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PV" sheetId="1" r:id="rId1"/>
    <sheet name="FV" sheetId="2" r:id="rId2"/>
  </sheets>
  <calcPr calcId="125725"/>
</workbook>
</file>

<file path=xl/calcChain.xml><?xml version="1.0" encoding="utf-8"?>
<calcChain xmlns="http://schemas.openxmlformats.org/spreadsheetml/2006/main">
  <c r="G25" i="2"/>
  <c r="F25"/>
  <c r="G23"/>
  <c r="F23"/>
  <c r="G22"/>
  <c r="F22"/>
  <c r="G15"/>
  <c r="F15"/>
  <c r="G13"/>
  <c r="F13"/>
  <c r="G12"/>
  <c r="F12"/>
  <c r="G10"/>
  <c r="F10"/>
  <c r="G9"/>
  <c r="F9"/>
  <c r="G8"/>
  <c r="F8"/>
  <c r="G7"/>
  <c r="F7"/>
  <c r="G5"/>
  <c r="F5"/>
  <c r="G4"/>
  <c r="F4"/>
  <c r="G29" i="1"/>
  <c r="F29"/>
  <c r="G27"/>
  <c r="F27"/>
  <c r="G26"/>
  <c r="F26"/>
  <c r="G20"/>
  <c r="F20"/>
  <c r="G15"/>
  <c r="F15"/>
  <c r="G13"/>
  <c r="F13"/>
  <c r="G12"/>
  <c r="F12"/>
  <c r="G10"/>
  <c r="F10"/>
  <c r="G9"/>
  <c r="F9"/>
  <c r="G8"/>
  <c r="F8"/>
  <c r="G7"/>
  <c r="F7"/>
  <c r="G5"/>
  <c r="F5"/>
  <c r="G4"/>
  <c r="F4"/>
</calcChain>
</file>

<file path=xl/sharedStrings.xml><?xml version="1.0" encoding="utf-8"?>
<sst xmlns="http://schemas.openxmlformats.org/spreadsheetml/2006/main" count="71" uniqueCount="55">
  <si>
    <t>tasso</t>
  </si>
  <si>
    <t>num. rate</t>
  </si>
  <si>
    <t>imp. rata</t>
  </si>
  <si>
    <t>val_futuro</t>
  </si>
  <si>
    <t>tipo</t>
  </si>
  <si>
    <t>funzione</t>
  </si>
  <si>
    <t>calcolo</t>
  </si>
  <si>
    <t>commento</t>
  </si>
  <si>
    <t>i</t>
  </si>
  <si>
    <t>m</t>
  </si>
  <si>
    <t>R</t>
  </si>
  <si>
    <t>PV</t>
  </si>
  <si>
    <t>Present Value</t>
  </si>
  <si>
    <t>valore attuale di una rendita posticipata</t>
  </si>
  <si>
    <t>valore attuale di una rendita anticipata</t>
  </si>
  <si>
    <t>valore attuale di 2000 euro esigibili tra 3 anni</t>
  </si>
  <si>
    <t>valore attuale di 2000 euro esigibili tra 2,5 anni</t>
  </si>
  <si>
    <t>valore attuale rendita posticipata più importo in 6</t>
  </si>
  <si>
    <t>valore attuale rendita anticipata più importo in 6</t>
  </si>
  <si>
    <t>importo da versare in 0 per disporre di 5000 euro</t>
  </si>
  <si>
    <t>in 8  dopo avere versato anche 8 rate</t>
  </si>
  <si>
    <t>NB: in questo modo è evidenziato il cash flow</t>
  </si>
  <si>
    <t>anticipate da 300 euro ciascuna</t>
  </si>
  <si>
    <t>Copia e incolla …</t>
  </si>
  <si>
    <t>importo da versare in 0 per disporre di una</t>
  </si>
  <si>
    <t>rendita posticipata e di un capitale finale</t>
  </si>
  <si>
    <t>RIASSUMENDO</t>
  </si>
  <si>
    <t>PV calcola il valore attuale di una rendita; di un importo; di una operazione</t>
  </si>
  <si>
    <t>finanziaria costituita da una rendita e da un importo finale</t>
  </si>
  <si>
    <t>valore attuale di una rendita unitaria posticipata</t>
  </si>
  <si>
    <t>=a(m,i)=PV(i;m;-1)</t>
  </si>
  <si>
    <t>valore attuale di una rendita unitaria anticipata</t>
  </si>
  <si>
    <t>=ä(m,i)=PV(i;m;-1;;1)</t>
  </si>
  <si>
    <t>valore attuale di 1 euro</t>
  </si>
  <si>
    <r>
      <t>=(1+i)</t>
    </r>
    <r>
      <rPr>
        <vertAlign val="superscript"/>
        <sz val="11"/>
        <color theme="1"/>
        <rFont val="Calibri"/>
        <family val="2"/>
        <scheme val="minor"/>
      </rPr>
      <t>-m</t>
    </r>
    <r>
      <rPr>
        <sz val="11"/>
        <color theme="1"/>
        <rFont val="Calibri"/>
        <family val="2"/>
        <scheme val="minor"/>
      </rPr>
      <t>=PV(i;m;;-1)</t>
    </r>
  </si>
  <si>
    <t>val_attual</t>
  </si>
  <si>
    <t>FV</t>
  </si>
  <si>
    <t>Future Value</t>
  </si>
  <si>
    <t>montante di una rendita posticipata</t>
  </si>
  <si>
    <t>montante di una rendita anticipata</t>
  </si>
  <si>
    <t>montante di 2000 euro tra 3 anni</t>
  </si>
  <si>
    <t>montante di 2000 euro tra 2,5 anni</t>
  </si>
  <si>
    <t>montante rendita posticipata più importo in 0</t>
  </si>
  <si>
    <t>montante rendita anticipata più importo in 0</t>
  </si>
  <si>
    <t>importo accumulato in 8 avendo versato 5000 euro</t>
  </si>
  <si>
    <t>in 0 ed avendo versato anche 8 rate</t>
  </si>
  <si>
    <t>anticipata da 300 euro ciascuna</t>
  </si>
  <si>
    <t>FV calcola il montante di una rendita; di un importo; di una operazione</t>
  </si>
  <si>
    <t>finanziaria costituita da una rendita e da un importo iniziale</t>
  </si>
  <si>
    <t>montante di una rendita unitaria posticipata</t>
  </si>
  <si>
    <r>
      <t>=a(m,i)(1+i)</t>
    </r>
    <r>
      <rPr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=FV(i;m;-1)</t>
    </r>
  </si>
  <si>
    <t>montante di una rendita unitaria anticipata</t>
  </si>
  <si>
    <r>
      <t>=ä(m,i)(1+i)</t>
    </r>
    <r>
      <rPr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=FV(i;m;-1;;1)</t>
    </r>
  </si>
  <si>
    <t>montante di 1 euro</t>
  </si>
  <si>
    <r>
      <t>=(1+i)</t>
    </r>
    <r>
      <rPr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=FV(i;m;;-1)</t>
    </r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</si>
</sst>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3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8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36" sqref="E36"/>
    </sheetView>
  </sheetViews>
  <sheetFormatPr defaultRowHeight="15"/>
  <cols>
    <col min="1" max="1" width="5.85546875" customWidth="1"/>
    <col min="2" max="2" width="10.28515625" bestFit="1" customWidth="1"/>
    <col min="4" max="4" width="12" bestFit="1" customWidth="1"/>
    <col min="5" max="5" width="6" customWidth="1"/>
    <col min="6" max="6" width="10.28515625" bestFit="1" customWidth="1"/>
    <col min="7" max="7" width="9.5703125" bestFit="1" customWidth="1"/>
    <col min="8" max="8" width="45.85546875" bestFit="1" customWidth="1"/>
    <col min="9" max="9" width="21.8554687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10</v>
      </c>
      <c r="F2" s="1" t="s">
        <v>11</v>
      </c>
      <c r="H2" s="1" t="s">
        <v>12</v>
      </c>
    </row>
    <row r="4" spans="1:8">
      <c r="A4">
        <v>0.05</v>
      </c>
      <c r="B4">
        <v>6</v>
      </c>
      <c r="C4" s="2">
        <v>250</v>
      </c>
      <c r="D4" s="2"/>
      <c r="F4" s="2">
        <f>PV(A4,B4,-C4)</f>
        <v>1268.9230168168617</v>
      </c>
      <c r="G4" s="2">
        <f>+C4*(1-(1+A4)^(-B4))/A4</f>
        <v>1268.9230168168619</v>
      </c>
      <c r="H4" t="s">
        <v>13</v>
      </c>
    </row>
    <row r="5" spans="1:8">
      <c r="A5">
        <v>0.05</v>
      </c>
      <c r="B5">
        <v>3.5</v>
      </c>
      <c r="C5" s="2">
        <v>250</v>
      </c>
      <c r="D5" s="2"/>
      <c r="E5">
        <v>1</v>
      </c>
      <c r="F5" s="2">
        <f>PV(A5,B5,-C5,,E5)</f>
        <v>824.14932903159649</v>
      </c>
      <c r="G5" s="2">
        <f>+C5*(1-(1+A5)^(-B5))/A5*(1+A5)</f>
        <v>824.14932903159672</v>
      </c>
      <c r="H5" t="s">
        <v>14</v>
      </c>
    </row>
    <row r="6" spans="1:8">
      <c r="C6" s="2"/>
      <c r="D6" s="2"/>
      <c r="F6" s="2"/>
      <c r="G6" s="2"/>
    </row>
    <row r="7" spans="1:8">
      <c r="A7">
        <v>0.05</v>
      </c>
      <c r="B7">
        <v>3</v>
      </c>
      <c r="C7" s="2"/>
      <c r="D7" s="2">
        <v>2000</v>
      </c>
      <c r="F7" s="2">
        <f>PV(A7,B7,,-D7)</f>
        <v>1727.6751970629521</v>
      </c>
      <c r="G7" s="2">
        <f>D7*(1+A7)^(-B7)</f>
        <v>1727.6751970629521</v>
      </c>
      <c r="H7" t="s">
        <v>15</v>
      </c>
    </row>
    <row r="8" spans="1:8">
      <c r="A8">
        <v>0.05</v>
      </c>
      <c r="B8">
        <v>3</v>
      </c>
      <c r="C8" s="2"/>
      <c r="D8" s="2">
        <v>2000</v>
      </c>
      <c r="E8">
        <v>1</v>
      </c>
      <c r="F8" s="2">
        <f>PV(A8,B8,,-D8,E8)</f>
        <v>1727.6751970629521</v>
      </c>
      <c r="G8" s="2">
        <f>D8*(1+A8)^(-B8)</f>
        <v>1727.6751970629521</v>
      </c>
      <c r="H8" t="s">
        <v>15</v>
      </c>
    </row>
    <row r="9" spans="1:8">
      <c r="A9">
        <v>0.05</v>
      </c>
      <c r="B9">
        <v>3</v>
      </c>
      <c r="C9" s="2"/>
      <c r="D9" s="2">
        <v>2000</v>
      </c>
      <c r="E9">
        <v>0</v>
      </c>
      <c r="F9" s="2">
        <f>PV(A9,B9,,-D9,E9)</f>
        <v>1727.6751970629521</v>
      </c>
      <c r="G9" s="2">
        <f>D9*(1+A9)^(-B9)</f>
        <v>1727.6751970629521</v>
      </c>
      <c r="H9" t="s">
        <v>15</v>
      </c>
    </row>
    <row r="10" spans="1:8">
      <c r="A10">
        <v>0.05</v>
      </c>
      <c r="B10">
        <v>2.5</v>
      </c>
      <c r="C10" s="2"/>
      <c r="D10" s="2">
        <v>2000</v>
      </c>
      <c r="F10" s="2">
        <f>PV(A10,B10,,-D10)</f>
        <v>1770.3402683873614</v>
      </c>
      <c r="G10" s="2">
        <f>D10*(1+A10)^(-B10)</f>
        <v>1770.3402683873614</v>
      </c>
      <c r="H10" t="s">
        <v>16</v>
      </c>
    </row>
    <row r="12" spans="1:8">
      <c r="A12">
        <v>0.05</v>
      </c>
      <c r="B12">
        <v>6</v>
      </c>
      <c r="C12" s="2">
        <v>250</v>
      </c>
      <c r="D12" s="2">
        <v>1000</v>
      </c>
      <c r="F12" s="2">
        <f>PV(A12,B12,-C12,-D12)</f>
        <v>2015.1384134534892</v>
      </c>
      <c r="G12" s="2">
        <f>+C12*(1-(1+A12)^(-B12))/A12+D12*(1+A12)^(-B12)</f>
        <v>2015.1384134534896</v>
      </c>
      <c r="H12" t="s">
        <v>17</v>
      </c>
    </row>
    <row r="13" spans="1:8">
      <c r="A13">
        <v>0.05</v>
      </c>
      <c r="B13">
        <v>6</v>
      </c>
      <c r="C13" s="2">
        <v>250</v>
      </c>
      <c r="D13" s="2">
        <v>1000</v>
      </c>
      <c r="E13">
        <v>1</v>
      </c>
      <c r="F13" s="2">
        <f>PV(A13,B13,-C13,-D13,E13)</f>
        <v>2078.5845642943323</v>
      </c>
      <c r="G13" s="2">
        <f>+C13*(1-(1+A13)^(-B13))/A13*(1+A13)+D13*(1+A13)^(-B13)</f>
        <v>2078.5845642943327</v>
      </c>
      <c r="H13" t="s">
        <v>18</v>
      </c>
    </row>
    <row r="15" spans="1:8">
      <c r="A15">
        <v>0.05</v>
      </c>
      <c r="B15">
        <v>8</v>
      </c>
      <c r="C15" s="2">
        <v>-300</v>
      </c>
      <c r="D15" s="2">
        <v>5000</v>
      </c>
      <c r="E15">
        <v>1</v>
      </c>
      <c r="F15" s="2">
        <f>PV(A15,B15,C15,D15,E15)</f>
        <v>-1348.284790924165</v>
      </c>
      <c r="G15" s="2">
        <f>C15*(1-(1+A15)^(-B15))/A15*(1+A15)+D15*(1+A15)^(-B15)</f>
        <v>1348.2847909241652</v>
      </c>
      <c r="H15" t="s">
        <v>19</v>
      </c>
    </row>
    <row r="16" spans="1:8">
      <c r="H16" t="s">
        <v>20</v>
      </c>
    </row>
    <row r="17" spans="1:9">
      <c r="B17" t="s">
        <v>21</v>
      </c>
      <c r="H17" t="s">
        <v>22</v>
      </c>
    </row>
    <row r="19" spans="1:9">
      <c r="A19" t="s">
        <v>23</v>
      </c>
    </row>
    <row r="20" spans="1:9">
      <c r="A20">
        <v>0.05</v>
      </c>
      <c r="B20">
        <v>6</v>
      </c>
      <c r="C20" s="2">
        <v>300</v>
      </c>
      <c r="D20" s="2">
        <v>5000</v>
      </c>
      <c r="E20">
        <v>0</v>
      </c>
      <c r="F20" s="2">
        <f>PV(A20,B20,C20,D20,E20)</f>
        <v>-5253.7846033633723</v>
      </c>
      <c r="G20" s="2">
        <f>C20*(1-(1+A20)^(-B20))/A20+D20*(1+A20)^(-B20)</f>
        <v>5253.7846033633723</v>
      </c>
      <c r="H20" t="s">
        <v>24</v>
      </c>
    </row>
    <row r="21" spans="1:9">
      <c r="H21" t="s">
        <v>25</v>
      </c>
    </row>
    <row r="23" spans="1:9">
      <c r="A23" s="3" t="s">
        <v>26</v>
      </c>
      <c r="D23" t="s">
        <v>27</v>
      </c>
    </row>
    <row r="24" spans="1:9">
      <c r="D24" t="s">
        <v>28</v>
      </c>
    </row>
    <row r="26" spans="1:9">
      <c r="A26">
        <v>0.05</v>
      </c>
      <c r="B26">
        <v>6</v>
      </c>
      <c r="C26" s="4">
        <v>1</v>
      </c>
      <c r="D26" s="2"/>
      <c r="F26" s="4">
        <f>PV(A26,B26,-C26)</f>
        <v>5.0756920672674468</v>
      </c>
      <c r="G26" s="4">
        <f>+C26*(1-(1+A26)^(-B26))/A26</f>
        <v>5.0756920672674477</v>
      </c>
      <c r="H26" t="s">
        <v>29</v>
      </c>
      <c r="I26" s="5" t="s">
        <v>30</v>
      </c>
    </row>
    <row r="27" spans="1:9">
      <c r="A27">
        <v>0.05</v>
      </c>
      <c r="B27">
        <v>6</v>
      </c>
      <c r="C27" s="4">
        <v>1</v>
      </c>
      <c r="D27" s="2"/>
      <c r="E27">
        <v>1</v>
      </c>
      <c r="F27" s="4">
        <f>PV(A27,B27,-C27,,E27)</f>
        <v>5.329476670630819</v>
      </c>
      <c r="G27" s="4">
        <f>+C27*(1-(1+A27)^(-B27))/A27*(1+A27)</f>
        <v>5.3294766706308208</v>
      </c>
      <c r="H27" t="s">
        <v>31</v>
      </c>
      <c r="I27" s="5" t="s">
        <v>32</v>
      </c>
    </row>
    <row r="29" spans="1:9" ht="17.25">
      <c r="A29">
        <v>0.05</v>
      </c>
      <c r="B29">
        <v>6</v>
      </c>
      <c r="C29" s="4"/>
      <c r="D29" s="4">
        <v>1</v>
      </c>
      <c r="F29" s="4">
        <f>PV(A29,B29,,-D29)</f>
        <v>0.74621539663662761</v>
      </c>
      <c r="G29" s="4">
        <f>D29*(1+A29)^(-B29)</f>
        <v>0.74621539663662761</v>
      </c>
      <c r="H29" t="s">
        <v>33</v>
      </c>
      <c r="I29" s="5" t="s">
        <v>34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H34" sqref="H34"/>
    </sheetView>
  </sheetViews>
  <sheetFormatPr defaultRowHeight="15"/>
  <cols>
    <col min="1" max="1" width="6.42578125" customWidth="1"/>
    <col min="2" max="2" width="9.42578125" customWidth="1"/>
    <col min="4" max="4" width="11.140625" customWidth="1"/>
    <col min="5" max="5" width="5.5703125" customWidth="1"/>
    <col min="6" max="6" width="10.5703125" bestFit="1" customWidth="1"/>
    <col min="7" max="7" width="11.28515625" bestFit="1" customWidth="1"/>
    <col min="8" max="8" width="45.85546875" bestFit="1" customWidth="1"/>
  </cols>
  <sheetData>
    <row r="1" spans="1:8">
      <c r="A1" t="s">
        <v>0</v>
      </c>
      <c r="B1" t="s">
        <v>1</v>
      </c>
      <c r="C1" t="s">
        <v>2</v>
      </c>
      <c r="D1" t="s">
        <v>35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10</v>
      </c>
      <c r="F2" s="1" t="s">
        <v>36</v>
      </c>
      <c r="H2" s="1" t="s">
        <v>37</v>
      </c>
    </row>
    <row r="4" spans="1:8">
      <c r="A4">
        <v>0.05</v>
      </c>
      <c r="B4">
        <v>6</v>
      </c>
      <c r="C4" s="2">
        <v>250</v>
      </c>
      <c r="D4" s="2"/>
      <c r="F4" s="2">
        <f>FV(A4,B4,-C4)</f>
        <v>1700.4782031249999</v>
      </c>
      <c r="G4" s="2">
        <f>+C4*((1+A4)^(B4)-1)/A4</f>
        <v>1700.4782031249999</v>
      </c>
      <c r="H4" t="s">
        <v>38</v>
      </c>
    </row>
    <row r="5" spans="1:8">
      <c r="A5">
        <v>0.05</v>
      </c>
      <c r="B5">
        <v>6</v>
      </c>
      <c r="C5" s="2">
        <v>250</v>
      </c>
      <c r="D5" s="2"/>
      <c r="E5">
        <v>1</v>
      </c>
      <c r="F5" s="2">
        <f>FV(A5,B5,-C5,,1)</f>
        <v>1785.5021132812499</v>
      </c>
      <c r="G5" s="2">
        <f>+C5*((1+A5)^(B5)-1)/A5*(1+A5)</f>
        <v>1785.5021132812501</v>
      </c>
      <c r="H5" t="s">
        <v>39</v>
      </c>
    </row>
    <row r="6" spans="1:8">
      <c r="C6" s="2"/>
      <c r="D6" s="2"/>
      <c r="F6" s="2"/>
      <c r="G6" s="2"/>
    </row>
    <row r="7" spans="1:8">
      <c r="A7">
        <v>0.05</v>
      </c>
      <c r="B7">
        <v>3</v>
      </c>
      <c r="C7" s="2"/>
      <c r="D7" s="2">
        <v>2000</v>
      </c>
      <c r="F7" s="2">
        <f>FV(A7,B7,,-D7)</f>
        <v>2315.2500000000005</v>
      </c>
      <c r="G7" s="2">
        <f>D7*(1+A7)^(B7)</f>
        <v>2315.2500000000005</v>
      </c>
      <c r="H7" t="s">
        <v>40</v>
      </c>
    </row>
    <row r="8" spans="1:8">
      <c r="A8">
        <v>0.05</v>
      </c>
      <c r="B8">
        <v>3</v>
      </c>
      <c r="C8" s="2"/>
      <c r="D8" s="2">
        <v>2000</v>
      </c>
      <c r="E8">
        <v>1</v>
      </c>
      <c r="F8" s="2">
        <f>FV(A8,B8,,-D8,E8)</f>
        <v>2315.2500000000005</v>
      </c>
      <c r="G8" s="2">
        <f t="shared" ref="G8:G9" si="0">D8*(1+A8)^(B8)</f>
        <v>2315.2500000000005</v>
      </c>
      <c r="H8" t="s">
        <v>40</v>
      </c>
    </row>
    <row r="9" spans="1:8">
      <c r="A9">
        <v>0.05</v>
      </c>
      <c r="B9">
        <v>3</v>
      </c>
      <c r="C9" s="2"/>
      <c r="D9" s="2">
        <v>2000</v>
      </c>
      <c r="E9">
        <v>0</v>
      </c>
      <c r="F9" s="2">
        <f>FV(A9,B9,,-D9,E9)</f>
        <v>2315.2500000000005</v>
      </c>
      <c r="G9" s="2">
        <f t="shared" si="0"/>
        <v>2315.2500000000005</v>
      </c>
      <c r="H9" t="s">
        <v>40</v>
      </c>
    </row>
    <row r="10" spans="1:8">
      <c r="A10">
        <v>0.05</v>
      </c>
      <c r="B10">
        <v>2.5</v>
      </c>
      <c r="C10" s="2"/>
      <c r="D10" s="2">
        <v>2000</v>
      </c>
      <c r="F10" s="2">
        <f>FV(A10,B10,,-D10)</f>
        <v>2259.452643894092</v>
      </c>
      <c r="G10" s="2">
        <f>D10*(1+A10)^(B10)</f>
        <v>2259.452643894092</v>
      </c>
      <c r="H10" t="s">
        <v>41</v>
      </c>
    </row>
    <row r="12" spans="1:8">
      <c r="A12">
        <v>0.05</v>
      </c>
      <c r="B12">
        <v>6</v>
      </c>
      <c r="C12" s="2">
        <v>250</v>
      </c>
      <c r="D12" s="2">
        <v>1000</v>
      </c>
      <c r="F12" s="2">
        <f>FV(A12,B12,-C12,-D12)</f>
        <v>3040.5738437499999</v>
      </c>
      <c r="G12" s="2">
        <f>+C12*((1+A12)^(B12)-1)/A12+D12*(1+A12)^(B12)</f>
        <v>3040.5738437499999</v>
      </c>
      <c r="H12" t="s">
        <v>42</v>
      </c>
    </row>
    <row r="13" spans="1:8">
      <c r="A13">
        <v>0.05</v>
      </c>
      <c r="B13">
        <v>6</v>
      </c>
      <c r="C13" s="2">
        <v>250</v>
      </c>
      <c r="D13" s="2">
        <v>1000</v>
      </c>
      <c r="E13">
        <v>1</v>
      </c>
      <c r="F13" s="2">
        <f>FV(A13,B13,-C13,-D13,E13)</f>
        <v>3125.5977539062496</v>
      </c>
      <c r="G13" s="2">
        <f>+C13*((1+A13)^(B13)-1)/A13*(1+A13)+D13*(1+A13)^(B13)</f>
        <v>3125.5977539062501</v>
      </c>
      <c r="H13" t="s">
        <v>43</v>
      </c>
    </row>
    <row r="15" spans="1:8">
      <c r="A15">
        <v>0.05</v>
      </c>
      <c r="B15">
        <v>8</v>
      </c>
      <c r="C15" s="2">
        <v>-300</v>
      </c>
      <c r="D15" s="2">
        <v>-5000</v>
      </c>
      <c r="E15">
        <v>1</v>
      </c>
      <c r="F15" s="2">
        <f>FV(A15,B15,C15,D15,E15)</f>
        <v>10395.246514816406</v>
      </c>
      <c r="G15" s="2">
        <f>-C15*((1+A15)^(B15)-1)/A15*(1+A15)-D15*(1+A15)^(B15)</f>
        <v>10395.246514816406</v>
      </c>
      <c r="H15" t="s">
        <v>44</v>
      </c>
    </row>
    <row r="16" spans="1:8">
      <c r="H16" t="s">
        <v>45</v>
      </c>
    </row>
    <row r="17" spans="1:9">
      <c r="B17" t="s">
        <v>21</v>
      </c>
      <c r="H17" t="s">
        <v>46</v>
      </c>
    </row>
    <row r="19" spans="1:9">
      <c r="A19" s="3" t="s">
        <v>26</v>
      </c>
      <c r="D19" t="s">
        <v>47</v>
      </c>
    </row>
    <row r="20" spans="1:9">
      <c r="D20" t="s">
        <v>48</v>
      </c>
    </row>
    <row r="22" spans="1:9" ht="17.25">
      <c r="A22">
        <v>0.05</v>
      </c>
      <c r="B22">
        <v>6</v>
      </c>
      <c r="C22" s="4">
        <v>1</v>
      </c>
      <c r="D22" s="2"/>
      <c r="F22" s="4">
        <f>FV(A22,B22,-C22)</f>
        <v>6.8019128124999995</v>
      </c>
      <c r="G22" s="4">
        <f>+C22*((1+A22)^(B22)-1)/A22</f>
        <v>6.8019128124999995</v>
      </c>
      <c r="H22" t="s">
        <v>49</v>
      </c>
      <c r="I22" s="5" t="s">
        <v>50</v>
      </c>
    </row>
    <row r="23" spans="1:9" ht="17.25">
      <c r="A23">
        <v>0.05</v>
      </c>
      <c r="B23">
        <v>6</v>
      </c>
      <c r="C23" s="4">
        <v>1</v>
      </c>
      <c r="D23" s="2"/>
      <c r="E23">
        <v>1</v>
      </c>
      <c r="F23" s="4">
        <f>FV(A23,B23,-C23,,E23)</f>
        <v>7.1420084531249994</v>
      </c>
      <c r="G23" s="4">
        <f>+C23*((1+A23)^(B23)-1)/A23*(1+A23)</f>
        <v>7.1420084531249994</v>
      </c>
      <c r="H23" t="s">
        <v>51</v>
      </c>
      <c r="I23" s="5" t="s">
        <v>52</v>
      </c>
    </row>
    <row r="25" spans="1:9" ht="17.25">
      <c r="A25">
        <v>0.05</v>
      </c>
      <c r="B25">
        <v>6</v>
      </c>
      <c r="C25" s="4"/>
      <c r="D25" s="4">
        <v>1</v>
      </c>
      <c r="F25" s="4">
        <f>FV(A25,B25,,-D25)</f>
        <v>1.340095640625</v>
      </c>
      <c r="G25" s="4">
        <f>D25*(1+A25)^(B25)</f>
        <v>1.340095640625</v>
      </c>
      <c r="H25" t="s">
        <v>53</v>
      </c>
      <c r="I25" s="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PV</vt:lpstr>
      <vt:lpstr>FV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4530</dc:creator>
  <cp:lastModifiedBy>4530</cp:lastModifiedBy>
  <dcterms:created xsi:type="dcterms:W3CDTF">2015-02-20T13:34:30Z</dcterms:created>
  <dcterms:modified xsi:type="dcterms:W3CDTF">2015-02-20T13:35:23Z</dcterms:modified>
</cp:coreProperties>
</file>