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66"/>
  <workbookPr/>
  <mc:AlternateContent xmlns:mc="http://schemas.openxmlformats.org/markup-compatibility/2006">
    <mc:Choice Requires="x15">
      <x15ac:absPath xmlns:x15ac="http://schemas.microsoft.com/office/spreadsheetml/2010/11/ac" url="C:\Users\Daniele\Documents\Adaniele\Fac Med\TRP\"/>
    </mc:Choice>
  </mc:AlternateContent>
  <bookViews>
    <workbookView xWindow="0" yWindow="0" windowWidth="15360" windowHeight="7530"/>
  </bookViews>
  <sheets>
    <sheet name="Voti_Scuola" sheetId="1" r:id="rId1"/>
    <sheet name="Crea_Nomi" sheetId="2" r:id="rId2"/>
    <sheet name="Rif_Assol" sheetId="3" r:id="rId3"/>
    <sheet name="TavolaPitagorica" sheetId="4" r:id="rId4"/>
    <sheet name="Uso_di_SE" sheetId="5" r:id="rId5"/>
    <sheet name="Arrotonda" sheetId="6" r:id="rId6"/>
    <sheet name="Se_nidificato" sheetId="7" r:id="rId7"/>
    <sheet name="Traduzione=SE nidif" sheetId="8" r:id="rId8"/>
    <sheet name="Temperature FVG" sheetId="9" r:id="rId9"/>
    <sheet name="G S Magazzino=Uso di nomi" sheetId="10" r:id="rId10"/>
    <sheet name="Vendite-somma.se" sheetId="11" r:id="rId11"/>
    <sheet name="Funzioni su stringhe" sheetId="12" r:id="rId12"/>
    <sheet name="Cerca_vert" sheetId="13" r:id="rId13"/>
    <sheet name="Vendite" sheetId="14" r:id="rId14"/>
    <sheet name="Vendite_plus" sheetId="15" r:id="rId15"/>
    <sheet name="Prodotti" sheetId="16" r:id="rId16"/>
  </sheets>
  <definedNames>
    <definedName name="bla">Crea_Nomi!$D$3:$E$6</definedName>
    <definedName name="Compenso">Rif_Assol!$F$8:$F$12</definedName>
    <definedName name="Excel_BuiltIn__FilterDatabase" localSheetId="15">Prodotti!$C$1:$D$27</definedName>
    <definedName name="Excel_BuiltIn__FilterDatabase" localSheetId="14">Vendite_plus!$A$1:$F$27</definedName>
    <definedName name="Excel_BuiltIn__FilterDatabase" localSheetId="10">'Vendite-somma.se'!$A$1:$E$27</definedName>
    <definedName name="GIUNEG">Uso_di_SE!$K$2</definedName>
    <definedName name="GIUPOS">Uso_di_SE!$J$2</definedName>
    <definedName name="Grafico1">"NA()"</definedName>
    <definedName name="media">Se_nidificato!$G$3:$G$8</definedName>
    <definedName name="Quantita">'G S Magazzino=Uso di nomi'!$C$4:$C$15</definedName>
    <definedName name="scorta_minima">'G S Magazzino=Uso di nomi'!$E$4:$E$15</definedName>
    <definedName name="VALRIF">Uso_di_SE!$I$2</definedName>
  </definedNames>
  <calcPr calcId="171027"/>
</workbook>
</file>

<file path=xl/calcChain.xml><?xml version="1.0" encoding="utf-8"?>
<calcChain xmlns="http://schemas.openxmlformats.org/spreadsheetml/2006/main">
  <c r="G4" i="5" l="1"/>
  <c r="G8" i="5"/>
  <c r="B7" i="1"/>
  <c r="C7" i="1"/>
  <c r="D7" i="1"/>
  <c r="E7" i="1"/>
  <c r="F7" i="1"/>
  <c r="G2" i="1"/>
  <c r="G3" i="1"/>
  <c r="G4" i="1"/>
  <c r="G5" i="1"/>
  <c r="G6" i="1"/>
  <c r="G3" i="2"/>
  <c r="C8" i="2"/>
  <c r="F2" i="13"/>
  <c r="H12" i="12"/>
  <c r="H15" i="12" s="1"/>
  <c r="G12" i="12"/>
  <c r="D5" i="12"/>
  <c r="B5" i="12"/>
  <c r="E5" i="12" s="1"/>
  <c r="D4" i="12"/>
  <c r="B4" i="12"/>
  <c r="G3" i="12"/>
  <c r="F3" i="12"/>
  <c r="D3" i="12"/>
  <c r="B3" i="12"/>
  <c r="C3" i="12" s="1"/>
  <c r="G3" i="11"/>
  <c r="I15" i="10"/>
  <c r="J15" i="10" s="1"/>
  <c r="G15" i="10"/>
  <c r="H15" i="10" s="1"/>
  <c r="D15" i="10"/>
  <c r="I14" i="10"/>
  <c r="J14" i="10" s="1"/>
  <c r="G14" i="10"/>
  <c r="H14" i="10" s="1"/>
  <c r="D14" i="10"/>
  <c r="I13" i="10"/>
  <c r="J13" i="10" s="1"/>
  <c r="G13" i="10"/>
  <c r="H13" i="10" s="1"/>
  <c r="D13" i="10"/>
  <c r="J12" i="10"/>
  <c r="I12" i="10"/>
  <c r="G12" i="10"/>
  <c r="H12" i="10" s="1"/>
  <c r="D12" i="10"/>
  <c r="J11" i="10"/>
  <c r="I11" i="10"/>
  <c r="G11" i="10"/>
  <c r="H11" i="10" s="1"/>
  <c r="D11" i="10"/>
  <c r="I10" i="10"/>
  <c r="J10" i="10" s="1"/>
  <c r="G10" i="10"/>
  <c r="H10" i="10" s="1"/>
  <c r="D10" i="10"/>
  <c r="I9" i="10"/>
  <c r="J9" i="10" s="1"/>
  <c r="G9" i="10"/>
  <c r="H9" i="10" s="1"/>
  <c r="D9" i="10"/>
  <c r="J8" i="10"/>
  <c r="I8" i="10"/>
  <c r="G8" i="10"/>
  <c r="H8" i="10" s="1"/>
  <c r="D8" i="10"/>
  <c r="J7" i="10"/>
  <c r="I7" i="10"/>
  <c r="G7" i="10"/>
  <c r="D7" i="10"/>
  <c r="I6" i="10"/>
  <c r="J6" i="10" s="1"/>
  <c r="G6" i="10"/>
  <c r="H6" i="10" s="1"/>
  <c r="D6" i="10"/>
  <c r="I5" i="10"/>
  <c r="D21" i="10" s="1"/>
  <c r="G5" i="10"/>
  <c r="H5" i="10" s="1"/>
  <c r="D5" i="10"/>
  <c r="M12" i="9"/>
  <c r="L12" i="9"/>
  <c r="K12" i="9"/>
  <c r="J12" i="9"/>
  <c r="I12" i="9"/>
  <c r="H12" i="9"/>
  <c r="G12" i="9"/>
  <c r="F12" i="9"/>
  <c r="E12" i="9"/>
  <c r="D12" i="9"/>
  <c r="C12" i="9"/>
  <c r="B12" i="9"/>
  <c r="N12" i="9" s="1"/>
  <c r="M11" i="9"/>
  <c r="L11" i="9"/>
  <c r="K11" i="9"/>
  <c r="J11" i="9"/>
  <c r="I11" i="9"/>
  <c r="H11" i="9"/>
  <c r="G11" i="9"/>
  <c r="F11" i="9"/>
  <c r="E11" i="9"/>
  <c r="D11" i="9"/>
  <c r="C11" i="9"/>
  <c r="B11" i="9"/>
  <c r="N11" i="9" s="1"/>
  <c r="M10" i="9"/>
  <c r="L10" i="9"/>
  <c r="K10" i="9"/>
  <c r="J10" i="9"/>
  <c r="I10" i="9"/>
  <c r="H10" i="9"/>
  <c r="G10" i="9"/>
  <c r="F10" i="9"/>
  <c r="E10" i="9"/>
  <c r="D10" i="9"/>
  <c r="C10" i="9"/>
  <c r="B10" i="9"/>
  <c r="N10" i="9" s="1"/>
  <c r="Q8" i="9"/>
  <c r="P8" i="9"/>
  <c r="O8" i="9"/>
  <c r="Q7" i="9"/>
  <c r="P7" i="9"/>
  <c r="O7" i="9"/>
  <c r="Q6" i="9"/>
  <c r="P6" i="9"/>
  <c r="O6" i="9"/>
  <c r="Q5" i="9"/>
  <c r="P5" i="9"/>
  <c r="O5" i="9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4" i="8"/>
  <c r="D3" i="8"/>
  <c r="D2" i="8"/>
  <c r="G8" i="7"/>
  <c r="H8" i="7" s="1"/>
  <c r="H7" i="7"/>
  <c r="G7" i="7"/>
  <c r="G6" i="7"/>
  <c r="H6" i="7" s="1"/>
  <c r="H5" i="7"/>
  <c r="G5" i="7"/>
  <c r="G4" i="7"/>
  <c r="H4" i="7" s="1"/>
  <c r="D9" i="6"/>
  <c r="C9" i="6"/>
  <c r="B9" i="6"/>
  <c r="D8" i="6"/>
  <c r="C8" i="6"/>
  <c r="B8" i="6"/>
  <c r="D7" i="6"/>
  <c r="C7" i="6"/>
  <c r="B7" i="6"/>
  <c r="D6" i="6"/>
  <c r="C6" i="6"/>
  <c r="B6" i="6"/>
  <c r="D5" i="6"/>
  <c r="C5" i="6"/>
  <c r="C10" i="6" s="1"/>
  <c r="B5" i="6"/>
  <c r="F11" i="5"/>
  <c r="G11" i="5" s="1"/>
  <c r="F10" i="5"/>
  <c r="G10" i="5" s="1"/>
  <c r="F9" i="5"/>
  <c r="G9" i="5" s="1"/>
  <c r="F8" i="5"/>
  <c r="F7" i="5"/>
  <c r="G7" i="5" s="1"/>
  <c r="F6" i="5"/>
  <c r="G6" i="5" s="1"/>
  <c r="F5" i="5"/>
  <c r="G5" i="5" s="1"/>
  <c r="F4" i="5"/>
  <c r="F3" i="5"/>
  <c r="G3" i="5" s="1"/>
  <c r="F2" i="5"/>
  <c r="G2" i="5" s="1"/>
  <c r="K11" i="4"/>
  <c r="J11" i="4"/>
  <c r="I11" i="4"/>
  <c r="H11" i="4"/>
  <c r="G11" i="4"/>
  <c r="F11" i="4"/>
  <c r="E11" i="4"/>
  <c r="D11" i="4"/>
  <c r="C11" i="4"/>
  <c r="B11" i="4"/>
  <c r="K10" i="4"/>
  <c r="J10" i="4"/>
  <c r="I10" i="4"/>
  <c r="H10" i="4"/>
  <c r="G10" i="4"/>
  <c r="F10" i="4"/>
  <c r="E10" i="4"/>
  <c r="D10" i="4"/>
  <c r="C10" i="4"/>
  <c r="B10" i="4"/>
  <c r="K9" i="4"/>
  <c r="J9" i="4"/>
  <c r="I9" i="4"/>
  <c r="H9" i="4"/>
  <c r="G9" i="4"/>
  <c r="F9" i="4"/>
  <c r="E9" i="4"/>
  <c r="D9" i="4"/>
  <c r="C9" i="4"/>
  <c r="B9" i="4"/>
  <c r="K8" i="4"/>
  <c r="J8" i="4"/>
  <c r="I8" i="4"/>
  <c r="H8" i="4"/>
  <c r="G8" i="4"/>
  <c r="F8" i="4"/>
  <c r="E8" i="4"/>
  <c r="D8" i="4"/>
  <c r="C8" i="4"/>
  <c r="B8" i="4"/>
  <c r="K7" i="4"/>
  <c r="J7" i="4"/>
  <c r="I7" i="4"/>
  <c r="H7" i="4"/>
  <c r="G7" i="4"/>
  <c r="F7" i="4"/>
  <c r="E7" i="4"/>
  <c r="D7" i="4"/>
  <c r="C7" i="4"/>
  <c r="B7" i="4"/>
  <c r="K6" i="4"/>
  <c r="J6" i="4"/>
  <c r="I6" i="4"/>
  <c r="H6" i="4"/>
  <c r="G6" i="4"/>
  <c r="F6" i="4"/>
  <c r="E6" i="4"/>
  <c r="D6" i="4"/>
  <c r="C6" i="4"/>
  <c r="B6" i="4"/>
  <c r="K5" i="4"/>
  <c r="J5" i="4"/>
  <c r="I5" i="4"/>
  <c r="H5" i="4"/>
  <c r="G5" i="4"/>
  <c r="F5" i="4"/>
  <c r="E5" i="4"/>
  <c r="D5" i="4"/>
  <c r="C5" i="4"/>
  <c r="B5" i="4"/>
  <c r="K4" i="4"/>
  <c r="J4" i="4"/>
  <c r="I4" i="4"/>
  <c r="H4" i="4"/>
  <c r="G4" i="4"/>
  <c r="F4" i="4"/>
  <c r="E4" i="4"/>
  <c r="D4" i="4"/>
  <c r="C4" i="4"/>
  <c r="B4" i="4"/>
  <c r="K3" i="4"/>
  <c r="J3" i="4"/>
  <c r="I3" i="4"/>
  <c r="H3" i="4"/>
  <c r="G3" i="4"/>
  <c r="F3" i="4"/>
  <c r="E3" i="4"/>
  <c r="D3" i="4"/>
  <c r="C3" i="4"/>
  <c r="B3" i="4"/>
  <c r="K2" i="4"/>
  <c r="J2" i="4"/>
  <c r="I2" i="4"/>
  <c r="H2" i="4"/>
  <c r="G2" i="4"/>
  <c r="F2" i="4"/>
  <c r="E2" i="4"/>
  <c r="D2" i="4"/>
  <c r="C2" i="4"/>
  <c r="B2" i="4"/>
  <c r="F12" i="3"/>
  <c r="F11" i="3"/>
  <c r="F10" i="3"/>
  <c r="F9" i="3"/>
  <c r="F8" i="3"/>
  <c r="F13" i="3" s="1"/>
  <c r="C9" i="2"/>
  <c r="J4" i="7"/>
  <c r="E3" i="12" l="1"/>
  <c r="A21" i="10"/>
  <c r="D10" i="6"/>
  <c r="B21" i="10"/>
  <c r="G7" i="1"/>
  <c r="B10" i="6"/>
  <c r="E4" i="12"/>
  <c r="C4" i="12"/>
  <c r="C5" i="12"/>
  <c r="J5" i="10"/>
  <c r="E21" i="10" s="1"/>
  <c r="H7" i="10"/>
  <c r="C21" i="10" s="1"/>
</calcChain>
</file>

<file path=xl/sharedStrings.xml><?xml version="1.0" encoding="utf-8"?>
<sst xmlns="http://schemas.openxmlformats.org/spreadsheetml/2006/main" count="706" uniqueCount="227">
  <si>
    <t>Cognome e Nome</t>
  </si>
  <si>
    <t>Mat. 1</t>
  </si>
  <si>
    <t>Mat. 2</t>
  </si>
  <si>
    <t>Mat. 3</t>
  </si>
  <si>
    <t>Mat. 4</t>
  </si>
  <si>
    <t>Mat. 5</t>
  </si>
  <si>
    <t>Media</t>
  </si>
  <si>
    <t>Rossi</t>
  </si>
  <si>
    <t>Neri</t>
  </si>
  <si>
    <t>Bianchi</t>
  </si>
  <si>
    <t>Verdi</t>
  </si>
  <si>
    <t>Viola</t>
  </si>
  <si>
    <t>Pezzi venduti per venditore e articolo</t>
  </si>
  <si>
    <t>Articolo1</t>
  </si>
  <si>
    <t>Articolo2</t>
  </si>
  <si>
    <t>Articolo3</t>
  </si>
  <si>
    <t>Articolo4</t>
  </si>
  <si>
    <t>Venditore 1</t>
  </si>
  <si>
    <t>Venditore 2</t>
  </si>
  <si>
    <t>Venditore 3</t>
  </si>
  <si>
    <t>Venditore 4</t>
  </si>
  <si>
    <t>Totale vendite</t>
  </si>
  <si>
    <t>Provare a fare (in Calc) Inserisci/Nomi/Crea e verificare che le formule diventano funzionanti</t>
  </si>
  <si>
    <t>TITOLO DEL FOGLIO</t>
  </si>
  <si>
    <t>NOME</t>
  </si>
  <si>
    <t>Gino Gres</t>
  </si>
  <si>
    <t>PAGA
Giornaliera</t>
  </si>
  <si>
    <t>Giorno</t>
  </si>
  <si>
    <t>Data</t>
  </si>
  <si>
    <t>Descriz</t>
  </si>
  <si>
    <t>Ore</t>
  </si>
  <si>
    <t>PAGA</t>
  </si>
  <si>
    <t>Lun</t>
  </si>
  <si>
    <t>demoliz</t>
  </si>
  <si>
    <t>Mar</t>
  </si>
  <si>
    <t>posa</t>
  </si>
  <si>
    <t>Mer</t>
  </si>
  <si>
    <t>Gio</t>
  </si>
  <si>
    <t>preparaz</t>
  </si>
  <si>
    <t>Ven</t>
  </si>
  <si>
    <t>sottofondo</t>
  </si>
  <si>
    <t>TOTALE</t>
  </si>
  <si>
    <t>Fattura</t>
  </si>
  <si>
    <t>Importo</t>
  </si>
  <si>
    <t>SCONTO</t>
  </si>
  <si>
    <t>AL.
IVA</t>
  </si>
  <si>
    <t>Totale</t>
  </si>
  <si>
    <t>Giudizio</t>
  </si>
  <si>
    <t>ESEMPIO DI ARROTONDAMENTO SBAGLIATO</t>
  </si>
  <si>
    <t>IN C c'è B con zero decimali - in D c'è la funzione ARROTONDA</t>
  </si>
  <si>
    <t>Togliendo i decimali non si fa un vero e proprio arrotondamento,
Ma si “nascondono” i decimali, che restano nei calcoli.
Con la funzione si prende la cifra arrotondata anche nei calcoli</t>
  </si>
  <si>
    <t>somma</t>
  </si>
  <si>
    <t>Risultati finali del Corso</t>
  </si>
  <si>
    <t>Formula
Col. H</t>
  </si>
  <si>
    <t>La formula ingrandita si vede in col J(da scoprire)</t>
  </si>
  <si>
    <t>Esercizio : risolvere con l'uso di nomi</t>
  </si>
  <si>
    <t>In modo da far sparire gli apici dalla formula</t>
  </si>
  <si>
    <t>Termine
italiano</t>
  </si>
  <si>
    <t>Termine
francese</t>
  </si>
  <si>
    <t>Traduzione</t>
  </si>
  <si>
    <t>Esito</t>
  </si>
  <si>
    <t>Buongiorno</t>
  </si>
  <si>
    <t>bonjour</t>
  </si>
  <si>
    <t>Signora</t>
  </si>
  <si>
    <t>madame</t>
  </si>
  <si>
    <t>madamme</t>
  </si>
  <si>
    <t>Signorina</t>
  </si>
  <si>
    <t>Mademoiselle</t>
  </si>
  <si>
    <t>madamiselle</t>
  </si>
  <si>
    <t>Cane</t>
  </si>
  <si>
    <t>Chien</t>
  </si>
  <si>
    <t>chien</t>
  </si>
  <si>
    <t>can</t>
  </si>
  <si>
    <t>gatto</t>
  </si>
  <si>
    <t>chat</t>
  </si>
  <si>
    <t>Temperature Friuli - Venezia Giulia</t>
  </si>
  <si>
    <t>Gen</t>
  </si>
  <si>
    <t>Feb</t>
  </si>
  <si>
    <t>Apr</t>
  </si>
  <si>
    <t>Mag</t>
  </si>
  <si>
    <t>Giu</t>
  </si>
  <si>
    <t>Lug</t>
  </si>
  <si>
    <t>Ago</t>
  </si>
  <si>
    <t>Set</t>
  </si>
  <si>
    <t>Ott</t>
  </si>
  <si>
    <t>Nov</t>
  </si>
  <si>
    <t>Dic</t>
  </si>
  <si>
    <t>Max</t>
  </si>
  <si>
    <t>Min</t>
  </si>
  <si>
    <t>Trieste</t>
  </si>
  <si>
    <t>...</t>
  </si>
  <si>
    <t>Udine</t>
  </si>
  <si>
    <t>Gorizia</t>
  </si>
  <si>
    <t>Pordenone</t>
  </si>
  <si>
    <t>Anno-Regione</t>
  </si>
  <si>
    <t>Nota : la segnalazione di errore #DIV/0! Scompare appena si inseriscono dati diversi da zero</t>
  </si>
  <si>
    <t>ATTENZIONE : questo esercizio non funziona con Calc per “Crea/Nomi”</t>
  </si>
  <si>
    <t>Gestione Scorte di Magazzino</t>
  </si>
  <si>
    <t>Descrizione
ARTICOLO</t>
  </si>
  <si>
    <t>Prezzo</t>
  </si>
  <si>
    <t>Quantità</t>
  </si>
  <si>
    <t>Valore</t>
  </si>
  <si>
    <t>Scorta Minima</t>
  </si>
  <si>
    <t>Scorta Max</t>
  </si>
  <si>
    <t>Q.tà Ordine</t>
  </si>
  <si>
    <t>Corso Ordine</t>
  </si>
  <si>
    <t>Q.tà eccedente</t>
  </si>
  <si>
    <t>Capitale Fermo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</si>
  <si>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</si>
  <si>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</si>
  <si>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</si>
  <si>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</si>
  <si>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</si>
  <si>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</si>
  <si>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</si>
  <si>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</si>
  <si>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</si>
  <si>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</si>
  <si>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</si>
  <si>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Valore del Magazzino</t>
  </si>
  <si>
    <t>Generi in difetto</t>
  </si>
  <si>
    <t>Costo Ordine</t>
  </si>
  <si>
    <t>Generi in Eccesso</t>
  </si>
  <si>
    <t>Capitale fermo</t>
  </si>
  <si>
    <t>Prodotto</t>
  </si>
  <si>
    <t>Anno</t>
  </si>
  <si>
    <t>Vendite</t>
  </si>
  <si>
    <t>Rappresentante</t>
  </si>
  <si>
    <t>Area</t>
  </si>
  <si>
    <t>Prodotti agricoli</t>
  </si>
  <si>
    <t>Bertini</t>
  </si>
  <si>
    <t>Est</t>
  </si>
  <si>
    <t>Vendite dell'area Nord</t>
  </si>
  <si>
    <t>Prodotti caseari</t>
  </si>
  <si>
    <t>Sud</t>
  </si>
  <si>
    <t>Farace</t>
  </si>
  <si>
    <t>Nord</t>
  </si>
  <si>
    <t>Ovest</t>
  </si>
  <si>
    <t>DA Cognome e nome UNITI a SEPARATI</t>
  </si>
  <si>
    <t>Cognome e nome</t>
  </si>
  <si>
    <t>Cognome
(funzione)</t>
  </si>
  <si>
    <t>Nome
(funzione)</t>
  </si>
  <si>
    <t>Cognome funz unica</t>
  </si>
  <si>
    <t>Nome funz unica</t>
  </si>
  <si>
    <t>Cognome (pulito)-Nome (pulito)</t>
  </si>
  <si>
    <t>AMBROSI RINO</t>
  </si>
  <si>
    <t>Fare copia-incolla speciale</t>
  </si>
  <si>
    <t>LORENZI SARA MARIA</t>
  </si>
  <si>
    <t>DE VITTOR GINO</t>
  </si>
  <si>
    <t>NB : questo foglio estrae solo nel caso di UN solo cognome + anche più di UN solo nome</t>
  </si>
  <si>
    <t>I casi tipo riga 6 vanno gestiti a mano oppure ripetendo le funzioni sulla colonna E
(ma non si sa se doppio nome o cognome)</t>
  </si>
  <si>
    <t>DA Cognome e nome SEPARATI a UNITI</t>
  </si>
  <si>
    <t>soluzione con &amp;</t>
  </si>
  <si>
    <t>soluzione con CONCATENA</t>
  </si>
  <si>
    <t>Mario</t>
  </si>
  <si>
    <t>Con uso di MAIUSCOLA</t>
  </si>
  <si>
    <t>Esercizio : provare a trasformare “rossi lino” (scritto in 2 celle separate) in “Rossi Lino”
In una unica cella, con una UNICA funzione combinata</t>
  </si>
  <si>
    <t>Comune</t>
  </si>
  <si>
    <t>Provincia</t>
  </si>
  <si>
    <t>Comune
Nascita</t>
  </si>
  <si>
    <t>Provincia
Nascita</t>
  </si>
  <si>
    <t>ABANO TERME</t>
  </si>
  <si>
    <t>PD</t>
  </si>
  <si>
    <t>Abano terme</t>
  </si>
  <si>
    <t>ABBADIA CERRETO</t>
  </si>
  <si>
    <t>LO</t>
  </si>
  <si>
    <t>ABBADIA LARIANA</t>
  </si>
  <si>
    <t>LC</t>
  </si>
  <si>
    <t>ABBADIA SAN SALVATORE</t>
  </si>
  <si>
    <t>SI</t>
  </si>
  <si>
    <t>ABBASANTA</t>
  </si>
  <si>
    <t>OR</t>
  </si>
  <si>
    <t>ABBATEGGIO</t>
  </si>
  <si>
    <t>PE</t>
  </si>
  <si>
    <t>ABBIATEGRASSO</t>
  </si>
  <si>
    <t>MI</t>
  </si>
  <si>
    <t>ABETONE</t>
  </si>
  <si>
    <t>PT</t>
  </si>
  <si>
    <t>ABRIOLA</t>
  </si>
  <si>
    <t>PZ</t>
  </si>
  <si>
    <t>ACATE</t>
  </si>
  <si>
    <t>RG</t>
  </si>
  <si>
    <t>ACCADIA</t>
  </si>
  <si>
    <t>FG</t>
  </si>
  <si>
    <t>ACCEGLIO</t>
  </si>
  <si>
    <t>CN</t>
  </si>
  <si>
    <t>ACCETTURA</t>
  </si>
  <si>
    <t>MT</t>
  </si>
  <si>
    <t>ACCIANO</t>
  </si>
  <si>
    <t>AQ</t>
  </si>
  <si>
    <t>ACCUMOLI</t>
  </si>
  <si>
    <t>RI</t>
  </si>
  <si>
    <t>ACERENZA</t>
  </si>
  <si>
    <t>ACERNO</t>
  </si>
  <si>
    <t>SA</t>
  </si>
  <si>
    <t>ACERRA</t>
  </si>
  <si>
    <t>NA</t>
  </si>
  <si>
    <t>ACI BONACCORSI</t>
  </si>
  <si>
    <t>CT</t>
  </si>
  <si>
    <t>ACI CASTELLO</t>
  </si>
  <si>
    <t>ACI CATENA</t>
  </si>
  <si>
    <t>ACI SANT'ANTONIO</t>
  </si>
  <si>
    <t>ACIREALE</t>
  </si>
  <si>
    <t>ACQUACANINA</t>
  </si>
  <si>
    <t>MC</t>
  </si>
  <si>
    <t>ACQUAFONDATA</t>
  </si>
  <si>
    <t>FR</t>
  </si>
  <si>
    <t>ACQUAFORMOSA</t>
  </si>
  <si>
    <t>CS</t>
  </si>
  <si>
    <t>ACQUAFREDDA</t>
  </si>
  <si>
    <t>BS</t>
  </si>
  <si>
    <t>ACQUALAGNA</t>
  </si>
  <si>
    <t>PU</t>
  </si>
  <si>
    <t>Pezzi</t>
  </si>
  <si>
    <t>Mese</t>
  </si>
  <si>
    <t>Unità</t>
  </si>
  <si>
    <t>Media per venditore</t>
  </si>
  <si>
    <t>Cliente</t>
  </si>
  <si>
    <t>Val RIF</t>
  </si>
  <si>
    <t>Giudizio
positivo</t>
  </si>
  <si>
    <t>Giudizio
negativo</t>
  </si>
  <si>
    <t>bello</t>
  </si>
  <si>
    <t>brutto</t>
  </si>
  <si>
    <t>Le virgolette vanno messe solo per i TESTI, non per i RIFERIMENTI</t>
  </si>
  <si>
    <t>Provare a fare (in Excel) Formule/Gestione nomi/crea da selezione e verificare che le formule diventano funzionanti</t>
  </si>
  <si>
    <t>In Calc :Strumenti/Opzioni/LibreOffice Calc/Vista/Mostra/Formule</t>
  </si>
  <si>
    <t>In Excel : File/Opzioni/Avanzate/Opzioni di vis.foglio di lavoro/Visualizza formule…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</si>
</sst>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0000"/>
    <numFmt numFmtId="165" formatCode="#,##0;[Red]&quot;-&quot;#,##0"/>
    <numFmt numFmtId="166" formatCode="&quot;L. &quot;#,##0;[Red]&quot;-L. &quot;#,##0"/>
    <numFmt numFmtId="167" formatCode="&quot;$&quot;#,##0.00;[Red]&quot;-$&quot;#,##0.00"/>
    <numFmt numFmtId="168" formatCode="[$€-410]&quot; &quot;#,##0.00;[Red]&quot;-&quot;[$€-410]&quot; &quot;#,##0.00"/>
    <numFmt numFmtId="169" formatCode="&quot;L. &quot;#,##0.00;[Red]&quot;-L. &quot;#,##0.00"/>
    <numFmt numFmtId="170" formatCode="0.0000000"/>
  </numFmts>
  <fonts count="44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FF9900"/>
      <name val="Calibri"/>
      <family val="2"/>
    </font>
    <font>
      <sz val="11"/>
      <color rgb="FFFF9900"/>
      <name val="Calibri"/>
      <family val="2"/>
    </font>
    <font>
      <b/>
      <sz val="11"/>
      <color rgb="FFFFFFFF"/>
      <name val="Calibri"/>
      <family val="2"/>
    </font>
    <font>
      <sz val="10"/>
      <color theme="1"/>
      <name val="Arial"/>
      <family val="2"/>
    </font>
    <font>
      <b/>
      <sz val="11"/>
      <color rgb="FFFF0000"/>
      <name val="Arial"/>
      <family val="2"/>
    </font>
    <font>
      <b/>
      <i/>
      <sz val="16"/>
      <color theme="1"/>
      <name val="Arial"/>
      <family val="2"/>
    </font>
    <font>
      <sz val="11"/>
      <color rgb="FF333399"/>
      <name val="Calibri"/>
      <family val="2"/>
    </font>
    <font>
      <b/>
      <sz val="10"/>
      <color theme="1"/>
      <name val="Arial"/>
      <family val="2"/>
    </font>
    <font>
      <sz val="11"/>
      <color rgb="FF993300"/>
      <name val="Calibri"/>
      <family val="2"/>
    </font>
    <font>
      <sz val="10"/>
      <color theme="1"/>
      <name val="MS Sans Serif"/>
      <family val="2"/>
    </font>
    <font>
      <sz val="10"/>
      <color theme="1"/>
      <name val="MS Sans Serif1"/>
    </font>
    <font>
      <b/>
      <sz val="11"/>
      <color rgb="FF333333"/>
      <name val="Calibri"/>
      <family val="2"/>
    </font>
    <font>
      <b/>
      <i/>
      <u/>
      <sz val="11"/>
      <color theme="1"/>
      <name val="Arial"/>
      <family val="2"/>
    </font>
    <font>
      <sz val="11"/>
      <color rgb="FFFF0000"/>
      <name val="Calibri"/>
      <family val="2"/>
    </font>
    <font>
      <i/>
      <sz val="11"/>
      <color rgb="FF808080"/>
      <name val="Calibri"/>
      <family val="2"/>
    </font>
    <font>
      <b/>
      <sz val="18"/>
      <color rgb="FF003366"/>
      <name val="Cambria"/>
      <family val="1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b/>
      <sz val="11"/>
      <color rgb="FF000000"/>
      <name val="Calibri"/>
      <family val="2"/>
    </font>
    <font>
      <sz val="11"/>
      <color rgb="FF800080"/>
      <name val="Calibri"/>
      <family val="2"/>
    </font>
    <font>
      <sz val="11"/>
      <color rgb="FF008000"/>
      <name val="Calibri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color rgb="FF800000"/>
      <name val="Arial"/>
      <family val="2"/>
    </font>
    <font>
      <b/>
      <i/>
      <sz val="14"/>
      <color theme="1"/>
      <name val="Arial"/>
      <family val="2"/>
    </font>
    <font>
      <b/>
      <sz val="14"/>
      <color rgb="FF0000FF"/>
      <name val="Arial"/>
      <family val="2"/>
    </font>
    <font>
      <b/>
      <i/>
      <sz val="28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i/>
      <sz val="36"/>
      <color theme="1"/>
      <name val="Times New Roman"/>
      <family val="1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8"/>
      <color theme="1"/>
      <name val="Arial Black"/>
      <family val="2"/>
    </font>
    <font>
      <sz val="20"/>
      <color theme="1"/>
      <name val="Braggadocio"/>
    </font>
    <font>
      <sz val="28"/>
      <color theme="1"/>
      <name val="Arial Black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EFEFEF"/>
        <bgColor rgb="FFEFEFEF"/>
      </patternFill>
    </fill>
    <fill>
      <patternFill patternType="solid">
        <fgColor rgb="FFE3E3E3"/>
        <bgColor rgb="FFE3E3E3"/>
      </patternFill>
    </fill>
  </fills>
  <borders count="1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9">
    <xf numFmtId="0" fontId="0" fillId="0" borderId="0"/>
    <xf numFmtId="0" fontId="19" fillId="0" borderId="0"/>
    <xf numFmtId="0" fontId="20" fillId="0" borderId="6"/>
    <xf numFmtId="0" fontId="21" fillId="0" borderId="7"/>
    <xf numFmtId="0" fontId="22" fillId="0" borderId="8"/>
    <xf numFmtId="0" fontId="22" fillId="0" borderId="0"/>
    <xf numFmtId="0" fontId="25" fillId="4" borderId="0"/>
    <xf numFmtId="0" fontId="24" fillId="3" borderId="0"/>
    <xf numFmtId="0" fontId="12" fillId="22" borderId="0"/>
    <xf numFmtId="0" fontId="10" fillId="7" borderId="1"/>
    <xf numFmtId="0" fontId="15" fillId="16" borderId="5"/>
    <xf numFmtId="0" fontId="4" fillId="16" borderId="1"/>
    <xf numFmtId="0" fontId="5" fillId="0" borderId="2"/>
    <xf numFmtId="0" fontId="6" fillId="17" borderId="3"/>
    <xf numFmtId="0" fontId="17" fillId="0" borderId="0"/>
    <xf numFmtId="0" fontId="1" fillId="23" borderId="4"/>
    <xf numFmtId="0" fontId="18" fillId="0" borderId="0"/>
    <xf numFmtId="0" fontId="23" fillId="0" borderId="9"/>
    <xf numFmtId="0" fontId="3" fillId="18" borderId="0"/>
    <xf numFmtId="0" fontId="2" fillId="2" borderId="0"/>
    <xf numFmtId="0" fontId="2" fillId="8" borderId="0"/>
    <xf numFmtId="0" fontId="3" fillId="12" borderId="0"/>
    <xf numFmtId="0" fontId="3" fillId="19" borderId="0"/>
    <xf numFmtId="0" fontId="2" fillId="3" borderId="0"/>
    <xf numFmtId="0" fontId="2" fillId="9" borderId="0"/>
    <xf numFmtId="0" fontId="3" fillId="9" borderId="0"/>
    <xf numFmtId="0" fontId="3" fillId="20" borderId="0"/>
    <xf numFmtId="0" fontId="2" fillId="4" borderId="0"/>
    <xf numFmtId="0" fontId="2" fillId="10" borderId="0"/>
    <xf numFmtId="0" fontId="3" fillId="10" borderId="0"/>
    <xf numFmtId="0" fontId="3" fillId="13" borderId="0"/>
    <xf numFmtId="0" fontId="2" fillId="5" borderId="0"/>
    <xf numFmtId="0" fontId="2" fillId="5" borderId="0"/>
    <xf numFmtId="0" fontId="3" fillId="13" borderId="0"/>
    <xf numFmtId="0" fontId="3" fillId="14" borderId="0"/>
    <xf numFmtId="0" fontId="2" fillId="6" borderId="0"/>
    <xf numFmtId="0" fontId="2" fillId="8" borderId="0"/>
    <xf numFmtId="0" fontId="3" fillId="14" borderId="0"/>
    <xf numFmtId="0" fontId="3" fillId="21" borderId="0"/>
    <xf numFmtId="0" fontId="2" fillId="7" borderId="0"/>
    <xf numFmtId="0" fontId="2" fillId="11" borderId="0"/>
    <xf numFmtId="0" fontId="3" fillId="15" borderId="0"/>
    <xf numFmtId="165" fontId="7" fillId="0" borderId="0"/>
    <xf numFmtId="166" fontId="7" fillId="0" borderId="0"/>
    <xf numFmtId="167" fontId="7" fillId="0" borderId="0"/>
    <xf numFmtId="0" fontId="8" fillId="0" borderId="0"/>
    <xf numFmtId="0" fontId="9" fillId="0" borderId="0">
      <alignment horizontal="center"/>
    </xf>
    <xf numFmtId="0" fontId="9" fillId="0" borderId="0">
      <alignment horizontal="center" textRotation="90"/>
    </xf>
    <xf numFmtId="0" fontId="11" fillId="0" borderId="0">
      <alignment horizontal="center"/>
    </xf>
    <xf numFmtId="0" fontId="13" fillId="0" borderId="0"/>
    <xf numFmtId="0" fontId="13" fillId="0" borderId="0"/>
    <xf numFmtId="0" fontId="13" fillId="0" borderId="0"/>
    <xf numFmtId="0" fontId="7" fillId="0" borderId="0"/>
    <xf numFmtId="0" fontId="14" fillId="0" borderId="0"/>
    <xf numFmtId="0" fontId="16" fillId="0" borderId="0"/>
    <xf numFmtId="168" fontId="16" fillId="0" borderId="0"/>
    <xf numFmtId="169" fontId="7" fillId="0" borderId="0"/>
    <xf numFmtId="169" fontId="7" fillId="0" borderId="0"/>
    <xf numFmtId="169" fontId="7" fillId="0" borderId="0"/>
  </cellStyleXfs>
  <cellXfs count="79">
    <xf numFmtId="0" fontId="0" fillId="0" borderId="0" xfId="0"/>
    <xf numFmtId="0" fontId="26" fillId="0" borderId="0" xfId="48" applyFont="1" applyBorder="1">
      <alignment horizontal="center"/>
    </xf>
    <xf numFmtId="0" fontId="26" fillId="0" borderId="0" xfId="0" applyFont="1" applyBorder="1" applyAlignment="1">
      <alignment horizontal="center" textRotation="90"/>
    </xf>
    <xf numFmtId="0" fontId="26" fillId="0" borderId="0" xfId="0" applyFont="1" applyBorder="1" applyAlignment="1">
      <alignment horizontal="center"/>
    </xf>
    <xf numFmtId="0" fontId="27" fillId="0" borderId="0" xfId="0" applyFont="1"/>
    <xf numFmtId="0" fontId="27" fillId="0" borderId="0" xfId="0" applyFont="1" applyBorder="1" applyProtection="1">
      <protection locked="0"/>
    </xf>
    <xf numFmtId="0" fontId="28" fillId="0" borderId="0" xfId="0" applyFont="1"/>
    <xf numFmtId="0" fontId="27" fillId="0" borderId="0" xfId="0" applyFont="1" applyAlignment="1">
      <alignment wrapText="1"/>
    </xf>
    <xf numFmtId="3" fontId="29" fillId="0" borderId="0" xfId="0" applyNumberFormat="1" applyFont="1"/>
    <xf numFmtId="3" fontId="27" fillId="0" borderId="0" xfId="0" applyNumberFormat="1" applyFont="1"/>
    <xf numFmtId="14" fontId="27" fillId="0" borderId="0" xfId="0" applyNumberFormat="1" applyFont="1"/>
    <xf numFmtId="0" fontId="26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30" fillId="24" borderId="10" xfId="0" applyFont="1" applyFill="1" applyBorder="1" applyAlignment="1" applyProtection="1">
      <alignment horizontal="center"/>
      <protection locked="0"/>
    </xf>
    <xf numFmtId="0" fontId="30" fillId="24" borderId="10" xfId="0" applyFont="1" applyFill="1" applyBorder="1" applyAlignment="1" applyProtection="1">
      <alignment horizontal="center" wrapText="1"/>
      <protection locked="0"/>
    </xf>
    <xf numFmtId="0" fontId="27" fillId="0" borderId="0" xfId="0" applyFont="1" applyProtection="1">
      <protection locked="0"/>
    </xf>
    <xf numFmtId="14" fontId="27" fillId="0" borderId="0" xfId="0" applyNumberFormat="1" applyFont="1" applyProtection="1">
      <protection locked="0"/>
    </xf>
    <xf numFmtId="9" fontId="27" fillId="0" borderId="0" xfId="0" applyNumberFormat="1" applyFont="1" applyProtection="1">
      <protection locked="0"/>
    </xf>
    <xf numFmtId="1" fontId="27" fillId="0" borderId="0" xfId="0" applyNumberFormat="1" applyFont="1" applyProtection="1"/>
    <xf numFmtId="0" fontId="27" fillId="0" borderId="0" xfId="0" applyFont="1" applyAlignment="1">
      <alignment horizontal="left" vertical="center"/>
    </xf>
    <xf numFmtId="164" fontId="27" fillId="0" borderId="0" xfId="0" applyNumberFormat="1" applyFont="1"/>
    <xf numFmtId="1" fontId="27" fillId="0" borderId="0" xfId="0" applyNumberFormat="1" applyFont="1"/>
    <xf numFmtId="1" fontId="26" fillId="0" borderId="0" xfId="0" applyNumberFormat="1" applyFont="1"/>
    <xf numFmtId="0" fontId="31" fillId="25" borderId="0" xfId="0" applyFont="1" applyFill="1" applyBorder="1" applyAlignment="1">
      <alignment horizontal="center"/>
    </xf>
    <xf numFmtId="0" fontId="29" fillId="0" borderId="0" xfId="0" applyFont="1" applyAlignment="1">
      <alignment horizontal="center"/>
    </xf>
    <xf numFmtId="0" fontId="26" fillId="0" borderId="11" xfId="0" applyFont="1" applyBorder="1" applyAlignment="1">
      <alignment horizontal="center"/>
    </xf>
    <xf numFmtId="0" fontId="26" fillId="0" borderId="11" xfId="0" applyFont="1" applyBorder="1" applyAlignment="1">
      <alignment horizontal="center" textRotation="90"/>
    </xf>
    <xf numFmtId="0" fontId="27" fillId="0" borderId="11" xfId="0" applyFont="1" applyBorder="1" applyProtection="1">
      <protection locked="0"/>
    </xf>
    <xf numFmtId="0" fontId="26" fillId="0" borderId="0" xfId="0" applyFont="1"/>
    <xf numFmtId="0" fontId="32" fillId="0" borderId="0" xfId="0" applyFont="1" applyAlignment="1">
      <alignment horizontal="center" wrapText="1"/>
    </xf>
    <xf numFmtId="0" fontId="32" fillId="0" borderId="0" xfId="0" applyFont="1" applyAlignment="1">
      <alignment horizontal="center"/>
    </xf>
    <xf numFmtId="0" fontId="33" fillId="0" borderId="0" xfId="0" applyFont="1"/>
    <xf numFmtId="0" fontId="34" fillId="0" borderId="0" xfId="0" applyFont="1"/>
    <xf numFmtId="0" fontId="0" fillId="0" borderId="0" xfId="0" applyFont="1"/>
    <xf numFmtId="0" fontId="3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35" fillId="0" borderId="0" xfId="0" applyFont="1"/>
    <xf numFmtId="0" fontId="0" fillId="0" borderId="11" xfId="0" applyFont="1" applyBorder="1" applyProtection="1">
      <protection locked="0"/>
    </xf>
    <xf numFmtId="0" fontId="0" fillId="0" borderId="11" xfId="0" applyFont="1" applyBorder="1" applyAlignment="1" applyProtection="1">
      <alignment horizontal="center"/>
      <protection locked="0"/>
    </xf>
    <xf numFmtId="0" fontId="0" fillId="0" borderId="11" xfId="0" applyFont="1" applyBorder="1"/>
    <xf numFmtId="0" fontId="35" fillId="0" borderId="0" xfId="0" applyFont="1" applyAlignment="1">
      <alignment horizontal="left"/>
    </xf>
    <xf numFmtId="0" fontId="0" fillId="0" borderId="11" xfId="0" applyBorder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11" fillId="0" borderId="11" xfId="0" applyFont="1" applyBorder="1" applyAlignment="1">
      <alignment horizontal="center" wrapText="1"/>
    </xf>
    <xf numFmtId="0" fontId="7" fillId="0" borderId="11" xfId="0" applyFont="1" applyBorder="1" applyAlignment="1">
      <alignment horizontal="center"/>
    </xf>
    <xf numFmtId="165" fontId="0" fillId="0" borderId="11" xfId="0" applyNumberFormat="1" applyBorder="1"/>
    <xf numFmtId="165" fontId="0" fillId="0" borderId="11" xfId="0" applyNumberFormat="1" applyBorder="1" applyAlignment="1"/>
    <xf numFmtId="0" fontId="40" fillId="0" borderId="0" xfId="51" applyFont="1"/>
    <xf numFmtId="166" fontId="40" fillId="0" borderId="0" xfId="58" applyNumberFormat="1" applyFont="1" applyFill="1" applyBorder="1" applyAlignment="1" applyProtection="1"/>
    <xf numFmtId="0" fontId="41" fillId="0" borderId="0" xfId="51" applyFont="1"/>
    <xf numFmtId="166" fontId="41" fillId="0" borderId="0" xfId="58" applyNumberFormat="1" applyFont="1" applyFill="1" applyBorder="1" applyAlignment="1" applyProtection="1"/>
    <xf numFmtId="0" fontId="26" fillId="0" borderId="0" xfId="0" applyFont="1" applyBorder="1"/>
    <xf numFmtId="0" fontId="27" fillId="0" borderId="0" xfId="0" applyFont="1" applyBorder="1"/>
    <xf numFmtId="0" fontId="27" fillId="0" borderId="0" xfId="0" applyFont="1" applyFill="1" applyBorder="1"/>
    <xf numFmtId="0" fontId="27" fillId="0" borderId="0" xfId="53" applyFont="1"/>
    <xf numFmtId="0" fontId="42" fillId="0" borderId="0" xfId="51" applyFont="1"/>
    <xf numFmtId="166" fontId="42" fillId="0" borderId="0" xfId="58" applyNumberFormat="1" applyFont="1" applyFill="1" applyBorder="1" applyAlignment="1" applyProtection="1"/>
    <xf numFmtId="0" fontId="43" fillId="0" borderId="0" xfId="51" applyFont="1"/>
    <xf numFmtId="166" fontId="43" fillId="0" borderId="0" xfId="58" applyNumberFormat="1" applyFont="1" applyFill="1" applyBorder="1" applyAlignment="1" applyProtection="1"/>
    <xf numFmtId="0" fontId="7" fillId="0" borderId="0" xfId="51" applyFont="1"/>
    <xf numFmtId="166" fontId="42" fillId="0" borderId="0" xfId="57" applyNumberFormat="1" applyFont="1" applyFill="1" applyBorder="1" applyAlignment="1" applyProtection="1"/>
    <xf numFmtId="166" fontId="43" fillId="0" borderId="0" xfId="57" applyNumberFormat="1" applyFont="1" applyFill="1" applyBorder="1" applyAlignment="1" applyProtection="1"/>
    <xf numFmtId="0" fontId="42" fillId="0" borderId="0" xfId="50" applyFont="1"/>
    <xf numFmtId="166" fontId="42" fillId="0" borderId="0" xfId="56" applyNumberFormat="1" applyFont="1" applyFill="1" applyBorder="1" applyAlignment="1" applyProtection="1"/>
    <xf numFmtId="0" fontId="43" fillId="0" borderId="0" xfId="50" applyFont="1"/>
    <xf numFmtId="166" fontId="43" fillId="0" borderId="0" xfId="56" applyNumberFormat="1" applyFont="1" applyFill="1" applyBorder="1" applyAlignment="1" applyProtection="1"/>
    <xf numFmtId="0" fontId="7" fillId="0" borderId="0" xfId="50" applyFont="1"/>
    <xf numFmtId="170" fontId="27" fillId="0" borderId="0" xfId="0" applyNumberFormat="1" applyFont="1"/>
    <xf numFmtId="0" fontId="27" fillId="0" borderId="0" xfId="0" applyFont="1" applyAlignment="1" applyProtection="1">
      <alignment wrapText="1"/>
      <protection locked="0"/>
    </xf>
    <xf numFmtId="0" fontId="26" fillId="0" borderId="0" xfId="0" applyFont="1" applyProtection="1">
      <protection locked="0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31" fillId="25" borderId="0" xfId="0" applyFont="1" applyFill="1" applyBorder="1" applyAlignment="1">
      <alignment horizontal="center"/>
    </xf>
    <xf numFmtId="0" fontId="27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horizontal="left" vertical="center"/>
    </xf>
    <xf numFmtId="0" fontId="27" fillId="0" borderId="0" xfId="0" applyFont="1" applyAlignment="1">
      <alignment horizontal="left"/>
    </xf>
  </cellXfs>
  <cellStyles count="59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Comma [0]" xfId="42"/>
    <cellStyle name="Currency [0]" xfId="43"/>
    <cellStyle name="Currency_Macro1" xfId="44"/>
    <cellStyle name="Excel_CondFormat_2_1_1" xfId="45"/>
    <cellStyle name="Heading" xfId="46"/>
    <cellStyle name="Heading1" xfId="47"/>
    <cellStyle name="Input" xfId="9" builtinId="20" customBuiltin="1"/>
    <cellStyle name="miostile" xfId="48"/>
    <cellStyle name="Neutrale" xfId="8" builtinId="28" customBuiltin="1"/>
    <cellStyle name="Normal_92 Sales" xfId="49"/>
    <cellStyle name="Normal_Products" xfId="50"/>
    <cellStyle name="Normal_Sales" xfId="51"/>
    <cellStyle name="Normale" xfId="0" builtinId="0" customBuiltin="1"/>
    <cellStyle name="Normale 2" xfId="52"/>
    <cellStyle name="Normale_Comuni con loro prov" xfId="53"/>
    <cellStyle name="Nota" xfId="15" builtinId="10" customBuiltin="1"/>
    <cellStyle name="Output" xfId="10" builtinId="21" customBuiltin="1"/>
    <cellStyle name="Result" xfId="54"/>
    <cellStyle name="Result2" xfId="55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  <cellStyle name="Valuta_Prodotti" xfId="56"/>
    <cellStyle name="Valuta_VEND93" xfId="57"/>
    <cellStyle name="Valuta_Vendite" xfId="58"/>
  </cellStyles>
  <dxfs count="2">
    <dxf>
      <font>
        <color rgb="FF0000FF"/>
        <family val="2"/>
      </font>
    </dxf>
    <dxf>
      <font>
        <b/>
        <i val="0"/>
        <strike val="0"/>
        <color rgb="FFFF0000"/>
        <family val="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id="1" name="__Anonymous_Sheet_DB__14" displayName="__Anonymous_Sheet_DB__14" ref="A1:F39" totalsRowShown="0">
  <tableColumns count="6">
    <tableColumn id="1" name="Prodotto"/>
    <tableColumn id="2" name="Anno"/>
    <tableColumn id="3" name="Pezzi"/>
    <tableColumn id="4" name="Vendite"/>
    <tableColumn id="5" name="Rappresentante"/>
    <tableColumn id="6" name="Area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7"/>
  <sheetViews>
    <sheetView tabSelected="1" workbookViewId="0">
      <selection activeCell="B7" sqref="B7"/>
    </sheetView>
  </sheetViews>
  <sheetFormatPr defaultRowHeight="14.65" customHeight="1"/>
  <cols>
    <col min="1" max="1" width="23.125" style="4" customWidth="1"/>
    <col min="2" max="6" width="4.625" style="4" customWidth="1"/>
    <col min="7" max="7" width="9" style="4" customWidth="1"/>
    <col min="8" max="1024" width="8.375" style="4" customWidth="1"/>
  </cols>
  <sheetData>
    <row r="1" spans="1:7" ht="48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</row>
    <row r="2" spans="1:7" ht="18">
      <c r="A2" s="5" t="s">
        <v>7</v>
      </c>
      <c r="B2" s="5">
        <v>9</v>
      </c>
      <c r="C2" s="5">
        <v>7</v>
      </c>
      <c r="D2" s="5">
        <v>8</v>
      </c>
      <c r="E2" s="5">
        <v>7</v>
      </c>
      <c r="F2" s="5">
        <v>8</v>
      </c>
      <c r="G2" s="5">
        <f t="shared" ref="G2:G7" si="0">SUM(B2:F2)</f>
        <v>39</v>
      </c>
    </row>
    <row r="3" spans="1:7" ht="18">
      <c r="A3" s="5" t="s">
        <v>8</v>
      </c>
      <c r="B3" s="5">
        <v>3</v>
      </c>
      <c r="C3" s="5">
        <v>8</v>
      </c>
      <c r="D3" s="5">
        <v>8</v>
      </c>
      <c r="E3" s="5">
        <v>8</v>
      </c>
      <c r="F3" s="5">
        <v>4</v>
      </c>
      <c r="G3" s="5">
        <f t="shared" si="0"/>
        <v>31</v>
      </c>
    </row>
    <row r="4" spans="1:7" ht="18">
      <c r="A4" s="5" t="s">
        <v>9</v>
      </c>
      <c r="B4" s="5">
        <v>5</v>
      </c>
      <c r="C4" s="5">
        <v>7</v>
      </c>
      <c r="D4" s="5">
        <v>6</v>
      </c>
      <c r="E4" s="5">
        <v>4</v>
      </c>
      <c r="F4" s="5">
        <v>8</v>
      </c>
      <c r="G4" s="5">
        <f t="shared" si="0"/>
        <v>30</v>
      </c>
    </row>
    <row r="5" spans="1:7" ht="18">
      <c r="A5" s="5" t="s">
        <v>10</v>
      </c>
      <c r="B5" s="5">
        <v>8</v>
      </c>
      <c r="C5" s="5">
        <v>7</v>
      </c>
      <c r="D5" s="5">
        <v>2</v>
      </c>
      <c r="E5" s="5">
        <v>7</v>
      </c>
      <c r="F5" s="5">
        <v>5</v>
      </c>
      <c r="G5" s="5">
        <f t="shared" si="0"/>
        <v>29</v>
      </c>
    </row>
    <row r="6" spans="1:7" ht="18">
      <c r="A6" s="5" t="s">
        <v>11</v>
      </c>
      <c r="B6" s="5">
        <v>2</v>
      </c>
      <c r="C6" s="5">
        <v>2</v>
      </c>
      <c r="D6" s="5">
        <v>2</v>
      </c>
      <c r="E6" s="5">
        <v>2</v>
      </c>
      <c r="F6" s="5">
        <v>5</v>
      </c>
      <c r="G6" s="5">
        <f t="shared" si="0"/>
        <v>13</v>
      </c>
    </row>
    <row r="7" spans="1:7" ht="14.65" customHeight="1">
      <c r="B7" s="4">
        <f>SUM(B2:B6)</f>
        <v>27</v>
      </c>
      <c r="C7" s="4">
        <f>SUM(C2:C6)</f>
        <v>31</v>
      </c>
      <c r="D7" s="4">
        <f>SUM(D2:D6)</f>
        <v>26</v>
      </c>
      <c r="E7" s="4">
        <f>SUM(E2:E6)</f>
        <v>28</v>
      </c>
      <c r="F7" s="4">
        <f>SUM(F2:F6)</f>
        <v>30</v>
      </c>
      <c r="G7" s="4">
        <f t="shared" si="0"/>
        <v>142</v>
      </c>
    </row>
  </sheetData>
  <pageMargins left="0.78740157480314954" right="0.78740157480314954" top="1.1811023622047245" bottom="1.1811023622047245" header="0.78740157480314954" footer="0.78740157480314954"/>
  <pageSetup paperSize="0" fitToWidth="0" fitToHeight="0" pageOrder="overThenDown" orientation="portrait" horizontalDpi="0" verticalDpi="0" copies="0"/>
  <headerFooter alignWithMargins="0">
    <oddHeader>&amp;C&amp;10&amp;A</oddHeader>
    <oddFooter>&amp;C&amp;10Pagina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/>
  </sheetViews>
  <sheetFormatPr defaultRowHeight="14.65" customHeight="1"/>
  <cols>
    <col min="1" max="1" width="12.5" customWidth="1"/>
    <col min="2" max="2" width="9.5" customWidth="1"/>
    <col min="3" max="3" width="9.25" customWidth="1"/>
    <col min="4" max="4" width="11.875" customWidth="1"/>
    <col min="5" max="5" width="9.375" customWidth="1"/>
    <col min="6" max="6" width="6.375" customWidth="1"/>
    <col min="7" max="7" width="10" customWidth="1"/>
    <col min="8" max="8" width="9.5" customWidth="1"/>
    <col min="9" max="9" width="10.125" customWidth="1"/>
    <col min="10" max="10" width="13.625" customWidth="1"/>
    <col min="11" max="1024" width="8.375" customWidth="1"/>
  </cols>
  <sheetData>
    <row r="1" spans="1:10" ht="27.75">
      <c r="A1" s="43" t="s">
        <v>96</v>
      </c>
      <c r="B1" s="44"/>
      <c r="C1" s="44"/>
      <c r="D1" s="44"/>
      <c r="E1" s="44"/>
      <c r="F1" s="44"/>
      <c r="G1" s="44"/>
      <c r="H1" s="44"/>
      <c r="I1" s="44"/>
    </row>
    <row r="2" spans="1:10" ht="39" customHeight="1">
      <c r="A2" s="45" t="s">
        <v>97</v>
      </c>
      <c r="B2" s="44"/>
      <c r="C2" s="44"/>
      <c r="D2" s="44"/>
      <c r="E2" s="44"/>
      <c r="F2" s="44"/>
      <c r="G2" s="44"/>
      <c r="H2" s="44"/>
      <c r="I2" s="44"/>
    </row>
    <row r="4" spans="1:10" ht="30" customHeight="1">
      <c r="A4" s="46" t="s">
        <v>98</v>
      </c>
      <c r="B4" s="46" t="s">
        <v>99</v>
      </c>
      <c r="C4" s="46" t="s">
        <v>100</v>
      </c>
      <c r="D4" s="46" t="s">
        <v>101</v>
      </c>
      <c r="E4" s="46" t="s">
        <v>102</v>
      </c>
      <c r="F4" s="46" t="s">
        <v>103</v>
      </c>
      <c r="G4" s="46" t="s">
        <v>104</v>
      </c>
      <c r="H4" s="46" t="s">
        <v>105</v>
      </c>
      <c r="I4" s="46" t="s">
        <v>106</v>
      </c>
      <c r="J4" s="46" t="s">
        <v>107</v>
      </c>
    </row>
    <row r="5" spans="1:10" ht="14.65" customHeight="1">
      <c r="A5" s="47" t="s">
        <v>108</v>
      </c>
      <c r="B5" s="48">
        <v>30</v>
      </c>
      <c r="C5" s="48">
        <v>200</v>
      </c>
      <c r="D5" s="48">
        <f t="shared" ref="D5:D15" si="0">PRODUCT(B5,C5)</f>
        <v>6000</v>
      </c>
      <c r="E5" s="48">
        <v>350</v>
      </c>
      <c r="F5" s="48">
        <v>1500</v>
      </c>
      <c r="G5" s="48">
        <f t="shared" ref="G5:G15" si="1">IF(Quantita&lt;scorta_minima,scorta_minima-Quantita," ")</f>
        <v>150</v>
      </c>
      <c r="H5" s="48">
        <f t="shared" ref="H5:H15" si="2">IF(G5&lt;&gt;" ",G5*B5," ")</f>
        <v>4500</v>
      </c>
      <c r="I5" s="48" t="str">
        <f t="shared" ref="I5:I15" si="3">IF(C5&gt;F5,C5-F5," ")</f>
        <v xml:space="preserve"> </v>
      </c>
      <c r="J5" s="48" t="str">
        <f t="shared" ref="J5:J15" si="4">IF(I5&lt;&gt;" ",I5*B5," ")</f>
        <v xml:space="preserve"> </v>
      </c>
    </row>
    <row r="6" spans="1:10" ht="14.65" customHeight="1">
      <c r="A6" s="47" t="s">
        <v>109</v>
      </c>
      <c r="B6" s="48">
        <v>45</v>
      </c>
      <c r="C6" s="48">
        <v>8500</v>
      </c>
      <c r="D6" s="48">
        <f t="shared" si="0"/>
        <v>382500</v>
      </c>
      <c r="E6" s="48">
        <v>30</v>
      </c>
      <c r="F6" s="48">
        <v>100</v>
      </c>
      <c r="G6" s="48" t="str">
        <f t="shared" si="1"/>
        <v xml:space="preserve"> </v>
      </c>
      <c r="H6" s="48" t="str">
        <f t="shared" si="2"/>
        <v xml:space="preserve"> </v>
      </c>
      <c r="I6" s="48">
        <f t="shared" si="3"/>
        <v>8400</v>
      </c>
      <c r="J6" s="48">
        <f t="shared" si="4"/>
        <v>378000</v>
      </c>
    </row>
    <row r="7" spans="1:10" ht="14.65" customHeight="1">
      <c r="A7" s="47" t="s">
        <v>110</v>
      </c>
      <c r="B7" s="48">
        <v>1500</v>
      </c>
      <c r="C7" s="48">
        <v>500</v>
      </c>
      <c r="D7" s="48">
        <f t="shared" si="0"/>
        <v>750000</v>
      </c>
      <c r="E7" s="48">
        <v>1200</v>
      </c>
      <c r="F7" s="48">
        <v>4000</v>
      </c>
      <c r="G7" s="48">
        <f t="shared" si="1"/>
        <v>700</v>
      </c>
      <c r="H7" s="48">
        <f t="shared" si="2"/>
        <v>1050000</v>
      </c>
      <c r="I7" s="48" t="str">
        <f t="shared" si="3"/>
        <v xml:space="preserve"> </v>
      </c>
      <c r="J7" s="48" t="str">
        <f t="shared" si="4"/>
        <v xml:space="preserve"> </v>
      </c>
    </row>
    <row r="8" spans="1:10" ht="14.65" customHeight="1">
      <c r="A8" s="47" t="s">
        <v>111</v>
      </c>
      <c r="B8" s="48">
        <v>10</v>
      </c>
      <c r="C8" s="48">
        <v>55000</v>
      </c>
      <c r="D8" s="48">
        <f t="shared" si="0"/>
        <v>550000</v>
      </c>
      <c r="E8" s="48">
        <v>5</v>
      </c>
      <c r="F8" s="48">
        <v>20</v>
      </c>
      <c r="G8" s="48" t="str">
        <f t="shared" si="1"/>
        <v xml:space="preserve"> </v>
      </c>
      <c r="H8" s="48" t="str">
        <f t="shared" si="2"/>
        <v xml:space="preserve"> </v>
      </c>
      <c r="I8" s="48">
        <f t="shared" si="3"/>
        <v>54980</v>
      </c>
      <c r="J8" s="48">
        <f t="shared" si="4"/>
        <v>549800</v>
      </c>
    </row>
    <row r="9" spans="1:10" ht="14.65" customHeight="1">
      <c r="A9" s="47" t="s">
        <v>112</v>
      </c>
      <c r="B9" s="48">
        <v>7000</v>
      </c>
      <c r="C9" s="48">
        <v>10</v>
      </c>
      <c r="D9" s="48">
        <f t="shared" si="0"/>
        <v>70000</v>
      </c>
      <c r="E9" s="48">
        <v>3000</v>
      </c>
      <c r="F9" s="48">
        <v>5000</v>
      </c>
      <c r="G9" s="48">
        <f t="shared" si="1"/>
        <v>2990</v>
      </c>
      <c r="H9" s="48">
        <f t="shared" si="2"/>
        <v>20930000</v>
      </c>
      <c r="I9" s="48" t="str">
        <f t="shared" si="3"/>
        <v xml:space="preserve"> </v>
      </c>
      <c r="J9" s="48" t="str">
        <f t="shared" si="4"/>
        <v xml:space="preserve"> </v>
      </c>
    </row>
    <row r="10" spans="1:10" ht="14.65" customHeight="1">
      <c r="A10" s="47" t="s">
        <v>113</v>
      </c>
      <c r="B10" s="48">
        <v>8000</v>
      </c>
      <c r="C10" s="48">
        <v>6</v>
      </c>
      <c r="D10" s="48">
        <f t="shared" si="0"/>
        <v>48000</v>
      </c>
      <c r="E10" s="48">
        <v>5000</v>
      </c>
      <c r="F10" s="48">
        <v>7000</v>
      </c>
      <c r="G10" s="48">
        <f t="shared" si="1"/>
        <v>4994</v>
      </c>
      <c r="H10" s="48">
        <f t="shared" si="2"/>
        <v>39952000</v>
      </c>
      <c r="I10" s="48" t="str">
        <f t="shared" si="3"/>
        <v xml:space="preserve"> </v>
      </c>
      <c r="J10" s="48" t="str">
        <f t="shared" si="4"/>
        <v xml:space="preserve"> </v>
      </c>
    </row>
    <row r="11" spans="1:10" ht="14.65" customHeight="1">
      <c r="A11" s="47" t="s">
        <v>114</v>
      </c>
      <c r="B11" s="48">
        <v>450</v>
      </c>
      <c r="C11" s="48">
        <v>300</v>
      </c>
      <c r="D11" s="48">
        <f t="shared" si="0"/>
        <v>135000</v>
      </c>
      <c r="E11" s="48">
        <v>300</v>
      </c>
      <c r="F11" s="48">
        <v>1000</v>
      </c>
      <c r="G11" s="48" t="str">
        <f t="shared" si="1"/>
        <v xml:space="preserve"> </v>
      </c>
      <c r="H11" s="48" t="str">
        <f t="shared" si="2"/>
        <v xml:space="preserve"> </v>
      </c>
      <c r="I11" s="48" t="str">
        <f t="shared" si="3"/>
        <v xml:space="preserve"> </v>
      </c>
      <c r="J11" s="48" t="str">
        <f t="shared" si="4"/>
        <v xml:space="preserve"> </v>
      </c>
    </row>
    <row r="12" spans="1:10" ht="14.65" customHeight="1">
      <c r="A12" s="47" t="s">
        <v>115</v>
      </c>
      <c r="B12" s="48">
        <v>2350</v>
      </c>
      <c r="C12" s="48">
        <v>35</v>
      </c>
      <c r="D12" s="48">
        <f t="shared" si="0"/>
        <v>82250</v>
      </c>
      <c r="E12" s="48">
        <v>3000</v>
      </c>
      <c r="F12" s="48">
        <v>6000</v>
      </c>
      <c r="G12" s="48">
        <f t="shared" si="1"/>
        <v>2965</v>
      </c>
      <c r="H12" s="48">
        <f t="shared" si="2"/>
        <v>6967750</v>
      </c>
      <c r="I12" s="48" t="str">
        <f t="shared" si="3"/>
        <v xml:space="preserve"> </v>
      </c>
      <c r="J12" s="48" t="str">
        <f t="shared" si="4"/>
        <v xml:space="preserve"> </v>
      </c>
    </row>
    <row r="13" spans="1:10" ht="14.65" customHeight="1">
      <c r="A13" s="47" t="s">
        <v>116</v>
      </c>
      <c r="B13" s="48">
        <v>5500</v>
      </c>
      <c r="C13" s="48">
        <v>120</v>
      </c>
      <c r="D13" s="48">
        <f t="shared" si="0"/>
        <v>660000</v>
      </c>
      <c r="E13" s="48">
        <v>1000</v>
      </c>
      <c r="F13" s="48">
        <v>2000</v>
      </c>
      <c r="G13" s="48">
        <f t="shared" si="1"/>
        <v>880</v>
      </c>
      <c r="H13" s="48">
        <f t="shared" si="2"/>
        <v>4840000</v>
      </c>
      <c r="I13" s="48" t="str">
        <f t="shared" si="3"/>
        <v xml:space="preserve"> </v>
      </c>
      <c r="J13" s="48" t="str">
        <f t="shared" si="4"/>
        <v xml:space="preserve"> </v>
      </c>
    </row>
    <row r="14" spans="1:10" ht="14.65" customHeight="1">
      <c r="A14" s="47" t="s">
        <v>117</v>
      </c>
      <c r="B14" s="48">
        <v>150</v>
      </c>
      <c r="C14" s="48">
        <v>5000</v>
      </c>
      <c r="D14" s="48">
        <f t="shared" si="0"/>
        <v>750000</v>
      </c>
      <c r="E14" s="48">
        <v>50</v>
      </c>
      <c r="F14" s="48">
        <v>4000</v>
      </c>
      <c r="G14" s="48" t="str">
        <f t="shared" si="1"/>
        <v xml:space="preserve"> </v>
      </c>
      <c r="H14" s="48" t="str">
        <f t="shared" si="2"/>
        <v xml:space="preserve"> </v>
      </c>
      <c r="I14" s="48">
        <f t="shared" si="3"/>
        <v>1000</v>
      </c>
      <c r="J14" s="48">
        <f t="shared" si="4"/>
        <v>150000</v>
      </c>
    </row>
    <row r="15" spans="1:10" ht="14.65" customHeight="1">
      <c r="A15" s="47" t="s">
        <v>118</v>
      </c>
      <c r="B15" s="48">
        <v>700</v>
      </c>
      <c r="C15" s="48">
        <v>3500</v>
      </c>
      <c r="D15" s="48">
        <f t="shared" si="0"/>
        <v>2450000</v>
      </c>
      <c r="E15" s="48">
        <v>500</v>
      </c>
      <c r="F15" s="48">
        <v>1500</v>
      </c>
      <c r="G15" s="48" t="str">
        <f t="shared" si="1"/>
        <v xml:space="preserve"> </v>
      </c>
      <c r="H15" s="48" t="str">
        <f t="shared" si="2"/>
        <v xml:space="preserve"> </v>
      </c>
      <c r="I15" s="48">
        <f t="shared" si="3"/>
        <v>2000</v>
      </c>
      <c r="J15" s="48">
        <f t="shared" si="4"/>
        <v>1400000</v>
      </c>
    </row>
    <row r="19" spans="1:5" ht="30" customHeight="1">
      <c r="A19" s="46" t="s">
        <v>119</v>
      </c>
      <c r="B19" s="46" t="s">
        <v>120</v>
      </c>
      <c r="C19" s="46" t="s">
        <v>121</v>
      </c>
      <c r="D19" s="46" t="s">
        <v>122</v>
      </c>
      <c r="E19" s="46" t="s">
        <v>123</v>
      </c>
    </row>
    <row r="21" spans="1:5" ht="14.65" customHeight="1">
      <c r="A21" s="48">
        <f>SUM(D5:D15)</f>
        <v>5883750</v>
      </c>
      <c r="B21" s="48">
        <f>COUNT(G5:G15)</f>
        <v>6</v>
      </c>
      <c r="C21" s="48">
        <f>SUM(H5:H15)</f>
        <v>73744250</v>
      </c>
      <c r="D21" s="48">
        <f>COUNT(I5:I15)</f>
        <v>4</v>
      </c>
      <c r="E21" s="49">
        <f>SUM(J5:J15)</f>
        <v>2477800</v>
      </c>
    </row>
  </sheetData>
  <pageMargins left="0.78740157480314954" right="0.78740157480314954" top="1.1811023622047245" bottom="1.1811023622047245" header="0.78740157480314954" footer="0.78740157480314954"/>
  <pageSetup paperSize="0" fitToWidth="0" fitToHeight="0" pageOrder="overThenDown" orientation="portrait" horizontalDpi="0" verticalDpi="0" copies="0"/>
  <headerFooter alignWithMargins="0">
    <oddHeader>&amp;C&amp;10&amp;A</oddHeader>
    <oddFooter>&amp;C&amp;10Pagina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7"/>
  <sheetViews>
    <sheetView workbookViewId="0"/>
  </sheetViews>
  <sheetFormatPr defaultRowHeight="14.65" customHeight="1"/>
  <cols>
    <col min="1" max="1" width="19" style="52" customWidth="1"/>
    <col min="2" max="2" width="8.125" style="52" customWidth="1"/>
    <col min="3" max="3" width="10.875" style="52" customWidth="1"/>
    <col min="4" max="4" width="20.875" style="52" customWidth="1"/>
    <col min="5" max="5" width="8.25" style="52" customWidth="1"/>
    <col min="6" max="6" width="8.875" style="52" customWidth="1"/>
    <col min="7" max="257" width="8.25" style="52" customWidth="1"/>
    <col min="258" max="1024" width="8.25" style="4" customWidth="1"/>
  </cols>
  <sheetData>
    <row r="1" spans="1:7" ht="18">
      <c r="A1" s="50" t="s">
        <v>124</v>
      </c>
      <c r="B1" s="50" t="s">
        <v>125</v>
      </c>
      <c r="C1" s="51" t="s">
        <v>126</v>
      </c>
      <c r="D1" s="50" t="s">
        <v>127</v>
      </c>
      <c r="E1" s="50" t="s">
        <v>128</v>
      </c>
      <c r="F1"/>
    </row>
    <row r="2" spans="1:7" ht="18">
      <c r="A2" s="52" t="s">
        <v>129</v>
      </c>
      <c r="B2" s="52">
        <v>1992</v>
      </c>
      <c r="C2" s="53">
        <v>8447</v>
      </c>
      <c r="D2" s="52" t="s">
        <v>130</v>
      </c>
      <c r="E2" s="52" t="s">
        <v>131</v>
      </c>
      <c r="F2"/>
      <c r="G2" s="52" t="s">
        <v>132</v>
      </c>
    </row>
    <row r="3" spans="1:7" ht="18">
      <c r="A3" s="52" t="s">
        <v>133</v>
      </c>
      <c r="B3" s="52">
        <v>1992</v>
      </c>
      <c r="C3" s="53">
        <v>7612</v>
      </c>
      <c r="D3" s="52" t="s">
        <v>130</v>
      </c>
      <c r="E3" s="52" t="s">
        <v>134</v>
      </c>
      <c r="G3" s="52">
        <f>SUMIF(E2:E27,"nord",C2:C27)</f>
        <v>27736</v>
      </c>
    </row>
    <row r="4" spans="1:7" ht="18">
      <c r="A4" s="52" t="s">
        <v>133</v>
      </c>
      <c r="B4" s="52">
        <v>1992</v>
      </c>
      <c r="C4" s="53">
        <v>7686</v>
      </c>
      <c r="D4" s="52" t="s">
        <v>135</v>
      </c>
      <c r="E4" s="52" t="s">
        <v>136</v>
      </c>
    </row>
    <row r="5" spans="1:7" ht="18">
      <c r="A5" s="52" t="s">
        <v>133</v>
      </c>
      <c r="B5" s="52">
        <v>1993</v>
      </c>
      <c r="C5" s="53">
        <v>8751</v>
      </c>
      <c r="D5" s="52" t="s">
        <v>130</v>
      </c>
      <c r="E5" s="52" t="s">
        <v>137</v>
      </c>
    </row>
    <row r="6" spans="1:7" ht="18">
      <c r="A6" s="52" t="s">
        <v>133</v>
      </c>
      <c r="B6" s="52">
        <v>1992</v>
      </c>
      <c r="C6" s="53">
        <v>4873</v>
      </c>
      <c r="D6" s="52" t="s">
        <v>130</v>
      </c>
      <c r="E6" s="52" t="s">
        <v>136</v>
      </c>
    </row>
    <row r="7" spans="1:7" ht="18">
      <c r="A7" s="52" t="s">
        <v>129</v>
      </c>
      <c r="B7" s="52">
        <v>1993</v>
      </c>
      <c r="C7" s="53">
        <v>6955</v>
      </c>
      <c r="D7" s="52" t="s">
        <v>130</v>
      </c>
      <c r="E7" s="52" t="s">
        <v>131</v>
      </c>
    </row>
    <row r="8" spans="1:7" ht="18">
      <c r="A8" s="52" t="s">
        <v>133</v>
      </c>
      <c r="B8" s="52">
        <v>1993</v>
      </c>
      <c r="C8" s="53">
        <v>6544</v>
      </c>
      <c r="D8" s="52" t="s">
        <v>135</v>
      </c>
      <c r="E8" s="52" t="s">
        <v>137</v>
      </c>
    </row>
    <row r="9" spans="1:7" ht="18">
      <c r="A9" s="52" t="s">
        <v>129</v>
      </c>
      <c r="B9" s="52">
        <v>1992</v>
      </c>
      <c r="C9" s="53">
        <v>8165</v>
      </c>
      <c r="D9" s="52" t="s">
        <v>130</v>
      </c>
      <c r="E9" s="52" t="s">
        <v>134</v>
      </c>
    </row>
    <row r="10" spans="1:7" ht="18">
      <c r="A10" s="52" t="s">
        <v>133</v>
      </c>
      <c r="B10" s="52">
        <v>1993</v>
      </c>
      <c r="C10" s="53">
        <v>4448</v>
      </c>
      <c r="D10" s="52" t="s">
        <v>130</v>
      </c>
      <c r="E10" s="52" t="s">
        <v>136</v>
      </c>
    </row>
    <row r="11" spans="1:7" ht="18">
      <c r="A11" s="52" t="s">
        <v>129</v>
      </c>
      <c r="B11" s="52">
        <v>1992</v>
      </c>
      <c r="C11" s="53">
        <v>7191</v>
      </c>
      <c r="D11" s="52" t="s">
        <v>135</v>
      </c>
      <c r="E11" s="52" t="s">
        <v>136</v>
      </c>
    </row>
    <row r="12" spans="1:7" ht="18">
      <c r="A12" s="52" t="s">
        <v>133</v>
      </c>
      <c r="B12" s="52">
        <v>1993</v>
      </c>
      <c r="C12" s="53">
        <v>8516</v>
      </c>
      <c r="D12" s="52" t="s">
        <v>135</v>
      </c>
      <c r="E12" s="52" t="s">
        <v>137</v>
      </c>
    </row>
    <row r="13" spans="1:7" ht="18">
      <c r="A13" s="52" t="s">
        <v>133</v>
      </c>
      <c r="B13" s="52">
        <v>1992</v>
      </c>
      <c r="C13" s="53">
        <v>5575</v>
      </c>
      <c r="D13" s="52" t="s">
        <v>135</v>
      </c>
      <c r="E13" s="52" t="s">
        <v>131</v>
      </c>
    </row>
    <row r="14" spans="1:7" ht="18">
      <c r="A14" s="52" t="s">
        <v>133</v>
      </c>
      <c r="B14" s="52">
        <v>1992</v>
      </c>
      <c r="C14" s="53">
        <v>3338</v>
      </c>
      <c r="D14" s="52" t="s">
        <v>135</v>
      </c>
      <c r="E14" s="52" t="s">
        <v>137</v>
      </c>
    </row>
    <row r="15" spans="1:7" ht="18">
      <c r="A15" s="52" t="s">
        <v>129</v>
      </c>
      <c r="B15" s="52">
        <v>1993</v>
      </c>
      <c r="C15" s="53">
        <v>450</v>
      </c>
      <c r="D15" s="52" t="s">
        <v>135</v>
      </c>
      <c r="E15" s="52" t="s">
        <v>131</v>
      </c>
    </row>
    <row r="16" spans="1:7" ht="18">
      <c r="A16" s="52" t="s">
        <v>133</v>
      </c>
      <c r="B16" s="52">
        <v>1993</v>
      </c>
      <c r="C16" s="53">
        <v>2741</v>
      </c>
      <c r="D16" s="52" t="s">
        <v>135</v>
      </c>
      <c r="E16" s="52" t="s">
        <v>136</v>
      </c>
    </row>
    <row r="17" spans="1:5" ht="18">
      <c r="A17" s="52" t="s">
        <v>129</v>
      </c>
      <c r="B17" s="52">
        <v>1992</v>
      </c>
      <c r="C17" s="53">
        <v>2686</v>
      </c>
      <c r="D17" s="52" t="s">
        <v>135</v>
      </c>
      <c r="E17" s="52" t="s">
        <v>137</v>
      </c>
    </row>
    <row r="18" spans="1:5" ht="18">
      <c r="A18" s="52" t="s">
        <v>129</v>
      </c>
      <c r="B18" s="52">
        <v>1993</v>
      </c>
      <c r="C18" s="53">
        <v>4138</v>
      </c>
      <c r="D18" s="52" t="s">
        <v>135</v>
      </c>
      <c r="E18" s="52" t="s">
        <v>131</v>
      </c>
    </row>
    <row r="19" spans="1:5" ht="18">
      <c r="A19" s="52" t="s">
        <v>129</v>
      </c>
      <c r="B19" s="52">
        <v>1993</v>
      </c>
      <c r="C19" s="53">
        <v>4923</v>
      </c>
      <c r="D19" s="52" t="s">
        <v>135</v>
      </c>
      <c r="E19" s="52" t="s">
        <v>134</v>
      </c>
    </row>
    <row r="20" spans="1:5" ht="18">
      <c r="A20" s="52" t="s">
        <v>129</v>
      </c>
      <c r="B20" s="52">
        <v>1993</v>
      </c>
      <c r="C20" s="53">
        <v>7047</v>
      </c>
      <c r="D20" s="52" t="s">
        <v>135</v>
      </c>
      <c r="E20" s="52" t="s">
        <v>137</v>
      </c>
    </row>
    <row r="21" spans="1:5" ht="18">
      <c r="A21" s="52" t="s">
        <v>129</v>
      </c>
      <c r="B21" s="52">
        <v>1992</v>
      </c>
      <c r="C21" s="53">
        <v>5720</v>
      </c>
      <c r="D21" s="52" t="s">
        <v>135</v>
      </c>
      <c r="E21" s="52" t="s">
        <v>131</v>
      </c>
    </row>
    <row r="22" spans="1:5" ht="18">
      <c r="A22" s="52" t="s">
        <v>129</v>
      </c>
      <c r="B22" s="52">
        <v>1993</v>
      </c>
      <c r="C22" s="53">
        <v>2956</v>
      </c>
      <c r="D22" s="52" t="s">
        <v>130</v>
      </c>
      <c r="E22" s="52" t="s">
        <v>137</v>
      </c>
    </row>
    <row r="23" spans="1:5" ht="18">
      <c r="A23" s="52" t="s">
        <v>133</v>
      </c>
      <c r="B23" s="52">
        <v>1993</v>
      </c>
      <c r="C23" s="53">
        <v>75</v>
      </c>
      <c r="D23" s="52" t="s">
        <v>130</v>
      </c>
      <c r="E23" s="52" t="s">
        <v>131</v>
      </c>
    </row>
    <row r="24" spans="1:5" ht="18">
      <c r="A24" s="52" t="s">
        <v>133</v>
      </c>
      <c r="B24" s="52">
        <v>1993</v>
      </c>
      <c r="C24" s="53">
        <v>2733</v>
      </c>
      <c r="D24" s="52" t="s">
        <v>135</v>
      </c>
      <c r="E24" s="52" t="s">
        <v>137</v>
      </c>
    </row>
    <row r="25" spans="1:5" ht="18">
      <c r="A25" s="52" t="s">
        <v>133</v>
      </c>
      <c r="B25" s="52">
        <v>1993</v>
      </c>
      <c r="C25" s="53">
        <v>8076</v>
      </c>
      <c r="D25" s="52" t="s">
        <v>135</v>
      </c>
      <c r="E25" s="52" t="s">
        <v>134</v>
      </c>
    </row>
    <row r="26" spans="1:5" ht="18">
      <c r="A26" s="52" t="s">
        <v>129</v>
      </c>
      <c r="B26" s="52">
        <v>1993</v>
      </c>
      <c r="C26" s="53">
        <v>6930</v>
      </c>
      <c r="D26" s="52" t="s">
        <v>130</v>
      </c>
      <c r="E26" s="52" t="s">
        <v>137</v>
      </c>
    </row>
    <row r="27" spans="1:5" ht="18">
      <c r="A27" s="52" t="s">
        <v>129</v>
      </c>
      <c r="B27" s="52">
        <v>1992</v>
      </c>
      <c r="C27" s="53">
        <v>797</v>
      </c>
      <c r="D27" s="52" t="s">
        <v>130</v>
      </c>
      <c r="E27" s="52" t="s">
        <v>136</v>
      </c>
    </row>
  </sheetData>
  <printOptions gridLines="1"/>
  <pageMargins left="0.74803149606299213" right="0.74803149606299213" top="1.1405511811023623" bottom="1.1405511811023623" header="0.5" footer="0.5"/>
  <pageSetup paperSize="0" fitToWidth="0" fitToHeight="0" pageOrder="overThenDown" orientation="portrait" horizontalDpi="0" verticalDpi="0" copies="0"/>
  <headerFooter alignWithMargins="0">
    <oddHeader>&amp;C&amp;10&amp;A</oddHeader>
    <oddFooter>&amp;C&amp;10Page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7"/>
  <sheetViews>
    <sheetView workbookViewId="0"/>
  </sheetViews>
  <sheetFormatPr defaultRowHeight="18"/>
  <cols>
    <col min="1" max="1" width="28.875" style="55" customWidth="1"/>
    <col min="2" max="2" width="4.625" style="4" customWidth="1"/>
    <col min="3" max="3" width="14" style="4" customWidth="1"/>
    <col min="4" max="4" width="4.625" style="4" customWidth="1"/>
    <col min="5" max="5" width="18.125" style="4" customWidth="1"/>
    <col min="6" max="6" width="14" style="4" customWidth="1"/>
    <col min="7" max="7" width="22.125" style="4" customWidth="1"/>
    <col min="8" max="8" width="41.375" style="4" customWidth="1"/>
    <col min="9" max="1024" width="8.25" style="4" customWidth="1"/>
  </cols>
  <sheetData>
    <row r="1" spans="1:8">
      <c r="A1" s="54" t="s">
        <v>138</v>
      </c>
      <c r="C1" s="7"/>
      <c r="E1" s="7"/>
      <c r="F1" s="7"/>
      <c r="G1" s="7"/>
    </row>
    <row r="2" spans="1:8" ht="36">
      <c r="A2" s="55" t="s">
        <v>139</v>
      </c>
      <c r="C2" s="7" t="s">
        <v>140</v>
      </c>
      <c r="E2" s="7" t="s">
        <v>141</v>
      </c>
      <c r="F2" s="7" t="s">
        <v>142</v>
      </c>
      <c r="G2" s="7" t="s">
        <v>143</v>
      </c>
      <c r="H2" s="4" t="s">
        <v>144</v>
      </c>
    </row>
    <row r="3" spans="1:8">
      <c r="A3" s="56" t="s">
        <v>145</v>
      </c>
      <c r="B3" s="4">
        <f>SEARCH(" ",A3,1)</f>
        <v>8</v>
      </c>
      <c r="C3" s="4" t="str">
        <f>LEFT(A3,B3)</f>
        <v xml:space="preserve">AMBROSI </v>
      </c>
      <c r="D3" s="4">
        <f>LEN(A3)</f>
        <v>12</v>
      </c>
      <c r="E3" s="4" t="str">
        <f>MID(A3,B3+1,D3-B3)</f>
        <v>RINO</v>
      </c>
      <c r="F3" s="4" t="str">
        <f>LEFT(A3,(SEARCH(" ",A3,1)))</f>
        <v xml:space="preserve">AMBROSI </v>
      </c>
      <c r="G3" s="4" t="str">
        <f>MID(A3,(SEARCH(" ",A3,1))+1,LEN(A3)-(SEARCH(" ",A3,1)))</f>
        <v>RINO</v>
      </c>
      <c r="H3" s="28" t="s">
        <v>146</v>
      </c>
    </row>
    <row r="4" spans="1:8">
      <c r="A4" s="56" t="s">
        <v>147</v>
      </c>
      <c r="B4" s="4">
        <f>SEARCH(" ",A4,1)</f>
        <v>8</v>
      </c>
      <c r="C4" s="4" t="str">
        <f>LEFT(A4,B4)</f>
        <v xml:space="preserve">LORENZI </v>
      </c>
      <c r="D4" s="4">
        <f>LEN(A4)</f>
        <v>18</v>
      </c>
      <c r="E4" s="4" t="str">
        <f>MID(A4,B4+1,D4-B4)</f>
        <v>SARA MARIA</v>
      </c>
    </row>
    <row r="5" spans="1:8">
      <c r="A5" s="56" t="s">
        <v>148</v>
      </c>
      <c r="B5" s="4">
        <f>SEARCH(" ",A5,1)</f>
        <v>3</v>
      </c>
      <c r="C5" s="4" t="str">
        <f>LEFT(A5,B5)</f>
        <v xml:space="preserve">DE </v>
      </c>
      <c r="D5" s="4">
        <f>LEN(A5)</f>
        <v>14</v>
      </c>
      <c r="E5" s="4" t="str">
        <f>MID(A5,B5+1,D5-B5)</f>
        <v>VITTOR GINO</v>
      </c>
    </row>
    <row r="6" spans="1:8">
      <c r="A6" s="56"/>
    </row>
    <row r="7" spans="1:8">
      <c r="A7" s="76" t="s">
        <v>149</v>
      </c>
      <c r="B7" s="76"/>
      <c r="C7" s="76"/>
      <c r="D7" s="76"/>
      <c r="E7" s="76"/>
      <c r="F7" s="76"/>
      <c r="G7" s="76"/>
      <c r="H7" s="76"/>
    </row>
    <row r="8" spans="1:8">
      <c r="A8" s="77" t="s">
        <v>150</v>
      </c>
      <c r="B8" s="77"/>
      <c r="C8" s="77"/>
      <c r="D8" s="77"/>
      <c r="E8" s="77"/>
      <c r="F8" s="77"/>
      <c r="G8" s="77"/>
      <c r="H8" s="77"/>
    </row>
    <row r="9" spans="1:8">
      <c r="A9" s="56"/>
    </row>
    <row r="10" spans="1:8">
      <c r="A10"/>
      <c r="C10" s="7"/>
      <c r="E10" s="54" t="s">
        <v>151</v>
      </c>
      <c r="F10" s="7"/>
    </row>
    <row r="11" spans="1:8">
      <c r="E11"/>
      <c r="F11"/>
      <c r="G11" s="4" t="s">
        <v>152</v>
      </c>
      <c r="H11" s="4" t="s">
        <v>153</v>
      </c>
    </row>
    <row r="12" spans="1:8">
      <c r="E12" s="4" t="s">
        <v>9</v>
      </c>
      <c r="F12" s="4" t="s">
        <v>154</v>
      </c>
      <c r="G12" s="4" t="str">
        <f>E12&amp;" "&amp;F12</f>
        <v>Bianchi Mario</v>
      </c>
      <c r="H12" s="4" t="str">
        <f>CONCATENATE(E12," ",F12)</f>
        <v>Bianchi Mario</v>
      </c>
    </row>
    <row r="14" spans="1:8">
      <c r="E14"/>
      <c r="H14" s="4" t="s">
        <v>155</v>
      </c>
    </row>
    <row r="15" spans="1:8">
      <c r="H15" s="4" t="str">
        <f>UPPER(H12)</f>
        <v>BIANCHI MARIO</v>
      </c>
    </row>
    <row r="17" spans="5:5">
      <c r="E17" s="4" t="s">
        <v>156</v>
      </c>
    </row>
  </sheetData>
  <mergeCells count="2">
    <mergeCell ref="A7:H7"/>
    <mergeCell ref="A8:H8"/>
  </mergeCells>
  <pageMargins left="0" right="0" top="0.39370078740157483" bottom="0.39370078740157483" header="0" footer="0"/>
  <pageSetup paperSize="0" fitToWidth="0" fitToHeight="0" pageOrder="overThenDown" horizontalDpi="0" verticalDpi="0" copies="0"/>
  <headerFooter>
    <oddHeader>&amp;C&amp;A</oddHeader>
    <oddFooter>&amp;CPagina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9"/>
  <sheetViews>
    <sheetView workbookViewId="0"/>
  </sheetViews>
  <sheetFormatPr defaultRowHeight="18"/>
  <cols>
    <col min="1" max="1" width="34.5" style="4" customWidth="1"/>
    <col min="2" max="2" width="11.75" style="4" customWidth="1"/>
    <col min="3" max="4" width="10.625" style="4" customWidth="1"/>
    <col min="5" max="5" width="16" style="4" customWidth="1"/>
    <col min="6" max="1024" width="10.625" style="4" customWidth="1"/>
  </cols>
  <sheetData>
    <row r="1" spans="1:6">
      <c r="A1" s="57" t="s">
        <v>157</v>
      </c>
      <c r="B1" s="57" t="s">
        <v>158</v>
      </c>
      <c r="E1" s="4" t="s">
        <v>159</v>
      </c>
      <c r="F1" s="4" t="s">
        <v>160</v>
      </c>
    </row>
    <row r="2" spans="1:6">
      <c r="A2" s="57" t="s">
        <v>161</v>
      </c>
      <c r="B2" s="57" t="s">
        <v>162</v>
      </c>
      <c r="E2" s="4" t="s">
        <v>163</v>
      </c>
      <c r="F2" s="4" t="str">
        <f>VLOOKUP(E2,A2:B29,2, )</f>
        <v>PD</v>
      </c>
    </row>
    <row r="3" spans="1:6">
      <c r="A3" s="57" t="s">
        <v>164</v>
      </c>
      <c r="B3" s="57" t="s">
        <v>165</v>
      </c>
    </row>
    <row r="4" spans="1:6">
      <c r="A4" s="57" t="s">
        <v>166</v>
      </c>
      <c r="B4" s="57" t="s">
        <v>167</v>
      </c>
    </row>
    <row r="5" spans="1:6">
      <c r="A5" s="57" t="s">
        <v>168</v>
      </c>
      <c r="B5" s="57" t="s">
        <v>169</v>
      </c>
    </row>
    <row r="6" spans="1:6">
      <c r="A6" s="57" t="s">
        <v>170</v>
      </c>
      <c r="B6" s="57" t="s">
        <v>171</v>
      </c>
    </row>
    <row r="7" spans="1:6">
      <c r="A7" s="57" t="s">
        <v>172</v>
      </c>
      <c r="B7" s="57" t="s">
        <v>173</v>
      </c>
    </row>
    <row r="8" spans="1:6">
      <c r="A8" s="57" t="s">
        <v>174</v>
      </c>
      <c r="B8" s="57" t="s">
        <v>175</v>
      </c>
    </row>
    <row r="9" spans="1:6">
      <c r="A9" s="57" t="s">
        <v>176</v>
      </c>
      <c r="B9" s="57" t="s">
        <v>177</v>
      </c>
    </row>
    <row r="10" spans="1:6">
      <c r="A10" s="57" t="s">
        <v>178</v>
      </c>
      <c r="B10" s="57" t="s">
        <v>179</v>
      </c>
    </row>
    <row r="11" spans="1:6">
      <c r="A11" s="57" t="s">
        <v>180</v>
      </c>
      <c r="B11" s="57" t="s">
        <v>181</v>
      </c>
    </row>
    <row r="12" spans="1:6">
      <c r="A12" s="57" t="s">
        <v>182</v>
      </c>
      <c r="B12" s="57" t="s">
        <v>183</v>
      </c>
    </row>
    <row r="13" spans="1:6">
      <c r="A13" s="57" t="s">
        <v>184</v>
      </c>
      <c r="B13" s="57" t="s">
        <v>185</v>
      </c>
    </row>
    <row r="14" spans="1:6">
      <c r="A14" s="57" t="s">
        <v>186</v>
      </c>
      <c r="B14" s="57" t="s">
        <v>187</v>
      </c>
    </row>
    <row r="15" spans="1:6">
      <c r="A15" s="57" t="s">
        <v>188</v>
      </c>
      <c r="B15" s="57" t="s">
        <v>189</v>
      </c>
    </row>
    <row r="16" spans="1:6">
      <c r="A16" s="57" t="s">
        <v>190</v>
      </c>
      <c r="B16" s="57" t="s">
        <v>191</v>
      </c>
    </row>
    <row r="17" spans="1:2">
      <c r="A17" s="57" t="s">
        <v>192</v>
      </c>
      <c r="B17" s="57" t="s">
        <v>179</v>
      </c>
    </row>
    <row r="18" spans="1:2">
      <c r="A18" s="57" t="s">
        <v>193</v>
      </c>
      <c r="B18" s="57" t="s">
        <v>194</v>
      </c>
    </row>
    <row r="19" spans="1:2">
      <c r="A19" s="57" t="s">
        <v>195</v>
      </c>
      <c r="B19" s="57" t="s">
        <v>196</v>
      </c>
    </row>
    <row r="20" spans="1:2">
      <c r="A20" s="57" t="s">
        <v>197</v>
      </c>
      <c r="B20" s="57" t="s">
        <v>198</v>
      </c>
    </row>
    <row r="21" spans="1:2">
      <c r="A21" s="57" t="s">
        <v>199</v>
      </c>
      <c r="B21" s="57" t="s">
        <v>198</v>
      </c>
    </row>
    <row r="22" spans="1:2">
      <c r="A22" s="57" t="s">
        <v>200</v>
      </c>
      <c r="B22" s="57" t="s">
        <v>198</v>
      </c>
    </row>
    <row r="23" spans="1:2">
      <c r="A23" s="57" t="s">
        <v>201</v>
      </c>
      <c r="B23" s="57" t="s">
        <v>198</v>
      </c>
    </row>
    <row r="24" spans="1:2">
      <c r="A24" s="57" t="s">
        <v>202</v>
      </c>
      <c r="B24" s="57" t="s">
        <v>198</v>
      </c>
    </row>
    <row r="25" spans="1:2">
      <c r="A25" s="57" t="s">
        <v>203</v>
      </c>
      <c r="B25" s="57" t="s">
        <v>204</v>
      </c>
    </row>
    <row r="26" spans="1:2">
      <c r="A26" s="57" t="s">
        <v>205</v>
      </c>
      <c r="B26" s="57" t="s">
        <v>206</v>
      </c>
    </row>
    <row r="27" spans="1:2">
      <c r="A27" s="57" t="s">
        <v>207</v>
      </c>
      <c r="B27" s="57" t="s">
        <v>208</v>
      </c>
    </row>
    <row r="28" spans="1:2">
      <c r="A28" s="57" t="s">
        <v>209</v>
      </c>
      <c r="B28" s="57" t="s">
        <v>210</v>
      </c>
    </row>
    <row r="29" spans="1:2">
      <c r="A29" s="57" t="s">
        <v>211</v>
      </c>
      <c r="B29" s="57" t="s">
        <v>212</v>
      </c>
    </row>
  </sheetData>
  <pageMargins left="0" right="0" top="0.39370078740157483" bottom="0.39370078740157483" header="0" footer="0"/>
  <pageSetup paperSize="0" fitToWidth="0" fitToHeight="0" pageOrder="overThenDown" horizontalDpi="0" verticalDpi="0" copies="0"/>
  <headerFooter>
    <oddHeader>&amp;C&amp;A</oddHeader>
    <oddFooter>&amp;CPagina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30"/>
  <sheetViews>
    <sheetView workbookViewId="0"/>
  </sheetViews>
  <sheetFormatPr defaultRowHeight="14.25"/>
  <cols>
    <col min="1" max="1" width="13.75" style="60" customWidth="1"/>
    <col min="2" max="2" width="5.625" style="60" customWidth="1"/>
    <col min="3" max="3" width="8" style="60" customWidth="1"/>
    <col min="4" max="4" width="16.25" style="60" customWidth="1"/>
    <col min="5" max="5" width="9.875" style="60" customWidth="1"/>
    <col min="6" max="257" width="8.25" style="60" customWidth="1"/>
    <col min="258" max="1024" width="8.25" customWidth="1"/>
  </cols>
  <sheetData>
    <row r="1" spans="1:5">
      <c r="A1" s="58" t="s">
        <v>124</v>
      </c>
      <c r="B1" s="58" t="s">
        <v>125</v>
      </c>
      <c r="C1" s="59" t="s">
        <v>126</v>
      </c>
      <c r="D1" s="58" t="s">
        <v>127</v>
      </c>
      <c r="E1" s="58" t="s">
        <v>128</v>
      </c>
    </row>
    <row r="2" spans="1:5">
      <c r="A2" s="60" t="s">
        <v>129</v>
      </c>
      <c r="B2" s="60">
        <v>1992</v>
      </c>
      <c r="C2" s="61">
        <v>8447</v>
      </c>
      <c r="D2" s="60" t="s">
        <v>130</v>
      </c>
      <c r="E2" s="60" t="s">
        <v>131</v>
      </c>
    </row>
    <row r="3" spans="1:5">
      <c r="A3" s="60" t="s">
        <v>133</v>
      </c>
      <c r="B3" s="60">
        <v>1992</v>
      </c>
      <c r="C3" s="61">
        <v>7612</v>
      </c>
      <c r="D3" s="60" t="s">
        <v>130</v>
      </c>
      <c r="E3" s="60" t="s">
        <v>134</v>
      </c>
    </row>
    <row r="4" spans="1:5">
      <c r="A4" s="60" t="s">
        <v>133</v>
      </c>
      <c r="B4" s="60">
        <v>1992</v>
      </c>
      <c r="C4" s="61">
        <v>7686</v>
      </c>
      <c r="D4" s="60" t="s">
        <v>135</v>
      </c>
      <c r="E4" s="60" t="s">
        <v>136</v>
      </c>
    </row>
    <row r="5" spans="1:5">
      <c r="A5" s="60" t="s">
        <v>133</v>
      </c>
      <c r="B5" s="60">
        <v>1993</v>
      </c>
      <c r="C5" s="61">
        <v>8751</v>
      </c>
      <c r="D5" s="60" t="s">
        <v>130</v>
      </c>
      <c r="E5" s="60" t="s">
        <v>137</v>
      </c>
    </row>
    <row r="6" spans="1:5">
      <c r="A6" s="60" t="s">
        <v>133</v>
      </c>
      <c r="B6" s="60">
        <v>1992</v>
      </c>
      <c r="C6" s="61">
        <v>4873</v>
      </c>
      <c r="D6" s="60" t="s">
        <v>130</v>
      </c>
      <c r="E6" s="60" t="s">
        <v>136</v>
      </c>
    </row>
    <row r="7" spans="1:5">
      <c r="A7" s="60" t="s">
        <v>129</v>
      </c>
      <c r="B7" s="60">
        <v>1993</v>
      </c>
      <c r="C7" s="61">
        <v>6955</v>
      </c>
      <c r="D7" s="60" t="s">
        <v>130</v>
      </c>
      <c r="E7" s="60" t="s">
        <v>131</v>
      </c>
    </row>
    <row r="8" spans="1:5">
      <c r="A8" s="60" t="s">
        <v>133</v>
      </c>
      <c r="B8" s="60">
        <v>1993</v>
      </c>
      <c r="C8" s="61">
        <v>6544</v>
      </c>
      <c r="D8" s="60" t="s">
        <v>135</v>
      </c>
      <c r="E8" s="60" t="s">
        <v>137</v>
      </c>
    </row>
    <row r="9" spans="1:5">
      <c r="A9" s="60" t="s">
        <v>129</v>
      </c>
      <c r="B9" s="60">
        <v>1992</v>
      </c>
      <c r="C9" s="61">
        <v>8165</v>
      </c>
      <c r="D9" s="60" t="s">
        <v>130</v>
      </c>
      <c r="E9" s="60" t="s">
        <v>134</v>
      </c>
    </row>
    <row r="10" spans="1:5">
      <c r="A10" s="60" t="s">
        <v>133</v>
      </c>
      <c r="B10" s="60">
        <v>1993</v>
      </c>
      <c r="C10" s="61">
        <v>4448</v>
      </c>
      <c r="D10" s="60" t="s">
        <v>130</v>
      </c>
      <c r="E10" s="60" t="s">
        <v>136</v>
      </c>
    </row>
    <row r="11" spans="1:5">
      <c r="A11" s="60" t="s">
        <v>129</v>
      </c>
      <c r="B11" s="60">
        <v>1992</v>
      </c>
      <c r="C11" s="61">
        <v>7191</v>
      </c>
      <c r="D11" s="60" t="s">
        <v>135</v>
      </c>
      <c r="E11" s="60" t="s">
        <v>136</v>
      </c>
    </row>
    <row r="12" spans="1:5">
      <c r="A12" s="60" t="s">
        <v>133</v>
      </c>
      <c r="B12" s="60">
        <v>1993</v>
      </c>
      <c r="C12" s="61">
        <v>8516</v>
      </c>
      <c r="D12" s="60" t="s">
        <v>135</v>
      </c>
      <c r="E12" s="60" t="s">
        <v>137</v>
      </c>
    </row>
    <row r="13" spans="1:5">
      <c r="A13" s="60" t="s">
        <v>133</v>
      </c>
      <c r="B13" s="60">
        <v>1992</v>
      </c>
      <c r="C13" s="61">
        <v>5575</v>
      </c>
      <c r="D13" s="60" t="s">
        <v>135</v>
      </c>
      <c r="E13" s="60" t="s">
        <v>131</v>
      </c>
    </row>
    <row r="14" spans="1:5">
      <c r="A14" s="60" t="s">
        <v>133</v>
      </c>
      <c r="B14" s="60">
        <v>1992</v>
      </c>
      <c r="C14" s="61">
        <v>3338</v>
      </c>
      <c r="D14" s="60" t="s">
        <v>135</v>
      </c>
      <c r="E14" s="60" t="s">
        <v>137</v>
      </c>
    </row>
    <row r="15" spans="1:5">
      <c r="A15" s="60" t="s">
        <v>129</v>
      </c>
      <c r="B15" s="60">
        <v>1993</v>
      </c>
      <c r="C15" s="61">
        <v>450</v>
      </c>
      <c r="D15" s="60" t="s">
        <v>135</v>
      </c>
      <c r="E15" s="60" t="s">
        <v>131</v>
      </c>
    </row>
    <row r="16" spans="1:5">
      <c r="A16" s="60" t="s">
        <v>133</v>
      </c>
      <c r="B16" s="60">
        <v>1993</v>
      </c>
      <c r="C16" s="61">
        <v>2741</v>
      </c>
      <c r="D16" s="60" t="s">
        <v>135</v>
      </c>
      <c r="E16" s="60" t="s">
        <v>136</v>
      </c>
    </row>
    <row r="17" spans="1:5">
      <c r="A17" s="60" t="s">
        <v>129</v>
      </c>
      <c r="B17" s="60">
        <v>1992</v>
      </c>
      <c r="C17" s="61">
        <v>2686</v>
      </c>
      <c r="D17" s="60" t="s">
        <v>135</v>
      </c>
      <c r="E17" s="60" t="s">
        <v>137</v>
      </c>
    </row>
    <row r="18" spans="1:5">
      <c r="A18" s="60" t="s">
        <v>129</v>
      </c>
      <c r="B18" s="60">
        <v>1993</v>
      </c>
      <c r="C18" s="61">
        <v>4138</v>
      </c>
      <c r="D18" s="60" t="s">
        <v>135</v>
      </c>
      <c r="E18" s="60" t="s">
        <v>131</v>
      </c>
    </row>
    <row r="19" spans="1:5">
      <c r="A19" s="60" t="s">
        <v>129</v>
      </c>
      <c r="B19" s="60">
        <v>1993</v>
      </c>
      <c r="C19" s="61">
        <v>4923</v>
      </c>
      <c r="D19" s="60" t="s">
        <v>135</v>
      </c>
      <c r="E19" s="60" t="s">
        <v>134</v>
      </c>
    </row>
    <row r="20" spans="1:5">
      <c r="A20" s="60" t="s">
        <v>129</v>
      </c>
      <c r="B20" s="60">
        <v>1993</v>
      </c>
      <c r="C20" s="61">
        <v>7047</v>
      </c>
      <c r="D20" s="60" t="s">
        <v>135</v>
      </c>
      <c r="E20" s="60" t="s">
        <v>137</v>
      </c>
    </row>
    <row r="21" spans="1:5">
      <c r="A21" s="60" t="s">
        <v>129</v>
      </c>
      <c r="B21" s="60">
        <v>1992</v>
      </c>
      <c r="C21" s="61">
        <v>5720</v>
      </c>
      <c r="D21" s="60" t="s">
        <v>135</v>
      </c>
      <c r="E21" s="60" t="s">
        <v>131</v>
      </c>
    </row>
    <row r="22" spans="1:5">
      <c r="A22" s="60" t="s">
        <v>129</v>
      </c>
      <c r="B22" s="60">
        <v>1993</v>
      </c>
      <c r="C22" s="61">
        <v>2956</v>
      </c>
      <c r="D22" s="60" t="s">
        <v>130</v>
      </c>
      <c r="E22" s="60" t="s">
        <v>137</v>
      </c>
    </row>
    <row r="23" spans="1:5">
      <c r="A23" s="60" t="s">
        <v>133</v>
      </c>
      <c r="B23" s="60">
        <v>1993</v>
      </c>
      <c r="C23" s="61">
        <v>75</v>
      </c>
      <c r="D23" s="60" t="s">
        <v>130</v>
      </c>
      <c r="E23" s="60" t="s">
        <v>131</v>
      </c>
    </row>
    <row r="24" spans="1:5">
      <c r="A24" s="60" t="s">
        <v>133</v>
      </c>
      <c r="B24" s="60">
        <v>1993</v>
      </c>
      <c r="C24" s="61">
        <v>2733</v>
      </c>
      <c r="D24" s="60" t="s">
        <v>135</v>
      </c>
      <c r="E24" s="60" t="s">
        <v>137</v>
      </c>
    </row>
    <row r="25" spans="1:5">
      <c r="A25" s="60" t="s">
        <v>133</v>
      </c>
      <c r="B25" s="60">
        <v>1993</v>
      </c>
      <c r="C25" s="61">
        <v>8076</v>
      </c>
      <c r="D25" s="60" t="s">
        <v>135</v>
      </c>
      <c r="E25" s="60" t="s">
        <v>134</v>
      </c>
    </row>
    <row r="26" spans="1:5">
      <c r="A26" s="60" t="s">
        <v>129</v>
      </c>
      <c r="B26" s="60">
        <v>1993</v>
      </c>
      <c r="C26" s="61">
        <v>6930</v>
      </c>
      <c r="D26" s="60" t="s">
        <v>130</v>
      </c>
      <c r="E26" s="60" t="s">
        <v>137</v>
      </c>
    </row>
    <row r="27" spans="1:5">
      <c r="A27" s="60" t="s">
        <v>129</v>
      </c>
      <c r="B27" s="60">
        <v>1992</v>
      </c>
      <c r="C27" s="61">
        <v>797</v>
      </c>
      <c r="D27" s="60" t="s">
        <v>130</v>
      </c>
      <c r="E27" s="60" t="s">
        <v>136</v>
      </c>
    </row>
    <row r="28" spans="1:5" s="62" customFormat="1" ht="12.75"/>
    <row r="29" spans="1:5" s="62" customFormat="1" ht="12.75"/>
    <row r="30" spans="1:5" s="62" customFormat="1" ht="12.75"/>
  </sheetData>
  <pageMargins left="0" right="0" top="0.39370078740157483" bottom="0.39370078740157483" header="0" footer="0"/>
  <pageSetup paperSize="0" fitToWidth="0" fitToHeight="0" pageOrder="overThenDown" horizontalDpi="0" verticalDpi="0" copies="0"/>
  <headerFooter>
    <oddHeader>&amp;C&amp;A</oddHeader>
    <oddFooter>&amp;CPagina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39"/>
  <sheetViews>
    <sheetView workbookViewId="0"/>
  </sheetViews>
  <sheetFormatPr defaultRowHeight="14.65" customHeight="1"/>
  <cols>
    <col min="1" max="1" width="13.75" style="60" customWidth="1"/>
    <col min="2" max="2" width="5.625" style="60" customWidth="1"/>
    <col min="3" max="3" width="9.875" style="60" customWidth="1"/>
    <col min="4" max="4" width="8" style="60" customWidth="1"/>
    <col min="5" max="5" width="16.25" style="60" customWidth="1"/>
    <col min="6" max="6" width="9.875" style="60" customWidth="1"/>
    <col min="7" max="257" width="8.25" style="60" customWidth="1"/>
    <col min="258" max="1024" width="8.25" customWidth="1"/>
  </cols>
  <sheetData>
    <row r="1" spans="1:6" ht="14.65" customHeight="1">
      <c r="A1" s="58" t="s">
        <v>124</v>
      </c>
      <c r="B1" s="58" t="s">
        <v>125</v>
      </c>
      <c r="C1" s="58" t="s">
        <v>213</v>
      </c>
      <c r="D1" s="63" t="s">
        <v>126</v>
      </c>
      <c r="E1" s="58" t="s">
        <v>127</v>
      </c>
      <c r="F1" s="58" t="s">
        <v>128</v>
      </c>
    </row>
    <row r="2" spans="1:6" ht="14.65" customHeight="1">
      <c r="A2" s="60" t="s">
        <v>129</v>
      </c>
      <c r="B2" s="60">
        <v>1992</v>
      </c>
      <c r="C2" s="60">
        <v>32</v>
      </c>
      <c r="D2" s="64">
        <v>8447</v>
      </c>
      <c r="E2" s="60" t="s">
        <v>130</v>
      </c>
      <c r="F2" s="60" t="s">
        <v>131</v>
      </c>
    </row>
    <row r="3" spans="1:6" ht="14.65" customHeight="1">
      <c r="A3" s="60" t="s">
        <v>133</v>
      </c>
      <c r="B3" s="60">
        <v>1992</v>
      </c>
      <c r="C3" s="60">
        <v>30</v>
      </c>
      <c r="D3" s="64">
        <v>7612</v>
      </c>
      <c r="E3" s="60" t="s">
        <v>130</v>
      </c>
      <c r="F3" s="60" t="s">
        <v>134</v>
      </c>
    </row>
    <row r="4" spans="1:6" ht="14.65" customHeight="1">
      <c r="A4" s="60" t="s">
        <v>133</v>
      </c>
      <c r="B4" s="60">
        <v>1992</v>
      </c>
      <c r="C4" s="60">
        <v>29</v>
      </c>
      <c r="D4" s="64">
        <v>7686</v>
      </c>
      <c r="E4" s="60" t="s">
        <v>135</v>
      </c>
      <c r="F4" s="60" t="s">
        <v>136</v>
      </c>
    </row>
    <row r="5" spans="1:6" ht="14.65" customHeight="1">
      <c r="A5" s="60" t="s">
        <v>133</v>
      </c>
      <c r="B5" s="60">
        <v>1993</v>
      </c>
      <c r="C5" s="60">
        <v>36</v>
      </c>
      <c r="D5" s="64">
        <v>8751</v>
      </c>
      <c r="E5" s="60" t="s">
        <v>130</v>
      </c>
      <c r="F5" s="60" t="s">
        <v>137</v>
      </c>
    </row>
    <row r="6" spans="1:6" ht="14.65" customHeight="1">
      <c r="A6" s="60" t="s">
        <v>133</v>
      </c>
      <c r="B6" s="60">
        <v>1992</v>
      </c>
      <c r="C6" s="60">
        <v>15</v>
      </c>
      <c r="D6" s="64">
        <v>4873</v>
      </c>
      <c r="E6" s="60" t="s">
        <v>130</v>
      </c>
      <c r="F6" s="60" t="s">
        <v>136</v>
      </c>
    </row>
    <row r="7" spans="1:6" ht="14.65" customHeight="1">
      <c r="A7" s="60" t="s">
        <v>129</v>
      </c>
      <c r="B7" s="60">
        <v>1993</v>
      </c>
      <c r="C7" s="60">
        <v>20</v>
      </c>
      <c r="D7" s="64">
        <v>6955</v>
      </c>
      <c r="E7" s="60" t="s">
        <v>130</v>
      </c>
      <c r="F7" s="60" t="s">
        <v>131</v>
      </c>
    </row>
    <row r="8" spans="1:6" ht="14.65" customHeight="1">
      <c r="A8" s="60" t="s">
        <v>133</v>
      </c>
      <c r="B8" s="60">
        <v>1993</v>
      </c>
      <c r="C8" s="60">
        <v>19</v>
      </c>
      <c r="D8" s="64">
        <v>6544</v>
      </c>
      <c r="E8" s="60" t="s">
        <v>135</v>
      </c>
      <c r="F8" s="60" t="s">
        <v>137</v>
      </c>
    </row>
    <row r="9" spans="1:6" ht="14.65" customHeight="1">
      <c r="A9" s="60" t="s">
        <v>129</v>
      </c>
      <c r="B9" s="60">
        <v>1992</v>
      </c>
      <c r="C9" s="60">
        <v>40</v>
      </c>
      <c r="D9" s="64">
        <v>8165</v>
      </c>
      <c r="E9" s="60" t="s">
        <v>130</v>
      </c>
      <c r="F9" s="60" t="s">
        <v>134</v>
      </c>
    </row>
    <row r="10" spans="1:6" ht="14.65" customHeight="1">
      <c r="A10" s="60" t="s">
        <v>133</v>
      </c>
      <c r="B10" s="60">
        <v>1993</v>
      </c>
      <c r="C10" s="60">
        <v>23</v>
      </c>
      <c r="D10" s="64">
        <v>4448</v>
      </c>
      <c r="E10" s="60" t="s">
        <v>130</v>
      </c>
      <c r="F10" s="60" t="s">
        <v>136</v>
      </c>
    </row>
    <row r="11" spans="1:6" ht="14.65" customHeight="1">
      <c r="A11" s="60" t="s">
        <v>129</v>
      </c>
      <c r="B11" s="60">
        <v>1992</v>
      </c>
      <c r="C11" s="60">
        <v>33</v>
      </c>
      <c r="D11" s="64">
        <v>7191</v>
      </c>
      <c r="E11" s="60" t="s">
        <v>135</v>
      </c>
      <c r="F11" s="60" t="s">
        <v>136</v>
      </c>
    </row>
    <row r="12" spans="1:6" ht="14.65" customHeight="1">
      <c r="A12" s="60" t="s">
        <v>133</v>
      </c>
      <c r="B12" s="60">
        <v>1993</v>
      </c>
      <c r="C12" s="60">
        <v>41</v>
      </c>
      <c r="D12" s="64">
        <v>8516</v>
      </c>
      <c r="E12" s="60" t="s">
        <v>135</v>
      </c>
      <c r="F12" s="60" t="s">
        <v>137</v>
      </c>
    </row>
    <row r="13" spans="1:6" ht="14.65" customHeight="1">
      <c r="A13" s="60" t="s">
        <v>133</v>
      </c>
      <c r="B13" s="60">
        <v>1992</v>
      </c>
      <c r="C13" s="60">
        <v>37</v>
      </c>
      <c r="D13" s="64">
        <v>5575</v>
      </c>
      <c r="E13" s="60" t="s">
        <v>135</v>
      </c>
      <c r="F13" s="60" t="s">
        <v>131</v>
      </c>
    </row>
    <row r="14" spans="1:6" ht="14.65" customHeight="1">
      <c r="A14" s="60" t="s">
        <v>133</v>
      </c>
      <c r="B14" s="60">
        <v>1992</v>
      </c>
      <c r="C14" s="60">
        <v>12</v>
      </c>
      <c r="D14" s="64">
        <v>3338</v>
      </c>
      <c r="E14" s="60" t="s">
        <v>135</v>
      </c>
      <c r="F14" s="60" t="s">
        <v>137</v>
      </c>
    </row>
    <row r="15" spans="1:6" ht="14.65" customHeight="1">
      <c r="A15" s="60" t="s">
        <v>129</v>
      </c>
      <c r="B15" s="60">
        <v>1993</v>
      </c>
      <c r="C15" s="60">
        <v>2</v>
      </c>
      <c r="D15" s="64">
        <v>450</v>
      </c>
      <c r="E15" s="60" t="s">
        <v>135</v>
      </c>
      <c r="F15" s="60" t="s">
        <v>131</v>
      </c>
    </row>
    <row r="16" spans="1:6" ht="14.65" customHeight="1">
      <c r="A16" s="60" t="s">
        <v>133</v>
      </c>
      <c r="B16" s="60">
        <v>1993</v>
      </c>
      <c r="C16" s="60">
        <v>4</v>
      </c>
      <c r="D16" s="64">
        <v>2741</v>
      </c>
      <c r="E16" s="60" t="s">
        <v>135</v>
      </c>
      <c r="F16" s="60" t="s">
        <v>136</v>
      </c>
    </row>
    <row r="17" spans="1:6" ht="14.65" customHeight="1">
      <c r="A17" s="60" t="s">
        <v>129</v>
      </c>
      <c r="B17" s="60">
        <v>1992</v>
      </c>
      <c r="C17" s="60">
        <v>7</v>
      </c>
      <c r="D17" s="64">
        <v>2686</v>
      </c>
      <c r="E17" s="60" t="s">
        <v>135</v>
      </c>
      <c r="F17" s="60" t="s">
        <v>137</v>
      </c>
    </row>
    <row r="18" spans="1:6" ht="14.65" customHeight="1">
      <c r="A18" s="60" t="s">
        <v>129</v>
      </c>
      <c r="B18" s="60">
        <v>1993</v>
      </c>
      <c r="C18" s="60">
        <v>16</v>
      </c>
      <c r="D18" s="64">
        <v>4138</v>
      </c>
      <c r="E18" s="60" t="s">
        <v>135</v>
      </c>
      <c r="F18" s="60" t="s">
        <v>131</v>
      </c>
    </row>
    <row r="19" spans="1:6" ht="14.65" customHeight="1">
      <c r="A19" s="60" t="s">
        <v>129</v>
      </c>
      <c r="B19" s="60">
        <v>1993</v>
      </c>
      <c r="C19" s="60">
        <v>15</v>
      </c>
      <c r="D19" s="64">
        <v>4923</v>
      </c>
      <c r="E19" s="60" t="s">
        <v>135</v>
      </c>
      <c r="F19" s="60" t="s">
        <v>134</v>
      </c>
    </row>
    <row r="20" spans="1:6" ht="14.65" customHeight="1">
      <c r="A20" s="60" t="s">
        <v>129</v>
      </c>
      <c r="B20" s="60">
        <v>1993</v>
      </c>
      <c r="C20" s="60">
        <v>28</v>
      </c>
      <c r="D20" s="64">
        <v>7047</v>
      </c>
      <c r="E20" s="60" t="s">
        <v>135</v>
      </c>
      <c r="F20" s="60" t="s">
        <v>137</v>
      </c>
    </row>
    <row r="21" spans="1:6" ht="14.65" customHeight="1">
      <c r="A21" s="60" t="s">
        <v>129</v>
      </c>
      <c r="B21" s="60">
        <v>1992</v>
      </c>
      <c r="C21" s="60">
        <v>21</v>
      </c>
      <c r="D21" s="64">
        <v>5720</v>
      </c>
      <c r="E21" s="60" t="s">
        <v>135</v>
      </c>
      <c r="F21" s="60" t="s">
        <v>131</v>
      </c>
    </row>
    <row r="22" spans="1:6" ht="14.65" customHeight="1">
      <c r="A22" s="60" t="s">
        <v>129</v>
      </c>
      <c r="B22" s="60">
        <v>1993</v>
      </c>
      <c r="C22" s="60">
        <v>10</v>
      </c>
      <c r="D22" s="64">
        <v>2956</v>
      </c>
      <c r="E22" s="60" t="s">
        <v>130</v>
      </c>
      <c r="F22" s="60" t="s">
        <v>137</v>
      </c>
    </row>
    <row r="23" spans="1:6" ht="14.65" customHeight="1">
      <c r="A23" s="60" t="s">
        <v>133</v>
      </c>
      <c r="B23" s="60">
        <v>1993</v>
      </c>
      <c r="C23" s="60">
        <v>1</v>
      </c>
      <c r="D23" s="64">
        <v>75</v>
      </c>
      <c r="E23" s="60" t="s">
        <v>130</v>
      </c>
      <c r="F23" s="60" t="s">
        <v>131</v>
      </c>
    </row>
    <row r="24" spans="1:6" ht="14.65" customHeight="1">
      <c r="A24" s="60" t="s">
        <v>133</v>
      </c>
      <c r="B24" s="60">
        <v>1993</v>
      </c>
      <c r="C24" s="60">
        <v>13</v>
      </c>
      <c r="D24" s="64">
        <v>2733</v>
      </c>
      <c r="E24" s="60" t="s">
        <v>135</v>
      </c>
      <c r="F24" s="60" t="s">
        <v>137</v>
      </c>
    </row>
    <row r="25" spans="1:6" ht="14.65" customHeight="1">
      <c r="A25" s="60" t="s">
        <v>133</v>
      </c>
      <c r="B25" s="60">
        <v>1993</v>
      </c>
      <c r="C25" s="60">
        <v>56</v>
      </c>
      <c r="D25" s="64">
        <v>8076</v>
      </c>
      <c r="E25" s="60" t="s">
        <v>135</v>
      </c>
      <c r="F25" s="60" t="s">
        <v>134</v>
      </c>
    </row>
    <row r="26" spans="1:6" ht="14.65" customHeight="1">
      <c r="A26" s="60" t="s">
        <v>129</v>
      </c>
      <c r="B26" s="60">
        <v>1993</v>
      </c>
      <c r="C26" s="60">
        <v>34</v>
      </c>
      <c r="D26" s="64">
        <v>6930</v>
      </c>
      <c r="E26" s="60" t="s">
        <v>130</v>
      </c>
      <c r="F26" s="60" t="s">
        <v>137</v>
      </c>
    </row>
    <row r="27" spans="1:6" ht="14.65" customHeight="1">
      <c r="A27" s="60" t="s">
        <v>129</v>
      </c>
      <c r="B27" s="60">
        <v>1992</v>
      </c>
      <c r="C27" s="60">
        <v>7</v>
      </c>
      <c r="D27" s="64">
        <v>797</v>
      </c>
      <c r="E27" s="60" t="s">
        <v>130</v>
      </c>
      <c r="F27" s="60" t="s">
        <v>136</v>
      </c>
    </row>
    <row r="28" spans="1:6" s="62" customFormat="1" ht="14.65" customHeight="1">
      <c r="A28" s="60" t="s">
        <v>129</v>
      </c>
      <c r="B28" s="60">
        <v>1991</v>
      </c>
      <c r="C28" s="60">
        <v>33</v>
      </c>
      <c r="D28" s="64">
        <v>7567</v>
      </c>
      <c r="E28" s="60" t="s">
        <v>135</v>
      </c>
      <c r="F28" s="60" t="s">
        <v>131</v>
      </c>
    </row>
    <row r="29" spans="1:6" s="62" customFormat="1" ht="14.65" customHeight="1">
      <c r="A29" s="60" t="s">
        <v>133</v>
      </c>
      <c r="B29" s="60">
        <v>1990</v>
      </c>
      <c r="C29" s="60">
        <v>44</v>
      </c>
      <c r="D29" s="64">
        <v>8611</v>
      </c>
      <c r="E29" s="60" t="s">
        <v>130</v>
      </c>
      <c r="F29" s="60" t="s">
        <v>134</v>
      </c>
    </row>
    <row r="30" spans="1:6" s="62" customFormat="1" ht="14.65" customHeight="1">
      <c r="A30" s="60" t="s">
        <v>133</v>
      </c>
      <c r="B30" s="60">
        <v>1990</v>
      </c>
      <c r="C30" s="60">
        <v>55</v>
      </c>
      <c r="D30" s="64">
        <v>9100</v>
      </c>
      <c r="E30" s="60" t="s">
        <v>130</v>
      </c>
      <c r="F30" s="60" t="s">
        <v>136</v>
      </c>
    </row>
    <row r="31" spans="1:6" ht="14.65" customHeight="1">
      <c r="A31" s="60" t="s">
        <v>133</v>
      </c>
      <c r="B31" s="60">
        <v>1991</v>
      </c>
      <c r="C31" s="60">
        <v>28</v>
      </c>
      <c r="D31" s="64">
        <v>5671</v>
      </c>
      <c r="E31" s="60" t="s">
        <v>130</v>
      </c>
      <c r="F31" s="60" t="s">
        <v>137</v>
      </c>
    </row>
    <row r="32" spans="1:6" ht="14.65" customHeight="1">
      <c r="A32" s="60" t="s">
        <v>133</v>
      </c>
      <c r="B32" s="60">
        <v>1991</v>
      </c>
      <c r="C32" s="60">
        <v>22</v>
      </c>
      <c r="D32" s="64">
        <v>4521</v>
      </c>
      <c r="E32" s="60" t="s">
        <v>135</v>
      </c>
      <c r="F32" s="60" t="s">
        <v>136</v>
      </c>
    </row>
    <row r="33" spans="1:6" ht="14.65" customHeight="1">
      <c r="A33" s="60" t="s">
        <v>129</v>
      </c>
      <c r="B33" s="60">
        <v>1991</v>
      </c>
      <c r="C33" s="60">
        <v>34</v>
      </c>
      <c r="D33" s="64">
        <v>7878</v>
      </c>
      <c r="E33" s="60" t="s">
        <v>130</v>
      </c>
      <c r="F33" s="60" t="s">
        <v>131</v>
      </c>
    </row>
    <row r="34" spans="1:6" ht="14.65" customHeight="1">
      <c r="A34" s="60" t="s">
        <v>133</v>
      </c>
      <c r="B34" s="60">
        <v>1990</v>
      </c>
      <c r="C34" s="60">
        <v>29</v>
      </c>
      <c r="D34" s="64">
        <v>6532</v>
      </c>
      <c r="E34" s="60" t="s">
        <v>135</v>
      </c>
      <c r="F34" s="60" t="s">
        <v>137</v>
      </c>
    </row>
    <row r="35" spans="1:6" ht="14.65" customHeight="1">
      <c r="A35" s="60" t="s">
        <v>129</v>
      </c>
      <c r="B35" s="60">
        <v>1990</v>
      </c>
      <c r="C35" s="60">
        <v>49</v>
      </c>
      <c r="D35" s="64">
        <v>8021</v>
      </c>
      <c r="E35" s="60" t="s">
        <v>135</v>
      </c>
      <c r="F35" s="60" t="s">
        <v>134</v>
      </c>
    </row>
    <row r="36" spans="1:6" ht="14.65" customHeight="1">
      <c r="A36" s="60" t="s">
        <v>133</v>
      </c>
      <c r="B36" s="60">
        <v>1991</v>
      </c>
      <c r="C36" s="60">
        <v>25</v>
      </c>
      <c r="D36" s="64">
        <v>4985</v>
      </c>
      <c r="E36" s="60" t="s">
        <v>130</v>
      </c>
      <c r="F36" s="60" t="s">
        <v>136</v>
      </c>
    </row>
    <row r="37" spans="1:6" ht="14.65" customHeight="1">
      <c r="A37" s="60" t="s">
        <v>129</v>
      </c>
      <c r="B37" s="60">
        <v>1990</v>
      </c>
      <c r="C37" s="60">
        <v>49</v>
      </c>
      <c r="D37" s="64">
        <v>8001</v>
      </c>
      <c r="E37" s="60" t="s">
        <v>135</v>
      </c>
      <c r="F37" s="60" t="s">
        <v>136</v>
      </c>
    </row>
    <row r="38" spans="1:6" ht="14.65" customHeight="1">
      <c r="A38" s="60" t="s">
        <v>133</v>
      </c>
      <c r="B38" s="60">
        <v>1990</v>
      </c>
      <c r="C38" s="60">
        <v>40</v>
      </c>
      <c r="D38" s="64">
        <v>7432</v>
      </c>
      <c r="E38" s="60" t="s">
        <v>130</v>
      </c>
      <c r="F38" s="60" t="s">
        <v>137</v>
      </c>
    </row>
    <row r="39" spans="1:6" ht="14.65" customHeight="1">
      <c r="A39" s="60" t="s">
        <v>133</v>
      </c>
      <c r="B39" s="60">
        <v>1991</v>
      </c>
      <c r="C39" s="60">
        <v>30</v>
      </c>
      <c r="D39" s="64">
        <v>5566</v>
      </c>
      <c r="E39" s="60" t="s">
        <v>130</v>
      </c>
      <c r="F39" s="60" t="s">
        <v>131</v>
      </c>
    </row>
  </sheetData>
  <printOptions gridLines="1"/>
  <pageMargins left="0.74803149606299213" right="0.74803149606299213" top="1.1405511811023623" bottom="1.1405511811023623" header="0.5" footer="0.5"/>
  <pageSetup paperSize="0" fitToWidth="0" fitToHeight="0" pageOrder="overThenDown" orientation="portrait" horizontalDpi="0" verticalDpi="0" copies="0"/>
  <headerFooter alignWithMargins="0">
    <oddHeader>&amp;C&amp;10&amp;F</oddHeader>
    <oddFooter>&amp;C&amp;10Page &amp;P</oddFooter>
  </headerFooter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59"/>
  <sheetViews>
    <sheetView workbookViewId="0"/>
  </sheetViews>
  <sheetFormatPr defaultRowHeight="14.65" customHeight="1"/>
  <cols>
    <col min="1" max="1" width="8.25" style="67" customWidth="1"/>
    <col min="2" max="2" width="18.125" style="67" customWidth="1"/>
    <col min="3" max="3" width="14.75" style="67" customWidth="1"/>
    <col min="4" max="257" width="8.25" style="67" customWidth="1"/>
    <col min="258" max="1024" width="8.25" customWidth="1"/>
  </cols>
  <sheetData>
    <row r="1" spans="1:5" ht="14.65" customHeight="1">
      <c r="A1" s="65" t="s">
        <v>214</v>
      </c>
      <c r="B1" s="65" t="s">
        <v>127</v>
      </c>
      <c r="C1" s="65" t="s">
        <v>124</v>
      </c>
      <c r="D1" s="65" t="s">
        <v>215</v>
      </c>
      <c r="E1" s="66" t="s">
        <v>126</v>
      </c>
    </row>
    <row r="2" spans="1:5" ht="14.65" customHeight="1">
      <c r="A2" s="67" t="s">
        <v>86</v>
      </c>
      <c r="B2" s="67" t="s">
        <v>135</v>
      </c>
      <c r="C2" s="67" t="s">
        <v>133</v>
      </c>
      <c r="D2" s="67">
        <v>5563</v>
      </c>
      <c r="E2" s="68">
        <v>7686</v>
      </c>
    </row>
    <row r="3" spans="1:5" ht="14.65" customHeight="1">
      <c r="A3" s="67" t="s">
        <v>83</v>
      </c>
      <c r="B3" s="67" t="s">
        <v>130</v>
      </c>
      <c r="C3" s="67" t="s">
        <v>129</v>
      </c>
      <c r="D3" s="67">
        <v>1242</v>
      </c>
      <c r="E3" s="68">
        <v>2956</v>
      </c>
    </row>
    <row r="4" spans="1:5" ht="14.65" customHeight="1">
      <c r="A4" s="67" t="s">
        <v>84</v>
      </c>
      <c r="B4" s="67" t="s">
        <v>130</v>
      </c>
      <c r="C4" s="67" t="s">
        <v>129</v>
      </c>
      <c r="D4" s="67">
        <v>983</v>
      </c>
      <c r="E4" s="68">
        <v>8165</v>
      </c>
    </row>
    <row r="5" spans="1:5" ht="14.65" customHeight="1">
      <c r="A5" s="67" t="s">
        <v>76</v>
      </c>
      <c r="B5" s="67" t="s">
        <v>130</v>
      </c>
      <c r="C5" s="67" t="s">
        <v>133</v>
      </c>
      <c r="D5" s="67">
        <v>3833</v>
      </c>
      <c r="E5" s="68">
        <v>4448</v>
      </c>
    </row>
    <row r="6" spans="1:5" ht="14.65" customHeight="1">
      <c r="A6" s="69" t="s">
        <v>83</v>
      </c>
      <c r="B6" s="67" t="s">
        <v>130</v>
      </c>
      <c r="C6" s="67" t="s">
        <v>133</v>
      </c>
      <c r="D6" s="67">
        <v>3216</v>
      </c>
      <c r="E6" s="68">
        <v>75</v>
      </c>
    </row>
    <row r="7" spans="1:5" ht="14.65" customHeight="1">
      <c r="A7" s="67" t="s">
        <v>77</v>
      </c>
      <c r="B7" s="67" t="s">
        <v>135</v>
      </c>
      <c r="C7" s="67" t="s">
        <v>129</v>
      </c>
      <c r="D7" s="67">
        <v>8160</v>
      </c>
      <c r="E7" s="68">
        <v>4923</v>
      </c>
    </row>
    <row r="8" spans="1:5" ht="14.65" customHeight="1">
      <c r="A8" s="67" t="s">
        <v>86</v>
      </c>
      <c r="B8" s="67" t="s">
        <v>135</v>
      </c>
      <c r="C8" s="67" t="s">
        <v>133</v>
      </c>
      <c r="D8" s="67">
        <v>2790</v>
      </c>
      <c r="E8" s="68">
        <v>2733</v>
      </c>
    </row>
    <row r="9" spans="1:5" ht="14.65" customHeight="1">
      <c r="A9" s="67" t="s">
        <v>78</v>
      </c>
      <c r="B9" s="67" t="s">
        <v>135</v>
      </c>
      <c r="C9" s="67" t="s">
        <v>129</v>
      </c>
      <c r="D9" s="67">
        <v>9265</v>
      </c>
      <c r="E9" s="68">
        <v>450</v>
      </c>
    </row>
    <row r="10" spans="1:5" ht="14.65" customHeight="1">
      <c r="A10" s="67" t="s">
        <v>81</v>
      </c>
      <c r="B10" s="67" t="s">
        <v>130</v>
      </c>
      <c r="C10" s="67" t="s">
        <v>129</v>
      </c>
      <c r="D10" s="67">
        <v>3868</v>
      </c>
      <c r="E10" s="68">
        <v>797</v>
      </c>
    </row>
    <row r="11" spans="1:5" ht="14.65" customHeight="1">
      <c r="A11" s="67" t="s">
        <v>34</v>
      </c>
      <c r="B11" s="67" t="s">
        <v>130</v>
      </c>
      <c r="C11" s="67" t="s">
        <v>133</v>
      </c>
      <c r="D11" s="67">
        <v>1773</v>
      </c>
      <c r="E11" s="68">
        <v>8751</v>
      </c>
    </row>
    <row r="12" spans="1:5" ht="14.65" customHeight="1">
      <c r="A12" s="67" t="s">
        <v>34</v>
      </c>
      <c r="B12" s="67" t="s">
        <v>135</v>
      </c>
      <c r="C12" s="67" t="s">
        <v>133</v>
      </c>
      <c r="D12" s="67">
        <v>6290</v>
      </c>
      <c r="E12" s="68">
        <v>2741</v>
      </c>
    </row>
    <row r="13" spans="1:5" ht="14.65" customHeight="1">
      <c r="A13" s="67" t="s">
        <v>86</v>
      </c>
      <c r="B13" s="67" t="s">
        <v>135</v>
      </c>
      <c r="C13" s="67" t="s">
        <v>129</v>
      </c>
      <c r="D13" s="67">
        <v>9888</v>
      </c>
      <c r="E13" s="68">
        <v>7047</v>
      </c>
    </row>
    <row r="14" spans="1:5" ht="14.65" customHeight="1">
      <c r="A14" s="67" t="s">
        <v>84</v>
      </c>
      <c r="B14" s="67" t="s">
        <v>135</v>
      </c>
      <c r="C14" s="67" t="s">
        <v>129</v>
      </c>
      <c r="D14" s="67">
        <v>39</v>
      </c>
      <c r="E14" s="68">
        <v>7191</v>
      </c>
    </row>
    <row r="15" spans="1:5" ht="14.65" customHeight="1">
      <c r="A15" s="67" t="s">
        <v>80</v>
      </c>
      <c r="B15" s="67" t="s">
        <v>135</v>
      </c>
      <c r="C15" s="67" t="s">
        <v>133</v>
      </c>
      <c r="D15" s="67">
        <v>9970</v>
      </c>
      <c r="E15" s="68">
        <v>5575</v>
      </c>
    </row>
    <row r="16" spans="1:5" ht="14.65" customHeight="1">
      <c r="A16" s="67" t="s">
        <v>81</v>
      </c>
      <c r="B16" s="67" t="s">
        <v>130</v>
      </c>
      <c r="C16" s="67" t="s">
        <v>133</v>
      </c>
      <c r="D16" s="67">
        <v>3656</v>
      </c>
      <c r="E16" s="68">
        <v>7612</v>
      </c>
    </row>
    <row r="17" spans="1:5" ht="14.65" customHeight="1">
      <c r="A17" s="67" t="s">
        <v>82</v>
      </c>
      <c r="B17" s="67" t="s">
        <v>130</v>
      </c>
      <c r="C17" s="67" t="s">
        <v>133</v>
      </c>
      <c r="D17" s="67">
        <v>2730</v>
      </c>
      <c r="E17" s="68">
        <v>4873</v>
      </c>
    </row>
    <row r="18" spans="1:5" ht="14.65" customHeight="1">
      <c r="A18" s="67" t="s">
        <v>77</v>
      </c>
      <c r="B18" s="67" t="s">
        <v>135</v>
      </c>
      <c r="C18" s="67" t="s">
        <v>133</v>
      </c>
      <c r="D18" s="67">
        <v>3670</v>
      </c>
      <c r="E18" s="68">
        <v>8076</v>
      </c>
    </row>
    <row r="19" spans="1:5" ht="14.65" customHeight="1">
      <c r="A19" s="67" t="s">
        <v>84</v>
      </c>
      <c r="B19" s="67" t="s">
        <v>135</v>
      </c>
      <c r="C19" s="67" t="s">
        <v>133</v>
      </c>
      <c r="D19" s="67">
        <v>1695</v>
      </c>
      <c r="E19" s="68">
        <v>3338</v>
      </c>
    </row>
    <row r="20" spans="1:5" ht="14.65" customHeight="1">
      <c r="A20" s="67" t="s">
        <v>76</v>
      </c>
      <c r="B20" s="67" t="s">
        <v>135</v>
      </c>
      <c r="C20" s="67" t="s">
        <v>133</v>
      </c>
      <c r="D20" s="67">
        <v>9550</v>
      </c>
      <c r="E20" s="68">
        <v>6544</v>
      </c>
    </row>
    <row r="21" spans="1:5" ht="14.65" customHeight="1">
      <c r="A21" s="67" t="s">
        <v>84</v>
      </c>
      <c r="B21" s="67" t="s">
        <v>130</v>
      </c>
      <c r="C21" s="67" t="s">
        <v>129</v>
      </c>
      <c r="D21" s="67">
        <v>8722</v>
      </c>
      <c r="E21" s="68">
        <v>6955</v>
      </c>
    </row>
    <row r="22" spans="1:5" ht="14.65" customHeight="1">
      <c r="A22" s="67" t="s">
        <v>77</v>
      </c>
      <c r="B22" s="67" t="s">
        <v>135</v>
      </c>
      <c r="C22" s="67" t="s">
        <v>129</v>
      </c>
      <c r="D22" s="67">
        <v>4661</v>
      </c>
      <c r="E22" s="68">
        <v>4138</v>
      </c>
    </row>
    <row r="23" spans="1:5" ht="14.65" customHeight="1">
      <c r="A23" s="67" t="s">
        <v>82</v>
      </c>
      <c r="B23" s="67" t="s">
        <v>130</v>
      </c>
      <c r="C23" s="67" t="s">
        <v>129</v>
      </c>
      <c r="D23" s="67">
        <v>8056</v>
      </c>
      <c r="E23" s="68">
        <v>8447</v>
      </c>
    </row>
    <row r="24" spans="1:5" ht="14.65" customHeight="1">
      <c r="A24" s="67" t="s">
        <v>79</v>
      </c>
      <c r="B24" s="67" t="s">
        <v>135</v>
      </c>
      <c r="C24" s="67" t="s">
        <v>133</v>
      </c>
      <c r="D24" s="67">
        <v>5954</v>
      </c>
      <c r="E24" s="68">
        <v>8516</v>
      </c>
    </row>
    <row r="25" spans="1:5" ht="14.65" customHeight="1">
      <c r="A25" s="67" t="s">
        <v>77</v>
      </c>
      <c r="B25" s="67" t="s">
        <v>130</v>
      </c>
      <c r="C25" s="67" t="s">
        <v>129</v>
      </c>
      <c r="D25" s="67">
        <v>9628</v>
      </c>
      <c r="E25" s="68">
        <v>6930</v>
      </c>
    </row>
    <row r="26" spans="1:5" ht="14.65" customHeight="1">
      <c r="A26" s="67" t="s">
        <v>76</v>
      </c>
      <c r="B26" s="67" t="s">
        <v>135</v>
      </c>
      <c r="C26" s="67" t="s">
        <v>129</v>
      </c>
      <c r="D26" s="67">
        <v>5611</v>
      </c>
      <c r="E26" s="68">
        <v>2686</v>
      </c>
    </row>
    <row r="27" spans="1:5" ht="14.65" customHeight="1">
      <c r="A27" s="67" t="s">
        <v>85</v>
      </c>
      <c r="B27" s="67" t="s">
        <v>135</v>
      </c>
      <c r="C27" s="67" t="s">
        <v>129</v>
      </c>
      <c r="D27" s="67">
        <v>5585</v>
      </c>
      <c r="E27" s="68">
        <v>5720</v>
      </c>
    </row>
    <row r="28" spans="1:5" ht="14.65" customHeight="1">
      <c r="A28" s="67" t="s">
        <v>82</v>
      </c>
      <c r="B28" s="67" t="s">
        <v>130</v>
      </c>
      <c r="C28" s="67" t="s">
        <v>133</v>
      </c>
      <c r="D28" s="67">
        <v>3515</v>
      </c>
      <c r="E28" s="68">
        <v>1647</v>
      </c>
    </row>
    <row r="29" spans="1:5" ht="14.65" customHeight="1">
      <c r="A29" s="67" t="s">
        <v>77</v>
      </c>
      <c r="B29" s="67" t="s">
        <v>130</v>
      </c>
      <c r="C29" s="67" t="s">
        <v>133</v>
      </c>
      <c r="D29" s="67">
        <v>9342</v>
      </c>
      <c r="E29" s="68">
        <v>1450</v>
      </c>
    </row>
    <row r="30" spans="1:5" ht="14.65" customHeight="1">
      <c r="A30" s="67" t="s">
        <v>34</v>
      </c>
      <c r="B30" s="67" t="s">
        <v>130</v>
      </c>
      <c r="C30" s="67" t="s">
        <v>133</v>
      </c>
      <c r="D30" s="67">
        <v>9079</v>
      </c>
      <c r="E30" s="68">
        <v>7113</v>
      </c>
    </row>
    <row r="31" spans="1:5" ht="14.65" customHeight="1">
      <c r="A31" s="67" t="s">
        <v>83</v>
      </c>
      <c r="B31" s="67" t="s">
        <v>130</v>
      </c>
      <c r="C31" s="67" t="s">
        <v>133</v>
      </c>
      <c r="D31" s="67">
        <v>4873</v>
      </c>
      <c r="E31" s="68">
        <v>2420</v>
      </c>
    </row>
    <row r="32" spans="1:5" ht="14.65" customHeight="1">
      <c r="A32" s="67" t="s">
        <v>84</v>
      </c>
      <c r="B32" s="67" t="s">
        <v>130</v>
      </c>
      <c r="C32" s="67" t="s">
        <v>133</v>
      </c>
      <c r="D32" s="67">
        <v>9957</v>
      </c>
      <c r="E32" s="68">
        <v>6028</v>
      </c>
    </row>
    <row r="33" spans="1:5" ht="14.65" customHeight="1">
      <c r="A33" s="67" t="s">
        <v>82</v>
      </c>
      <c r="B33" s="67" t="s">
        <v>135</v>
      </c>
      <c r="C33" s="67" t="s">
        <v>133</v>
      </c>
      <c r="D33" s="67">
        <v>7832</v>
      </c>
      <c r="E33" s="68">
        <v>1441</v>
      </c>
    </row>
    <row r="34" spans="1:5" ht="14.65" customHeight="1">
      <c r="A34" s="67" t="s">
        <v>84</v>
      </c>
      <c r="B34" s="67" t="s">
        <v>135</v>
      </c>
      <c r="C34" s="67" t="s">
        <v>129</v>
      </c>
      <c r="D34" s="67">
        <v>5881</v>
      </c>
      <c r="E34" s="68">
        <v>7347</v>
      </c>
    </row>
    <row r="35" spans="1:5" ht="14.65" customHeight="1">
      <c r="A35" s="67" t="s">
        <v>79</v>
      </c>
      <c r="B35" s="67" t="s">
        <v>135</v>
      </c>
      <c r="C35" s="67" t="s">
        <v>129</v>
      </c>
      <c r="D35" s="67">
        <v>7406</v>
      </c>
      <c r="E35" s="68">
        <v>9566</v>
      </c>
    </row>
    <row r="36" spans="1:5" ht="14.65" customHeight="1">
      <c r="A36" s="67" t="s">
        <v>86</v>
      </c>
      <c r="B36" s="67" t="s">
        <v>130</v>
      </c>
      <c r="C36" s="67" t="s">
        <v>133</v>
      </c>
      <c r="D36" s="67">
        <v>5580</v>
      </c>
      <c r="E36" s="68">
        <v>479</v>
      </c>
    </row>
    <row r="37" spans="1:5" ht="14.65" customHeight="1">
      <c r="A37" s="67" t="s">
        <v>84</v>
      </c>
      <c r="B37" s="67" t="s">
        <v>130</v>
      </c>
      <c r="C37" s="67" t="s">
        <v>129</v>
      </c>
      <c r="D37" s="67">
        <v>9191</v>
      </c>
      <c r="E37" s="68">
        <v>2516</v>
      </c>
    </row>
    <row r="38" spans="1:5" ht="14.65" customHeight="1">
      <c r="A38" s="67" t="s">
        <v>77</v>
      </c>
      <c r="B38" s="67" t="s">
        <v>130</v>
      </c>
      <c r="C38" s="67" t="s">
        <v>133</v>
      </c>
      <c r="D38" s="67">
        <v>5889</v>
      </c>
      <c r="E38" s="68">
        <v>4953</v>
      </c>
    </row>
    <row r="39" spans="1:5" ht="14.65" customHeight="1">
      <c r="A39" s="67" t="s">
        <v>76</v>
      </c>
      <c r="B39" s="67" t="s">
        <v>130</v>
      </c>
      <c r="C39" s="67" t="s">
        <v>129</v>
      </c>
      <c r="D39" s="67">
        <v>9025</v>
      </c>
      <c r="E39" s="68">
        <v>5594</v>
      </c>
    </row>
    <row r="40" spans="1:5" ht="14.65" customHeight="1">
      <c r="A40" s="67" t="s">
        <v>83</v>
      </c>
      <c r="B40" s="67" t="s">
        <v>135</v>
      </c>
      <c r="C40" s="67" t="s">
        <v>129</v>
      </c>
      <c r="D40" s="67">
        <v>3448</v>
      </c>
      <c r="E40" s="68">
        <v>668</v>
      </c>
    </row>
    <row r="41" spans="1:5" ht="14.65" customHeight="1">
      <c r="A41" s="67" t="s">
        <v>76</v>
      </c>
      <c r="B41" s="67" t="s">
        <v>135</v>
      </c>
      <c r="C41" s="67" t="s">
        <v>133</v>
      </c>
      <c r="D41" s="67">
        <v>9185</v>
      </c>
      <c r="E41" s="68">
        <v>6081</v>
      </c>
    </row>
    <row r="42" spans="1:5" ht="14.65" customHeight="1">
      <c r="A42" s="67" t="s">
        <v>86</v>
      </c>
      <c r="B42" s="67" t="s">
        <v>135</v>
      </c>
      <c r="C42" s="67" t="s">
        <v>133</v>
      </c>
      <c r="D42" s="67">
        <v>4248</v>
      </c>
      <c r="E42" s="68">
        <v>9614</v>
      </c>
    </row>
    <row r="43" spans="1:5" ht="14.65" customHeight="1">
      <c r="A43" s="67" t="s">
        <v>76</v>
      </c>
      <c r="B43" s="67" t="s">
        <v>135</v>
      </c>
      <c r="C43" s="67" t="s">
        <v>129</v>
      </c>
      <c r="D43" s="67">
        <v>9441</v>
      </c>
      <c r="E43" s="68">
        <v>9662</v>
      </c>
    </row>
    <row r="44" spans="1:5" ht="14.65" customHeight="1">
      <c r="A44" s="67" t="s">
        <v>77</v>
      </c>
      <c r="B44" s="67" t="s">
        <v>130</v>
      </c>
      <c r="C44" s="67" t="s">
        <v>133</v>
      </c>
      <c r="D44" s="67">
        <v>3030</v>
      </c>
      <c r="E44" s="68">
        <v>5010</v>
      </c>
    </row>
    <row r="45" spans="1:5" ht="14.65" customHeight="1">
      <c r="A45" s="67" t="s">
        <v>81</v>
      </c>
      <c r="B45" s="67" t="s">
        <v>135</v>
      </c>
      <c r="C45" s="67" t="s">
        <v>133</v>
      </c>
      <c r="D45" s="67">
        <v>9069</v>
      </c>
      <c r="E45" s="68">
        <v>5447</v>
      </c>
    </row>
    <row r="46" spans="1:5" ht="14.65" customHeight="1">
      <c r="A46" s="67" t="s">
        <v>81</v>
      </c>
      <c r="B46" s="67" t="s">
        <v>135</v>
      </c>
      <c r="C46" s="67" t="s">
        <v>133</v>
      </c>
      <c r="D46" s="67">
        <v>8966</v>
      </c>
      <c r="E46" s="68">
        <v>9082</v>
      </c>
    </row>
    <row r="47" spans="1:5" ht="14.65" customHeight="1">
      <c r="A47" s="67" t="s">
        <v>77</v>
      </c>
      <c r="B47" s="67" t="s">
        <v>130</v>
      </c>
      <c r="C47" s="67" t="s">
        <v>133</v>
      </c>
      <c r="D47" s="67">
        <v>5178</v>
      </c>
      <c r="E47" s="68">
        <v>3571</v>
      </c>
    </row>
    <row r="48" spans="1:5" ht="14.65" customHeight="1">
      <c r="A48" s="67" t="s">
        <v>84</v>
      </c>
      <c r="B48" s="67" t="s">
        <v>130</v>
      </c>
      <c r="C48" s="67" t="s">
        <v>129</v>
      </c>
      <c r="D48" s="67">
        <v>3981</v>
      </c>
      <c r="E48" s="68">
        <v>2428</v>
      </c>
    </row>
    <row r="49" spans="1:5" ht="14.65" customHeight="1">
      <c r="A49" s="67" t="s">
        <v>77</v>
      </c>
      <c r="B49" s="67" t="s">
        <v>130</v>
      </c>
      <c r="C49" s="67" t="s">
        <v>129</v>
      </c>
      <c r="D49" s="67">
        <v>3219</v>
      </c>
      <c r="E49" s="68">
        <v>3106</v>
      </c>
    </row>
    <row r="50" spans="1:5" ht="14.65" customHeight="1">
      <c r="A50" s="67" t="s">
        <v>85</v>
      </c>
      <c r="B50" s="67" t="s">
        <v>130</v>
      </c>
      <c r="C50" s="67" t="s">
        <v>129</v>
      </c>
      <c r="D50" s="67">
        <v>2891</v>
      </c>
      <c r="E50" s="68">
        <v>8670</v>
      </c>
    </row>
    <row r="51" spans="1:5" ht="14.65" customHeight="1">
      <c r="A51" s="67" t="s">
        <v>83</v>
      </c>
      <c r="B51" s="67" t="s">
        <v>135</v>
      </c>
      <c r="C51" s="67" t="s">
        <v>133</v>
      </c>
      <c r="D51" s="67">
        <v>9132</v>
      </c>
      <c r="E51" s="68">
        <v>3947</v>
      </c>
    </row>
    <row r="52" spans="1:5" ht="14.65" customHeight="1">
      <c r="A52" s="67" t="s">
        <v>83</v>
      </c>
      <c r="B52" s="67" t="s">
        <v>135</v>
      </c>
      <c r="C52" s="67" t="s">
        <v>133</v>
      </c>
      <c r="D52" s="67">
        <v>6740</v>
      </c>
      <c r="E52" s="68">
        <v>66</v>
      </c>
    </row>
    <row r="53" spans="1:5" ht="14.65" customHeight="1">
      <c r="A53" s="67" t="s">
        <v>77</v>
      </c>
      <c r="B53" s="67" t="s">
        <v>130</v>
      </c>
      <c r="C53" s="67" t="s">
        <v>129</v>
      </c>
      <c r="D53" s="67">
        <v>744</v>
      </c>
      <c r="E53" s="68">
        <v>2666</v>
      </c>
    </row>
    <row r="54" spans="1:5" ht="14.65" customHeight="1">
      <c r="A54" s="67" t="s">
        <v>76</v>
      </c>
      <c r="B54" s="67" t="s">
        <v>130</v>
      </c>
      <c r="C54" s="67" t="s">
        <v>129</v>
      </c>
      <c r="D54" s="67">
        <v>5408</v>
      </c>
      <c r="E54" s="68">
        <v>29</v>
      </c>
    </row>
    <row r="55" spans="1:5" ht="14.65" customHeight="1">
      <c r="A55" s="67" t="s">
        <v>83</v>
      </c>
      <c r="B55" s="67" t="s">
        <v>135</v>
      </c>
      <c r="C55" s="67" t="s">
        <v>129</v>
      </c>
      <c r="D55" s="67">
        <v>4304</v>
      </c>
      <c r="E55" s="68">
        <v>8859</v>
      </c>
    </row>
    <row r="56" spans="1:5" ht="14.65" customHeight="1">
      <c r="A56" s="67" t="s">
        <v>81</v>
      </c>
      <c r="B56" s="67" t="s">
        <v>135</v>
      </c>
      <c r="C56" s="67" t="s">
        <v>133</v>
      </c>
      <c r="D56" s="67">
        <v>6853</v>
      </c>
      <c r="E56" s="68">
        <v>7029</v>
      </c>
    </row>
    <row r="57" spans="1:5" ht="14.65" customHeight="1">
      <c r="A57" s="67" t="s">
        <v>86</v>
      </c>
      <c r="B57" s="67" t="s">
        <v>135</v>
      </c>
      <c r="C57" s="67" t="s">
        <v>129</v>
      </c>
      <c r="D57" s="67">
        <v>5163</v>
      </c>
      <c r="E57" s="68">
        <v>2211</v>
      </c>
    </row>
    <row r="58" spans="1:5" ht="14.65" customHeight="1">
      <c r="A58" s="67" t="s">
        <v>80</v>
      </c>
      <c r="B58" s="67" t="s">
        <v>135</v>
      </c>
      <c r="C58" s="67" t="s">
        <v>129</v>
      </c>
      <c r="D58" s="67">
        <v>1824</v>
      </c>
      <c r="E58" s="68">
        <v>1361</v>
      </c>
    </row>
    <row r="59" spans="1:5" ht="14.65" customHeight="1">
      <c r="A59" s="67" t="s">
        <v>78</v>
      </c>
      <c r="B59" s="67" t="s">
        <v>130</v>
      </c>
      <c r="C59" s="67" t="s">
        <v>133</v>
      </c>
      <c r="D59" s="67">
        <v>2021</v>
      </c>
      <c r="E59" s="68">
        <v>9136</v>
      </c>
    </row>
  </sheetData>
  <printOptions gridLines="1"/>
  <pageMargins left="0.74803149606299213" right="0.74803149606299213" top="0.86614173228346458" bottom="0.86614173228346458" header="0.5" footer="0.5"/>
  <pageSetup paperSize="0" fitToWidth="0" fitToHeight="0" pageOrder="overThenDown" orientation="portrait" horizontalDpi="0" verticalDpi="0" copies="0"/>
  <headerFooter alignWithMargins="0">
    <oddHeader>&amp;C&amp;10&amp;A</oddHeader>
    <oddFooter>&amp;C&amp;10Page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3"/>
  <sheetViews>
    <sheetView workbookViewId="0">
      <selection activeCell="A12" sqref="A12"/>
    </sheetView>
  </sheetViews>
  <sheetFormatPr defaultRowHeight="18"/>
  <cols>
    <col min="1" max="1" width="14.5" style="4" customWidth="1"/>
    <col min="2" max="2" width="11.5" style="4" customWidth="1"/>
    <col min="3" max="3" width="10.875" style="4" bestFit="1" customWidth="1"/>
    <col min="4" max="4" width="10.5" style="4" bestFit="1" customWidth="1"/>
    <col min="5" max="5" width="14.25" style="4" bestFit="1" customWidth="1"/>
    <col min="6" max="6" width="11.875" style="4" customWidth="1"/>
    <col min="7" max="7" width="13.25" style="4" bestFit="1" customWidth="1"/>
    <col min="8" max="1024" width="10.625" style="4" customWidth="1"/>
  </cols>
  <sheetData>
    <row r="1" spans="1:7">
      <c r="A1" s="73" t="s">
        <v>12</v>
      </c>
      <c r="B1" s="73"/>
      <c r="C1" s="73"/>
      <c r="D1" s="73"/>
      <c r="E1" s="73"/>
    </row>
    <row r="2" spans="1:7">
      <c r="B2" s="4" t="s">
        <v>13</v>
      </c>
      <c r="C2" s="4" t="s">
        <v>14</v>
      </c>
      <c r="D2" s="4" t="s">
        <v>15</v>
      </c>
      <c r="E2" s="4" t="s">
        <v>16</v>
      </c>
    </row>
    <row r="3" spans="1:7">
      <c r="A3" s="4" t="s">
        <v>17</v>
      </c>
      <c r="B3" s="4">
        <v>12</v>
      </c>
      <c r="C3" s="4">
        <v>33</v>
      </c>
      <c r="D3" s="4">
        <v>45</v>
      </c>
      <c r="E3" s="70">
        <v>10</v>
      </c>
      <c r="G3" s="4">
        <f>SUM(bla)</f>
        <v>219</v>
      </c>
    </row>
    <row r="4" spans="1:7">
      <c r="A4" s="4" t="s">
        <v>18</v>
      </c>
      <c r="B4" s="4">
        <v>18</v>
      </c>
      <c r="C4" s="4">
        <v>21</v>
      </c>
      <c r="D4" s="4">
        <v>34</v>
      </c>
      <c r="E4" s="4">
        <v>21</v>
      </c>
    </row>
    <row r="5" spans="1:7">
      <c r="A5" s="4" t="s">
        <v>19</v>
      </c>
      <c r="B5" s="4">
        <v>19</v>
      </c>
      <c r="C5" s="4">
        <v>16</v>
      </c>
      <c r="D5" s="4">
        <v>33</v>
      </c>
      <c r="E5" s="4">
        <v>16</v>
      </c>
    </row>
    <row r="6" spans="1:7">
      <c r="A6" s="4" t="s">
        <v>20</v>
      </c>
      <c r="B6" s="4">
        <v>8</v>
      </c>
      <c r="C6" s="4">
        <v>30</v>
      </c>
      <c r="D6" s="4">
        <v>40</v>
      </c>
      <c r="E6" s="4">
        <v>20</v>
      </c>
    </row>
    <row r="8" spans="1:7">
      <c r="A8" s="4" t="s">
        <v>21</v>
      </c>
      <c r="B8"/>
      <c r="C8" s="6" t="e">
        <f>SUM(Articolo1,Articolo4)</f>
        <v>#NAME?</v>
      </c>
    </row>
    <row r="9" spans="1:7">
      <c r="A9" s="4" t="s">
        <v>216</v>
      </c>
      <c r="C9" s="6" t="e">
        <f>AVERAGE(Venditore_1:Venditore_4)</f>
        <v>#NAME?</v>
      </c>
    </row>
    <row r="12" spans="1:7">
      <c r="A12" s="6" t="s">
        <v>224</v>
      </c>
    </row>
    <row r="13" spans="1:7">
      <c r="A13" s="6" t="s">
        <v>22</v>
      </c>
    </row>
  </sheetData>
  <mergeCells count="1">
    <mergeCell ref="A1:E1"/>
  </mergeCells>
  <pageMargins left="0" right="0" top="0.39370078740157483" bottom="0.39370078740157483" header="0" footer="0"/>
  <pageSetup paperSize="0" fitToWidth="0" fitToHeight="0" pageOrder="overThenDown" horizontalDpi="0" verticalDpi="0" copies="0"/>
  <headerFooter>
    <oddHeader>&amp;C&amp;A</oddHeader>
    <oddFooter>&amp;CPagina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J13"/>
  <sheetViews>
    <sheetView workbookViewId="0">
      <selection activeCell="F8" sqref="F8"/>
    </sheetView>
  </sheetViews>
  <sheetFormatPr defaultRowHeight="14.65" customHeight="1"/>
  <cols>
    <col min="1" max="1" width="14.5" style="4" customWidth="1"/>
    <col min="2" max="2" width="15.125" style="4" customWidth="1"/>
    <col min="3" max="3" width="14.5" style="4" customWidth="1"/>
    <col min="4" max="4" width="13.625" style="4" customWidth="1"/>
    <col min="5" max="5" width="11.625" style="4" customWidth="1"/>
    <col min="6" max="6" width="17.875" style="4" customWidth="1"/>
    <col min="7" max="1024" width="8.375" style="4" customWidth="1"/>
  </cols>
  <sheetData>
    <row r="2" spans="2:6" ht="18">
      <c r="B2" s="4" t="s">
        <v>23</v>
      </c>
    </row>
    <row r="3" spans="2:6" ht="18">
      <c r="B3" s="4" t="s">
        <v>24</v>
      </c>
      <c r="C3" s="4" t="s">
        <v>25</v>
      </c>
    </row>
    <row r="4" spans="2:6" ht="36.75">
      <c r="B4" s="7" t="s">
        <v>26</v>
      </c>
      <c r="C4" s="8">
        <v>100000</v>
      </c>
      <c r="D4" s="9"/>
      <c r="E4" s="9"/>
    </row>
    <row r="5" spans="2:6" ht="18"/>
    <row r="6" spans="2:6" ht="18"/>
    <row r="7" spans="2:6" ht="18"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</row>
    <row r="8" spans="2:6" ht="18">
      <c r="B8" s="4" t="s">
        <v>32</v>
      </c>
      <c r="C8" s="10">
        <v>41716</v>
      </c>
      <c r="D8" s="4" t="s">
        <v>33</v>
      </c>
      <c r="E8" s="4">
        <v>8</v>
      </c>
      <c r="F8" s="4">
        <f>($C$4/8)*E8</f>
        <v>100000</v>
      </c>
    </row>
    <row r="9" spans="2:6" ht="18">
      <c r="B9" s="4" t="s">
        <v>34</v>
      </c>
      <c r="C9" s="10">
        <v>41717</v>
      </c>
      <c r="D9" s="4" t="s">
        <v>35</v>
      </c>
      <c r="E9" s="4">
        <v>5</v>
      </c>
      <c r="F9" s="4">
        <f>($C$4/8)*E9</f>
        <v>62500</v>
      </c>
    </row>
    <row r="10" spans="2:6" ht="18">
      <c r="B10" s="4" t="s">
        <v>36</v>
      </c>
      <c r="C10" s="10">
        <v>41718</v>
      </c>
      <c r="D10" s="4" t="s">
        <v>35</v>
      </c>
      <c r="E10" s="4">
        <v>7</v>
      </c>
      <c r="F10" s="4">
        <f>($C$4/8)*E10</f>
        <v>87500</v>
      </c>
    </row>
    <row r="11" spans="2:6" ht="18">
      <c r="B11" s="4" t="s">
        <v>37</v>
      </c>
      <c r="C11" s="10">
        <v>41719</v>
      </c>
      <c r="D11" s="4" t="s">
        <v>38</v>
      </c>
      <c r="E11" s="4">
        <v>6</v>
      </c>
      <c r="F11" s="4">
        <f>($C$4/8)*E11</f>
        <v>75000</v>
      </c>
    </row>
    <row r="12" spans="2:6" ht="18">
      <c r="B12" s="4" t="s">
        <v>39</v>
      </c>
      <c r="C12" s="10">
        <v>41720</v>
      </c>
      <c r="D12" s="4" t="s">
        <v>40</v>
      </c>
      <c r="E12" s="4">
        <v>8</v>
      </c>
      <c r="F12" s="4">
        <f>($C$4/8)*E12</f>
        <v>100000</v>
      </c>
    </row>
    <row r="13" spans="2:6" ht="19.350000000000001" customHeight="1">
      <c r="E13" s="4" t="s">
        <v>41</v>
      </c>
      <c r="F13" s="8">
        <f>SUM(Compenso)</f>
        <v>425000</v>
      </c>
    </row>
  </sheetData>
  <pageMargins left="0.78740157480314954" right="0.78740157480314954" top="1.1811023622047245" bottom="1.1811023622047245" header="0.78740157480314954" footer="0.78740157480314954"/>
  <pageSetup paperSize="0" fitToWidth="0" fitToHeight="0" pageOrder="overThenDown" orientation="portrait" horizontalDpi="0" verticalDpi="0" copies="0"/>
  <headerFooter alignWithMargins="0">
    <oddHeader>&amp;C&amp;10&amp;A</oddHeader>
    <oddFooter>&amp;C&amp;10Pagina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L16" sqref="L16"/>
    </sheetView>
  </sheetViews>
  <sheetFormatPr defaultRowHeight="14.65" customHeight="1"/>
  <cols>
    <col min="1" max="1" width="3.5" customWidth="1"/>
    <col min="2" max="5" width="10.375" customWidth="1"/>
    <col min="6" max="6" width="10.25" customWidth="1"/>
    <col min="7" max="7" width="10.5" customWidth="1"/>
    <col min="8" max="8" width="10.375" customWidth="1"/>
    <col min="9" max="9" width="9.5" customWidth="1"/>
    <col min="10" max="1024" width="8.375" customWidth="1"/>
  </cols>
  <sheetData>
    <row r="1" spans="1:11" ht="19.350000000000001" customHeight="1">
      <c r="B1" s="11">
        <v>1</v>
      </c>
      <c r="C1" s="11">
        <v>2</v>
      </c>
      <c r="D1" s="11">
        <v>3</v>
      </c>
      <c r="E1" s="11">
        <v>4</v>
      </c>
      <c r="F1" s="11">
        <v>5</v>
      </c>
      <c r="G1" s="11">
        <v>6</v>
      </c>
      <c r="H1" s="11">
        <v>7</v>
      </c>
      <c r="I1" s="11">
        <v>8</v>
      </c>
      <c r="J1" s="11">
        <v>9</v>
      </c>
      <c r="K1" s="11">
        <v>10</v>
      </c>
    </row>
    <row r="2" spans="1:11" ht="19.350000000000001" customHeight="1">
      <c r="A2" s="11">
        <v>1</v>
      </c>
      <c r="B2">
        <f t="shared" ref="B2:K11" si="0">B$1*$A2</f>
        <v>1</v>
      </c>
      <c r="C2">
        <f t="shared" si="0"/>
        <v>2</v>
      </c>
      <c r="D2">
        <f t="shared" si="0"/>
        <v>3</v>
      </c>
      <c r="E2">
        <f t="shared" si="0"/>
        <v>4</v>
      </c>
      <c r="F2">
        <f t="shared" si="0"/>
        <v>5</v>
      </c>
      <c r="G2">
        <f t="shared" si="0"/>
        <v>6</v>
      </c>
      <c r="H2">
        <f t="shared" si="0"/>
        <v>7</v>
      </c>
      <c r="I2">
        <f t="shared" si="0"/>
        <v>8</v>
      </c>
      <c r="J2">
        <f t="shared" si="0"/>
        <v>9</v>
      </c>
      <c r="K2">
        <f t="shared" si="0"/>
        <v>10</v>
      </c>
    </row>
    <row r="3" spans="1:11" ht="19.350000000000001" customHeight="1">
      <c r="A3" s="11">
        <v>2</v>
      </c>
      <c r="B3">
        <f t="shared" si="0"/>
        <v>2</v>
      </c>
      <c r="C3">
        <f t="shared" si="0"/>
        <v>4</v>
      </c>
      <c r="D3">
        <f t="shared" si="0"/>
        <v>6</v>
      </c>
      <c r="E3">
        <f t="shared" si="0"/>
        <v>8</v>
      </c>
      <c r="F3">
        <f t="shared" si="0"/>
        <v>10</v>
      </c>
      <c r="G3">
        <f t="shared" si="0"/>
        <v>12</v>
      </c>
      <c r="H3">
        <f t="shared" si="0"/>
        <v>14</v>
      </c>
      <c r="I3">
        <f t="shared" si="0"/>
        <v>16</v>
      </c>
      <c r="J3">
        <f t="shared" si="0"/>
        <v>18</v>
      </c>
      <c r="K3">
        <f t="shared" si="0"/>
        <v>20</v>
      </c>
    </row>
    <row r="4" spans="1:11" ht="19.350000000000001" customHeight="1">
      <c r="A4" s="11">
        <v>3</v>
      </c>
      <c r="B4">
        <f t="shared" si="0"/>
        <v>3</v>
      </c>
      <c r="C4">
        <f t="shared" si="0"/>
        <v>6</v>
      </c>
      <c r="D4">
        <f t="shared" si="0"/>
        <v>9</v>
      </c>
      <c r="E4">
        <f t="shared" si="0"/>
        <v>12</v>
      </c>
      <c r="F4">
        <f t="shared" si="0"/>
        <v>15</v>
      </c>
      <c r="G4">
        <f t="shared" si="0"/>
        <v>18</v>
      </c>
      <c r="H4">
        <f t="shared" si="0"/>
        <v>21</v>
      </c>
      <c r="I4">
        <f t="shared" si="0"/>
        <v>24</v>
      </c>
      <c r="J4">
        <f t="shared" si="0"/>
        <v>27</v>
      </c>
      <c r="K4">
        <f t="shared" si="0"/>
        <v>30</v>
      </c>
    </row>
    <row r="5" spans="1:11" ht="19.350000000000001" customHeight="1">
      <c r="A5" s="11">
        <v>4</v>
      </c>
      <c r="B5">
        <f t="shared" si="0"/>
        <v>4</v>
      </c>
      <c r="C5">
        <f t="shared" si="0"/>
        <v>8</v>
      </c>
      <c r="D5">
        <f t="shared" si="0"/>
        <v>12</v>
      </c>
      <c r="E5">
        <f t="shared" si="0"/>
        <v>16</v>
      </c>
      <c r="F5">
        <f t="shared" si="0"/>
        <v>20</v>
      </c>
      <c r="G5">
        <f t="shared" si="0"/>
        <v>24</v>
      </c>
      <c r="H5">
        <f t="shared" si="0"/>
        <v>28</v>
      </c>
      <c r="I5">
        <f t="shared" si="0"/>
        <v>32</v>
      </c>
      <c r="J5">
        <f t="shared" si="0"/>
        <v>36</v>
      </c>
      <c r="K5">
        <f t="shared" si="0"/>
        <v>40</v>
      </c>
    </row>
    <row r="6" spans="1:11" ht="19.350000000000001" customHeight="1">
      <c r="A6" s="11">
        <v>5</v>
      </c>
      <c r="B6">
        <f t="shared" si="0"/>
        <v>5</v>
      </c>
      <c r="C6">
        <f t="shared" si="0"/>
        <v>10</v>
      </c>
      <c r="D6">
        <f t="shared" si="0"/>
        <v>15</v>
      </c>
      <c r="E6">
        <f t="shared" si="0"/>
        <v>20</v>
      </c>
      <c r="F6">
        <f t="shared" si="0"/>
        <v>25</v>
      </c>
      <c r="G6">
        <f t="shared" si="0"/>
        <v>30</v>
      </c>
      <c r="H6">
        <f t="shared" si="0"/>
        <v>35</v>
      </c>
      <c r="I6">
        <f t="shared" si="0"/>
        <v>40</v>
      </c>
      <c r="J6">
        <f t="shared" si="0"/>
        <v>45</v>
      </c>
      <c r="K6">
        <f t="shared" si="0"/>
        <v>50</v>
      </c>
    </row>
    <row r="7" spans="1:11" ht="19.350000000000001" customHeight="1">
      <c r="A7" s="11">
        <v>6</v>
      </c>
      <c r="B7">
        <f t="shared" si="0"/>
        <v>6</v>
      </c>
      <c r="C7">
        <f t="shared" si="0"/>
        <v>12</v>
      </c>
      <c r="D7">
        <f t="shared" si="0"/>
        <v>18</v>
      </c>
      <c r="E7">
        <f t="shared" si="0"/>
        <v>24</v>
      </c>
      <c r="F7">
        <f t="shared" si="0"/>
        <v>30</v>
      </c>
      <c r="G7">
        <f t="shared" si="0"/>
        <v>36</v>
      </c>
      <c r="H7">
        <f t="shared" si="0"/>
        <v>42</v>
      </c>
      <c r="I7">
        <f t="shared" si="0"/>
        <v>48</v>
      </c>
      <c r="J7">
        <f t="shared" si="0"/>
        <v>54</v>
      </c>
      <c r="K7">
        <f t="shared" si="0"/>
        <v>60</v>
      </c>
    </row>
    <row r="8" spans="1:11" ht="19.350000000000001" customHeight="1">
      <c r="A8" s="11">
        <v>7</v>
      </c>
      <c r="B8">
        <f t="shared" si="0"/>
        <v>7</v>
      </c>
      <c r="C8">
        <f t="shared" si="0"/>
        <v>14</v>
      </c>
      <c r="D8">
        <f t="shared" si="0"/>
        <v>21</v>
      </c>
      <c r="E8">
        <f t="shared" si="0"/>
        <v>28</v>
      </c>
      <c r="F8">
        <f t="shared" si="0"/>
        <v>35</v>
      </c>
      <c r="G8">
        <f t="shared" si="0"/>
        <v>42</v>
      </c>
      <c r="H8">
        <f t="shared" si="0"/>
        <v>49</v>
      </c>
      <c r="I8">
        <f t="shared" si="0"/>
        <v>56</v>
      </c>
      <c r="J8">
        <f t="shared" si="0"/>
        <v>63</v>
      </c>
      <c r="K8">
        <f t="shared" si="0"/>
        <v>70</v>
      </c>
    </row>
    <row r="9" spans="1:11" ht="19.350000000000001" customHeight="1">
      <c r="A9" s="11">
        <v>8</v>
      </c>
      <c r="B9">
        <f t="shared" si="0"/>
        <v>8</v>
      </c>
      <c r="C9">
        <f t="shared" si="0"/>
        <v>16</v>
      </c>
      <c r="D9">
        <f t="shared" si="0"/>
        <v>24</v>
      </c>
      <c r="E9">
        <f t="shared" si="0"/>
        <v>32</v>
      </c>
      <c r="F9">
        <f t="shared" si="0"/>
        <v>40</v>
      </c>
      <c r="G9">
        <f t="shared" si="0"/>
        <v>48</v>
      </c>
      <c r="H9">
        <f t="shared" si="0"/>
        <v>56</v>
      </c>
      <c r="I9">
        <f t="shared" si="0"/>
        <v>64</v>
      </c>
      <c r="J9">
        <f t="shared" si="0"/>
        <v>72</v>
      </c>
      <c r="K9">
        <f t="shared" si="0"/>
        <v>80</v>
      </c>
    </row>
    <row r="10" spans="1:11" ht="19.350000000000001" customHeight="1">
      <c r="A10" s="11">
        <v>9</v>
      </c>
      <c r="B10">
        <f t="shared" si="0"/>
        <v>9</v>
      </c>
      <c r="C10">
        <f t="shared" si="0"/>
        <v>18</v>
      </c>
      <c r="D10">
        <f t="shared" si="0"/>
        <v>27</v>
      </c>
      <c r="E10">
        <f t="shared" si="0"/>
        <v>36</v>
      </c>
      <c r="F10">
        <f t="shared" si="0"/>
        <v>45</v>
      </c>
      <c r="G10">
        <f t="shared" si="0"/>
        <v>54</v>
      </c>
      <c r="H10">
        <f t="shared" si="0"/>
        <v>63</v>
      </c>
      <c r="I10">
        <f t="shared" si="0"/>
        <v>72</v>
      </c>
      <c r="J10">
        <f t="shared" si="0"/>
        <v>81</v>
      </c>
      <c r="K10">
        <f t="shared" si="0"/>
        <v>90</v>
      </c>
    </row>
    <row r="11" spans="1:11" ht="19.350000000000001" customHeight="1">
      <c r="A11" s="11">
        <v>10</v>
      </c>
      <c r="B11">
        <f t="shared" si="0"/>
        <v>10</v>
      </c>
      <c r="C11">
        <f t="shared" si="0"/>
        <v>20</v>
      </c>
      <c r="D11">
        <f t="shared" si="0"/>
        <v>30</v>
      </c>
      <c r="E11">
        <f t="shared" si="0"/>
        <v>40</v>
      </c>
      <c r="F11">
        <f t="shared" si="0"/>
        <v>50</v>
      </c>
      <c r="G11">
        <f t="shared" si="0"/>
        <v>60</v>
      </c>
      <c r="H11">
        <f t="shared" si="0"/>
        <v>70</v>
      </c>
      <c r="I11">
        <f t="shared" si="0"/>
        <v>80</v>
      </c>
      <c r="J11">
        <f t="shared" si="0"/>
        <v>90</v>
      </c>
      <c r="K11">
        <f t="shared" si="0"/>
        <v>100</v>
      </c>
    </row>
    <row r="13" spans="1:11" ht="14.65" customHeight="1">
      <c r="C13" s="12"/>
    </row>
    <row r="14" spans="1:11" ht="19.350000000000001" customHeight="1">
      <c r="B14" s="78" t="s">
        <v>225</v>
      </c>
    </row>
    <row r="15" spans="1:11" ht="14.65" customHeight="1">
      <c r="B15" s="78" t="s">
        <v>226</v>
      </c>
    </row>
  </sheetData>
  <pageMargins left="0.78740157480314954" right="0.78740157480314954" top="1.1811023622047245" bottom="1.1811023622047245" header="0.78740157480314954" footer="0.78740157480314954"/>
  <pageSetup paperSize="9" fitToWidth="0" fitToHeight="0" pageOrder="overThenDown" orientation="portrait" horizontalDpi="300" verticalDpi="300" r:id="rId1"/>
  <headerFooter alignWithMargins="0">
    <oddHeader>&amp;C&amp;10&amp;A</oddHeader>
    <oddFooter>&amp;C&amp;10Pagina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3"/>
  <sheetViews>
    <sheetView workbookViewId="0">
      <selection activeCell="F3" sqref="F3"/>
    </sheetView>
  </sheetViews>
  <sheetFormatPr defaultRowHeight="18"/>
  <cols>
    <col min="1" max="1" width="9.375" style="15" customWidth="1"/>
    <col min="2" max="2" width="14.5" style="15" customWidth="1"/>
    <col min="3" max="3" width="11.125" style="15" customWidth="1"/>
    <col min="4" max="4" width="12.5" style="15" customWidth="1"/>
    <col min="5" max="5" width="6.875" style="15" customWidth="1"/>
    <col min="6" max="6" width="10.375" style="15" customWidth="1"/>
    <col min="7" max="7" width="43.625" style="15" customWidth="1"/>
    <col min="8" max="257" width="10.625" style="15" customWidth="1"/>
    <col min="258" max="1024" width="10.625" style="4" customWidth="1"/>
  </cols>
  <sheetData>
    <row r="1" spans="1:11" ht="36">
      <c r="A1" s="13" t="s">
        <v>217</v>
      </c>
      <c r="B1" s="13" t="s">
        <v>42</v>
      </c>
      <c r="C1" s="13" t="s">
        <v>43</v>
      </c>
      <c r="D1" s="13" t="s">
        <v>44</v>
      </c>
      <c r="E1" s="14" t="s">
        <v>45</v>
      </c>
      <c r="F1" s="13" t="s">
        <v>46</v>
      </c>
      <c r="G1" s="13" t="s">
        <v>47</v>
      </c>
      <c r="I1" s="15" t="s">
        <v>218</v>
      </c>
      <c r="J1" s="71" t="s">
        <v>219</v>
      </c>
      <c r="K1" s="71" t="s">
        <v>220</v>
      </c>
    </row>
    <row r="2" spans="1:11">
      <c r="A2" s="15">
        <v>123</v>
      </c>
      <c r="B2" s="16">
        <v>35127</v>
      </c>
      <c r="C2" s="15">
        <v>2456</v>
      </c>
      <c r="D2" s="17">
        <v>0.2</v>
      </c>
      <c r="E2" s="17">
        <v>0.19</v>
      </c>
      <c r="F2" s="18">
        <f t="shared" ref="F2:F11" si="0">C2-(C2*D2)+(C2*E2)</f>
        <v>2431.44</v>
      </c>
      <c r="G2" s="15" t="str">
        <f t="shared" ref="G2:G11" si="1">IF(F2&gt;VALRIF,GIUPOS,GIUNEG)</f>
        <v>brutto</v>
      </c>
      <c r="I2" s="15">
        <v>10000</v>
      </c>
      <c r="J2" s="15" t="s">
        <v>221</v>
      </c>
      <c r="K2" s="15" t="s">
        <v>222</v>
      </c>
    </row>
    <row r="3" spans="1:11">
      <c r="A3" s="15">
        <v>123</v>
      </c>
      <c r="B3" s="16">
        <v>35125</v>
      </c>
      <c r="C3" s="15">
        <v>23000</v>
      </c>
      <c r="D3" s="17">
        <v>0.2</v>
      </c>
      <c r="E3" s="17">
        <v>0.19</v>
      </c>
      <c r="F3" s="18">
        <f t="shared" si="0"/>
        <v>22770</v>
      </c>
      <c r="G3" s="15" t="str">
        <f t="shared" si="1"/>
        <v>bello</v>
      </c>
    </row>
    <row r="4" spans="1:11">
      <c r="A4" s="15">
        <v>139</v>
      </c>
      <c r="B4" s="16">
        <v>35131</v>
      </c>
      <c r="C4" s="15">
        <v>4500</v>
      </c>
      <c r="D4" s="17">
        <v>0.12</v>
      </c>
      <c r="E4" s="17">
        <v>0.19</v>
      </c>
      <c r="F4" s="18">
        <f t="shared" si="0"/>
        <v>4815</v>
      </c>
      <c r="G4" s="15" t="str">
        <f t="shared" si="1"/>
        <v>brutto</v>
      </c>
    </row>
    <row r="5" spans="1:11">
      <c r="A5" s="15">
        <v>178</v>
      </c>
      <c r="B5" s="16">
        <v>35132</v>
      </c>
      <c r="C5" s="15">
        <v>1234</v>
      </c>
      <c r="D5" s="17">
        <v>0.12</v>
      </c>
      <c r="E5" s="17">
        <v>0.19</v>
      </c>
      <c r="F5" s="18">
        <f t="shared" si="0"/>
        <v>1320.38</v>
      </c>
      <c r="G5" s="15" t="str">
        <f t="shared" si="1"/>
        <v>brutto</v>
      </c>
    </row>
    <row r="6" spans="1:11">
      <c r="A6" s="15">
        <v>178</v>
      </c>
      <c r="B6" s="16">
        <v>35128</v>
      </c>
      <c r="C6" s="15">
        <v>12900</v>
      </c>
      <c r="D6" s="17">
        <v>0.25</v>
      </c>
      <c r="E6" s="17">
        <v>0.19</v>
      </c>
      <c r="F6" s="18">
        <f t="shared" si="0"/>
        <v>12126</v>
      </c>
      <c r="G6" s="15" t="str">
        <f t="shared" si="1"/>
        <v>bello</v>
      </c>
    </row>
    <row r="7" spans="1:11">
      <c r="A7" s="15">
        <v>245</v>
      </c>
      <c r="B7" s="16">
        <v>35129</v>
      </c>
      <c r="C7" s="15">
        <v>1000</v>
      </c>
      <c r="D7" s="17">
        <v>0.12</v>
      </c>
      <c r="E7" s="17">
        <v>0.19</v>
      </c>
      <c r="F7" s="18">
        <f t="shared" si="0"/>
        <v>1070</v>
      </c>
      <c r="G7" s="15" t="str">
        <f t="shared" si="1"/>
        <v>brutto</v>
      </c>
    </row>
    <row r="8" spans="1:11">
      <c r="A8" s="15">
        <v>245</v>
      </c>
      <c r="B8" s="16">
        <v>35126</v>
      </c>
      <c r="C8" s="15">
        <v>12000</v>
      </c>
      <c r="D8" s="17">
        <v>0.12</v>
      </c>
      <c r="E8" s="17">
        <v>0.19</v>
      </c>
      <c r="F8" s="18">
        <f t="shared" si="0"/>
        <v>12840</v>
      </c>
      <c r="G8" s="15" t="str">
        <f t="shared" si="1"/>
        <v>bello</v>
      </c>
    </row>
    <row r="9" spans="1:11">
      <c r="A9" s="15">
        <v>300</v>
      </c>
      <c r="B9" s="16">
        <v>35130</v>
      </c>
      <c r="C9" s="15">
        <v>9000</v>
      </c>
      <c r="D9" s="17">
        <v>0.13</v>
      </c>
      <c r="E9" s="17">
        <v>0.19</v>
      </c>
      <c r="F9" s="18">
        <f t="shared" si="0"/>
        <v>9540</v>
      </c>
      <c r="G9" s="15" t="str">
        <f t="shared" si="1"/>
        <v>brutto</v>
      </c>
    </row>
    <row r="10" spans="1:11">
      <c r="A10" s="15">
        <v>340</v>
      </c>
      <c r="B10" s="16">
        <v>35133</v>
      </c>
      <c r="C10" s="15">
        <v>1240</v>
      </c>
      <c r="D10" s="17">
        <v>0.35</v>
      </c>
      <c r="E10" s="17">
        <v>0.19</v>
      </c>
      <c r="F10" s="18">
        <f t="shared" si="0"/>
        <v>1041.5999999999999</v>
      </c>
      <c r="G10" s="15" t="str">
        <f t="shared" si="1"/>
        <v>brutto</v>
      </c>
    </row>
    <row r="11" spans="1:11">
      <c r="A11" s="15">
        <v>340</v>
      </c>
      <c r="B11" s="16">
        <v>35134</v>
      </c>
      <c r="C11" s="15">
        <v>100000</v>
      </c>
      <c r="D11" s="17">
        <v>0.12</v>
      </c>
      <c r="E11" s="17">
        <v>0.19</v>
      </c>
      <c r="F11" s="18">
        <f t="shared" si="0"/>
        <v>107000</v>
      </c>
      <c r="G11" s="15" t="str">
        <f t="shared" si="1"/>
        <v>bello</v>
      </c>
    </row>
    <row r="13" spans="1:11">
      <c r="B13" s="72" t="s">
        <v>223</v>
      </c>
    </row>
  </sheetData>
  <pageMargins left="0.78740157480314954" right="0.78740157480314954" top="1.1811023622047245" bottom="1.1811023622047245" header="0.78740157480314954" footer="0.78740157480314954"/>
  <pageSetup paperSize="0" fitToWidth="0" fitToHeight="0" pageOrder="overThenDown" orientation="portrait" horizontalDpi="0" verticalDpi="0" copies="0"/>
  <headerFooter alignWithMargins="0">
    <oddHeader>&amp;C&amp;10&amp;A</oddHeader>
    <oddFooter>&amp;C&amp;10Pagina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0"/>
  <sheetViews>
    <sheetView workbookViewId="0">
      <selection sqref="A1:G1"/>
    </sheetView>
  </sheetViews>
  <sheetFormatPr defaultRowHeight="14.65" customHeight="1"/>
  <cols>
    <col min="1" max="1" width="11.875" style="4" customWidth="1"/>
    <col min="2" max="2" width="11" style="4" customWidth="1"/>
    <col min="3" max="3" width="4.125" style="4" customWidth="1"/>
    <col min="4" max="4" width="4.25" style="4" customWidth="1"/>
    <col min="5" max="8" width="10.625" style="4" customWidth="1"/>
    <col min="9" max="1024" width="8.375" style="4" customWidth="1"/>
  </cols>
  <sheetData>
    <row r="1" spans="1:8" ht="18">
      <c r="A1" s="73" t="s">
        <v>48</v>
      </c>
      <c r="B1" s="73"/>
      <c r="C1" s="73"/>
      <c r="D1" s="73"/>
      <c r="E1" s="73"/>
      <c r="F1" s="73"/>
      <c r="G1" s="73"/>
    </row>
    <row r="2" spans="1:8" ht="18">
      <c r="A2" s="73" t="s">
        <v>49</v>
      </c>
      <c r="B2" s="73"/>
      <c r="C2" s="73"/>
      <c r="D2" s="73"/>
      <c r="E2" s="73"/>
      <c r="F2" s="73"/>
      <c r="G2" s="73"/>
      <c r="H2" s="73"/>
    </row>
    <row r="3" spans="1:8" ht="18">
      <c r="A3" s="74" t="s">
        <v>50</v>
      </c>
      <c r="B3" s="74"/>
      <c r="C3" s="74"/>
      <c r="D3" s="74"/>
      <c r="E3" s="74"/>
      <c r="F3" s="74"/>
      <c r="G3" s="74"/>
      <c r="H3" s="74"/>
    </row>
    <row r="4" spans="1:8" ht="18">
      <c r="A4" s="19"/>
    </row>
    <row r="5" spans="1:8" ht="18">
      <c r="A5" s="4">
        <v>2</v>
      </c>
      <c r="B5" s="20">
        <f>A5/396*100</f>
        <v>0.50505050505050508</v>
      </c>
      <c r="C5" s="21">
        <f>A5/396*100</f>
        <v>0.50505050505050508</v>
      </c>
      <c r="D5" s="21">
        <f>ROUND(A5/396*100,0)</f>
        <v>1</v>
      </c>
    </row>
    <row r="6" spans="1:8" ht="18">
      <c r="A6" s="4">
        <v>3</v>
      </c>
      <c r="B6" s="20">
        <f>A6/396*100</f>
        <v>0.75757575757575757</v>
      </c>
      <c r="C6" s="21">
        <f>A6/396*100</f>
        <v>0.75757575757575757</v>
      </c>
      <c r="D6" s="21">
        <f>ROUND(A6/396*100,0)</f>
        <v>1</v>
      </c>
    </row>
    <row r="7" spans="1:8" ht="18">
      <c r="A7" s="21">
        <v>4</v>
      </c>
      <c r="B7" s="20">
        <f>A7/396*100</f>
        <v>1.0101010101010102</v>
      </c>
      <c r="C7" s="21">
        <f>A7/396*100</f>
        <v>1.0101010101010102</v>
      </c>
      <c r="D7" s="21">
        <f>ROUND(A7/396*100,0)</f>
        <v>1</v>
      </c>
    </row>
    <row r="8" spans="1:8" ht="18">
      <c r="A8" s="4">
        <v>5</v>
      </c>
      <c r="B8" s="20">
        <f>A8/396*100</f>
        <v>1.2626262626262625</v>
      </c>
      <c r="C8" s="21">
        <f>A8/396*100</f>
        <v>1.2626262626262625</v>
      </c>
      <c r="D8" s="21">
        <f>ROUND(A8/396*100,0)</f>
        <v>1</v>
      </c>
    </row>
    <row r="9" spans="1:8" ht="18">
      <c r="A9" s="4">
        <v>6</v>
      </c>
      <c r="B9" s="20">
        <f>A9/396*100</f>
        <v>1.5151515151515151</v>
      </c>
      <c r="C9" s="21">
        <f>A9/396*100</f>
        <v>1.5151515151515151</v>
      </c>
      <c r="D9" s="21">
        <f>ROUND(A9/396*100,0)</f>
        <v>2</v>
      </c>
    </row>
    <row r="10" spans="1:8" ht="18">
      <c r="A10" s="4" t="s">
        <v>51</v>
      </c>
      <c r="B10" s="20">
        <f>SUM(B5:B9)</f>
        <v>5.0505050505050502</v>
      </c>
      <c r="C10" s="22">
        <f>SUM(C5:C9)</f>
        <v>5.0505050505050502</v>
      </c>
      <c r="D10" s="22">
        <f>SUM(D5:D9)</f>
        <v>6</v>
      </c>
    </row>
  </sheetData>
  <mergeCells count="3">
    <mergeCell ref="A1:G1"/>
    <mergeCell ref="A2:H2"/>
    <mergeCell ref="A3:H3"/>
  </mergeCells>
  <pageMargins left="0.78740157480314954" right="0.78740157480314954" top="1.1811023622047245" bottom="1.1811023622047245" header="0.78740157480314954" footer="0.78740157480314954"/>
  <pageSetup paperSize="0" fitToWidth="0" fitToHeight="0" pageOrder="overThenDown" orientation="portrait" horizontalDpi="0" verticalDpi="0" copies="0"/>
  <headerFooter alignWithMargins="0">
    <oddHeader>&amp;C&amp;10&amp;A</oddHeader>
    <oddFooter>&amp;C&amp;10Pagina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48576"/>
  <sheetViews>
    <sheetView workbookViewId="0">
      <selection activeCell="H4" sqref="H4"/>
    </sheetView>
  </sheetViews>
  <sheetFormatPr defaultRowHeight="14.65" customHeight="1"/>
  <cols>
    <col min="1" max="1" width="23.125" customWidth="1"/>
    <col min="2" max="6" width="4.625" customWidth="1"/>
    <col min="7" max="7" width="9" customWidth="1"/>
    <col min="8" max="8" width="13.25" customWidth="1"/>
    <col min="9" max="9" width="8.375" customWidth="1"/>
    <col min="10" max="10" width="8.375" hidden="1" customWidth="1"/>
    <col min="11" max="1024" width="8.375" customWidth="1"/>
  </cols>
  <sheetData>
    <row r="1" spans="1:10" ht="33.75" customHeight="1">
      <c r="A1" s="75" t="s">
        <v>52</v>
      </c>
      <c r="B1" s="75"/>
      <c r="C1" s="75"/>
      <c r="D1" s="75"/>
      <c r="E1" s="75"/>
      <c r="F1" s="75"/>
      <c r="G1" s="75"/>
      <c r="H1" s="75"/>
      <c r="I1" s="23"/>
    </row>
    <row r="2" spans="1:10" ht="16.5" customHeight="1">
      <c r="A2" s="24"/>
      <c r="B2" s="24"/>
      <c r="C2" s="24"/>
      <c r="D2" s="24"/>
      <c r="E2" s="24"/>
      <c r="F2" s="24"/>
      <c r="G2" s="24"/>
      <c r="H2" s="24"/>
      <c r="I2" s="24"/>
    </row>
    <row r="3" spans="1:10" ht="48">
      <c r="A3" s="25" t="s">
        <v>0</v>
      </c>
      <c r="B3" s="26" t="s">
        <v>1</v>
      </c>
      <c r="C3" s="26" t="s">
        <v>2</v>
      </c>
      <c r="D3" s="26" t="s">
        <v>3</v>
      </c>
      <c r="E3" s="26" t="s">
        <v>4</v>
      </c>
      <c r="F3" s="26" t="s">
        <v>5</v>
      </c>
      <c r="G3" s="25" t="s">
        <v>6</v>
      </c>
      <c r="H3" s="25" t="s">
        <v>47</v>
      </c>
      <c r="I3" s="25"/>
      <c r="J3" s="4" t="s">
        <v>53</v>
      </c>
    </row>
    <row r="4" spans="1:10" ht="18">
      <c r="A4" s="27" t="s">
        <v>7</v>
      </c>
      <c r="B4" s="27">
        <v>9</v>
      </c>
      <c r="C4" s="27">
        <v>7</v>
      </c>
      <c r="D4" s="27">
        <v>8</v>
      </c>
      <c r="E4" s="27">
        <v>7</v>
      </c>
      <c r="F4" s="27">
        <v>8</v>
      </c>
      <c r="G4" s="27">
        <f>AVERAGE(B4:F4)</f>
        <v>7.8</v>
      </c>
      <c r="H4" s="27" t="str">
        <f>IF(media&gt;=6,"Promosso",IF(media&gt;=3,"Bocciato","Asino"))</f>
        <v>Promosso</v>
      </c>
      <c r="I4" s="27"/>
      <c r="J4" s="4" t="str">
        <f ca="1">_xlfn.FORMULATEXT(H4)</f>
        <v>=SE(media&gt;=6;"Promosso";SE(media&gt;=3;"Bocciato";"Asino"))</v>
      </c>
    </row>
    <row r="5" spans="1:10" ht="18">
      <c r="A5" s="27" t="s">
        <v>8</v>
      </c>
      <c r="B5" s="27">
        <v>3</v>
      </c>
      <c r="C5" s="27">
        <v>8</v>
      </c>
      <c r="D5" s="27">
        <v>8</v>
      </c>
      <c r="E5" s="27">
        <v>8</v>
      </c>
      <c r="F5" s="27">
        <v>4</v>
      </c>
      <c r="G5" s="27">
        <f>AVERAGE(B5:F5)</f>
        <v>6.2</v>
      </c>
      <c r="H5" s="27" t="str">
        <f>IF(media&gt;=6,"Promosso",IF(media&gt;=3,"Bocciato","Asino"))</f>
        <v>Promosso</v>
      </c>
      <c r="I5" s="27"/>
    </row>
    <row r="6" spans="1:10" ht="18">
      <c r="A6" s="27" t="s">
        <v>9</v>
      </c>
      <c r="B6" s="27">
        <v>5</v>
      </c>
      <c r="C6" s="27">
        <v>7</v>
      </c>
      <c r="D6" s="27">
        <v>6</v>
      </c>
      <c r="E6" s="27">
        <v>4</v>
      </c>
      <c r="F6" s="27">
        <v>8</v>
      </c>
      <c r="G6" s="27">
        <f>AVERAGE(B6:F6)</f>
        <v>6</v>
      </c>
      <c r="H6" s="27" t="str">
        <f>IF(media&gt;=6,"Promosso",IF(media&gt;=3,"Bocciato","Asino"))</f>
        <v>Promosso</v>
      </c>
      <c r="I6" s="27"/>
    </row>
    <row r="7" spans="1:10" ht="18">
      <c r="A7" s="27" t="s">
        <v>10</v>
      </c>
      <c r="B7" s="27">
        <v>8</v>
      </c>
      <c r="C7" s="27">
        <v>7</v>
      </c>
      <c r="D7" s="27">
        <v>2</v>
      </c>
      <c r="E7" s="27">
        <v>7</v>
      </c>
      <c r="F7" s="27">
        <v>5</v>
      </c>
      <c r="G7" s="27">
        <f>AVERAGE(B7:F7)</f>
        <v>5.8</v>
      </c>
      <c r="H7" s="27" t="str">
        <f>IF(media&gt;=6,"Promosso",IF(media&gt;=3,"Bocciato","Asino"))</f>
        <v>Bocciato</v>
      </c>
      <c r="I7" s="27"/>
    </row>
    <row r="8" spans="1:10" ht="18">
      <c r="A8" s="27" t="s">
        <v>11</v>
      </c>
      <c r="B8" s="27">
        <v>2</v>
      </c>
      <c r="C8" s="27">
        <v>2</v>
      </c>
      <c r="D8" s="27">
        <v>2</v>
      </c>
      <c r="E8" s="27">
        <v>2</v>
      </c>
      <c r="F8" s="27">
        <v>5</v>
      </c>
      <c r="G8" s="27">
        <f>AVERAGE(B8:F8)</f>
        <v>2.6</v>
      </c>
      <c r="H8" s="27" t="str">
        <f>IF(media&gt;=6,"Promosso",IF(media&gt;=3,"Bocciato","Asino"))</f>
        <v>Asino</v>
      </c>
      <c r="I8" s="27"/>
    </row>
    <row r="11" spans="1:10" ht="14.65" customHeight="1">
      <c r="A11" s="4" t="s">
        <v>54</v>
      </c>
    </row>
    <row r="13" spans="1:10" ht="18">
      <c r="A13" s="28" t="s">
        <v>55</v>
      </c>
    </row>
    <row r="14" spans="1:10" ht="18">
      <c r="A14" s="28" t="s">
        <v>56</v>
      </c>
    </row>
    <row r="1048569" ht="12.75" customHeight="1"/>
    <row r="1048570" ht="12.75" customHeight="1"/>
    <row r="1048571" ht="12.75" customHeight="1"/>
    <row r="1048572" ht="12.75" customHeight="1"/>
    <row r="1048573" ht="12.75" customHeight="1"/>
    <row r="1048574" ht="12.75" customHeight="1"/>
    <row r="1048575" ht="12.75" customHeight="1"/>
    <row r="1048576" ht="12.75" customHeight="1"/>
  </sheetData>
  <mergeCells count="1">
    <mergeCell ref="A1:H1"/>
  </mergeCells>
  <pageMargins left="0.78740157480314954" right="0.78740157480314954" top="1.1811023622047245" bottom="1.1811023622047245" header="0.78740157480314954" footer="0.78740157480314954"/>
  <pageSetup paperSize="0" fitToWidth="0" fitToHeight="0" pageOrder="overThenDown" orientation="portrait" horizontalDpi="0" verticalDpi="0" copies="0"/>
  <headerFooter alignWithMargins="0">
    <oddHeader>&amp;C&amp;10&amp;A</oddHeader>
    <oddFooter>&amp;C&amp;10Pagina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/>
  </sheetViews>
  <sheetFormatPr defaultRowHeight="13.35" customHeight="1"/>
  <cols>
    <col min="1" max="1" width="16.5" customWidth="1"/>
    <col min="2" max="2" width="8.375" hidden="1" customWidth="1"/>
    <col min="3" max="3" width="16.375" customWidth="1"/>
    <col min="4" max="4" width="16.5" customWidth="1"/>
    <col min="5" max="1024" width="8.375" customWidth="1"/>
  </cols>
  <sheetData>
    <row r="1" spans="1:4" ht="39.950000000000003" customHeight="1">
      <c r="A1" s="29" t="s">
        <v>57</v>
      </c>
      <c r="B1" s="29" t="s">
        <v>58</v>
      </c>
      <c r="C1" s="30" t="s">
        <v>59</v>
      </c>
      <c r="D1" s="30" t="s">
        <v>60</v>
      </c>
    </row>
    <row r="2" spans="1:4" ht="20.100000000000001" customHeight="1">
      <c r="A2" s="31" t="s">
        <v>61</v>
      </c>
      <c r="B2" s="31" t="s">
        <v>62</v>
      </c>
      <c r="C2" s="31" t="s">
        <v>62</v>
      </c>
      <c r="D2" s="31" t="str">
        <f t="shared" ref="D2:D20" si="0">IF(A2="","",IF(C2=B2,"esatto","errato"))</f>
        <v>esatto</v>
      </c>
    </row>
    <row r="3" spans="1:4" ht="20.100000000000001" customHeight="1">
      <c r="A3" s="31" t="s">
        <v>63</v>
      </c>
      <c r="B3" s="31" t="s">
        <v>64</v>
      </c>
      <c r="C3" s="31" t="s">
        <v>65</v>
      </c>
      <c r="D3" s="31" t="str">
        <f t="shared" si="0"/>
        <v>errato</v>
      </c>
    </row>
    <row r="4" spans="1:4" ht="21.75" customHeight="1">
      <c r="A4" s="31" t="s">
        <v>66</v>
      </c>
      <c r="B4" s="31" t="s">
        <v>67</v>
      </c>
      <c r="C4" s="31" t="s">
        <v>68</v>
      </c>
      <c r="D4" s="31" t="str">
        <f t="shared" si="0"/>
        <v>errato</v>
      </c>
    </row>
    <row r="5" spans="1:4" ht="20.100000000000001" customHeight="1">
      <c r="A5" s="31" t="s">
        <v>69</v>
      </c>
      <c r="B5" s="31" t="s">
        <v>70</v>
      </c>
      <c r="C5" s="31" t="s">
        <v>71</v>
      </c>
      <c r="D5" s="31" t="str">
        <f t="shared" si="0"/>
        <v>esatto</v>
      </c>
    </row>
    <row r="6" spans="1:4" ht="21.75" customHeight="1">
      <c r="A6" s="31" t="s">
        <v>69</v>
      </c>
      <c r="B6" s="31" t="s">
        <v>71</v>
      </c>
      <c r="C6" s="31" t="s">
        <v>72</v>
      </c>
      <c r="D6" s="31" t="str">
        <f t="shared" si="0"/>
        <v>errato</v>
      </c>
    </row>
    <row r="7" spans="1:4" ht="20.100000000000001" customHeight="1">
      <c r="A7" s="31" t="s">
        <v>73</v>
      </c>
      <c r="B7" s="31" t="s">
        <v>74</v>
      </c>
      <c r="C7" s="31" t="s">
        <v>74</v>
      </c>
      <c r="D7" s="31" t="str">
        <f t="shared" si="0"/>
        <v>esatto</v>
      </c>
    </row>
    <row r="8" spans="1:4" ht="20.100000000000001" customHeight="1">
      <c r="A8" s="31"/>
      <c r="B8" s="31"/>
      <c r="C8" s="31"/>
      <c r="D8" s="31" t="str">
        <f t="shared" si="0"/>
        <v/>
      </c>
    </row>
    <row r="9" spans="1:4" ht="20.100000000000001" customHeight="1">
      <c r="A9" s="31"/>
      <c r="B9" s="31"/>
      <c r="C9" s="31"/>
      <c r="D9" s="31" t="str">
        <f t="shared" si="0"/>
        <v/>
      </c>
    </row>
    <row r="10" spans="1:4" ht="20.100000000000001" customHeight="1">
      <c r="A10" s="31"/>
      <c r="B10" s="31"/>
      <c r="C10" s="31"/>
      <c r="D10" s="31" t="str">
        <f t="shared" si="0"/>
        <v/>
      </c>
    </row>
    <row r="11" spans="1:4" ht="20.100000000000001" customHeight="1">
      <c r="A11" s="31"/>
      <c r="B11" s="31"/>
      <c r="C11" s="31"/>
      <c r="D11" s="31" t="str">
        <f t="shared" si="0"/>
        <v/>
      </c>
    </row>
    <row r="12" spans="1:4" ht="20.100000000000001" customHeight="1">
      <c r="A12" s="31"/>
      <c r="B12" s="31"/>
      <c r="C12" s="31"/>
      <c r="D12" s="31" t="str">
        <f t="shared" si="0"/>
        <v/>
      </c>
    </row>
    <row r="13" spans="1:4" ht="20.100000000000001" customHeight="1">
      <c r="A13" s="31"/>
      <c r="B13" s="31"/>
      <c r="C13" s="31"/>
      <c r="D13" s="31" t="str">
        <f t="shared" si="0"/>
        <v/>
      </c>
    </row>
    <row r="14" spans="1:4" ht="20.100000000000001" customHeight="1">
      <c r="A14" s="31"/>
      <c r="B14" s="31"/>
      <c r="C14" s="31"/>
      <c r="D14" s="31" t="str">
        <f t="shared" si="0"/>
        <v/>
      </c>
    </row>
    <row r="15" spans="1:4" ht="20.100000000000001" customHeight="1">
      <c r="A15" s="31"/>
      <c r="B15" s="31"/>
      <c r="C15" s="31"/>
      <c r="D15" s="31" t="str">
        <f t="shared" si="0"/>
        <v/>
      </c>
    </row>
    <row r="16" spans="1:4" ht="20.100000000000001" customHeight="1">
      <c r="A16" s="31"/>
      <c r="B16" s="31"/>
      <c r="C16" s="31"/>
      <c r="D16" s="31" t="str">
        <f t="shared" si="0"/>
        <v/>
      </c>
    </row>
    <row r="17" spans="1:4" ht="20.100000000000001" customHeight="1">
      <c r="A17" s="31"/>
      <c r="B17" s="31"/>
      <c r="C17" s="31"/>
      <c r="D17" s="31" t="str">
        <f t="shared" si="0"/>
        <v/>
      </c>
    </row>
    <row r="18" spans="1:4" ht="20.100000000000001" customHeight="1">
      <c r="A18" s="31"/>
      <c r="B18" s="31"/>
      <c r="C18" s="31"/>
      <c r="D18" s="31" t="str">
        <f t="shared" si="0"/>
        <v/>
      </c>
    </row>
    <row r="19" spans="1:4" ht="20.100000000000001" customHeight="1">
      <c r="A19" s="31"/>
      <c r="B19" s="31"/>
      <c r="C19" s="31"/>
      <c r="D19" s="31" t="str">
        <f t="shared" si="0"/>
        <v/>
      </c>
    </row>
    <row r="20" spans="1:4" ht="20.100000000000001" customHeight="1">
      <c r="A20" s="31"/>
      <c r="B20" s="31"/>
      <c r="C20" s="31"/>
      <c r="D20" s="31" t="str">
        <f t="shared" si="0"/>
        <v/>
      </c>
    </row>
  </sheetData>
  <conditionalFormatting sqref="D1:D20">
    <cfRule type="cellIs" dxfId="1" priority="1" stopIfTrue="1" operator="equal">
      <formula>"errato"</formula>
    </cfRule>
  </conditionalFormatting>
  <conditionalFormatting sqref="D1:D20">
    <cfRule type="cellIs" dxfId="0" priority="2" stopIfTrue="1" operator="equal">
      <formula>"esatto"</formula>
    </cfRule>
  </conditionalFormatting>
  <pageMargins left="0.78740157480314954" right="0.78740157480314954" top="1.1811023622047245" bottom="1.1811023622047245" header="0.78740157480314954" footer="0.78740157480314954"/>
  <pageSetup paperSize="0" fitToWidth="0" fitToHeight="0" pageOrder="overThenDown" orientation="portrait" horizontalDpi="0" verticalDpi="0" copies="0"/>
  <headerFooter alignWithMargins="0">
    <oddHeader>&amp;C&amp;10&amp;A</oddHeader>
    <oddFooter>&amp;C&amp;10Pagina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workbookViewId="0"/>
  </sheetViews>
  <sheetFormatPr defaultRowHeight="14.65" customHeight="1"/>
  <cols>
    <col min="1" max="1" width="11.375" customWidth="1"/>
    <col min="2" max="2" width="6.375" customWidth="1"/>
    <col min="3" max="13" width="6.5" customWidth="1"/>
    <col min="14" max="14" width="14.25" customWidth="1"/>
    <col min="15" max="15" width="4.75" customWidth="1"/>
    <col min="16" max="16" width="4.5" customWidth="1"/>
    <col min="17" max="17" width="7.25" customWidth="1"/>
    <col min="18" max="1024" width="8.375" customWidth="1"/>
  </cols>
  <sheetData>
    <row r="1" spans="1:17" ht="45.2" customHeight="1">
      <c r="B1" s="32" t="s">
        <v>75</v>
      </c>
    </row>
    <row r="4" spans="1:17" ht="15.75" customHeight="1">
      <c r="A4" s="33"/>
      <c r="B4" s="34" t="s">
        <v>76</v>
      </c>
      <c r="C4" s="34" t="s">
        <v>77</v>
      </c>
      <c r="D4" s="34" t="s">
        <v>34</v>
      </c>
      <c r="E4" s="34" t="s">
        <v>78</v>
      </c>
      <c r="F4" s="34" t="s">
        <v>79</v>
      </c>
      <c r="G4" s="34" t="s">
        <v>80</v>
      </c>
      <c r="H4" s="34" t="s">
        <v>81</v>
      </c>
      <c r="I4" s="34" t="s">
        <v>82</v>
      </c>
      <c r="J4" s="34" t="s">
        <v>83</v>
      </c>
      <c r="K4" s="34" t="s">
        <v>84</v>
      </c>
      <c r="L4" s="34" t="s">
        <v>85</v>
      </c>
      <c r="M4" s="34" t="s">
        <v>86</v>
      </c>
      <c r="N4" s="33"/>
      <c r="O4" s="35" t="s">
        <v>87</v>
      </c>
      <c r="P4" s="35" t="s">
        <v>88</v>
      </c>
      <c r="Q4" s="35" t="s">
        <v>6</v>
      </c>
    </row>
    <row r="5" spans="1:17" ht="15.75" customHeight="1">
      <c r="A5" s="36" t="s">
        <v>89</v>
      </c>
      <c r="B5" s="37">
        <v>6</v>
      </c>
      <c r="C5" s="37">
        <v>-1</v>
      </c>
      <c r="D5" s="37">
        <v>8</v>
      </c>
      <c r="E5" s="37">
        <v>13</v>
      </c>
      <c r="F5" s="38" t="s">
        <v>90</v>
      </c>
      <c r="G5" s="37"/>
      <c r="H5" s="37"/>
      <c r="I5" s="37"/>
      <c r="J5" s="37"/>
      <c r="K5" s="37"/>
      <c r="L5" s="37"/>
      <c r="M5" s="37"/>
      <c r="N5" s="33"/>
      <c r="O5" s="39">
        <f>MAX(B5:M5)</f>
        <v>13</v>
      </c>
      <c r="P5" s="39">
        <f>MIN(B5:M5)</f>
        <v>-1</v>
      </c>
      <c r="Q5" s="39">
        <f>AVERAGE(B5:M5)</f>
        <v>6.5</v>
      </c>
    </row>
    <row r="6" spans="1:17" ht="15.75" customHeight="1">
      <c r="A6" s="36" t="s">
        <v>91</v>
      </c>
      <c r="B6" s="37">
        <v>4</v>
      </c>
      <c r="C6" s="37">
        <v>-3</v>
      </c>
      <c r="D6" s="38" t="s">
        <v>90</v>
      </c>
      <c r="E6" s="37"/>
      <c r="F6" s="37"/>
      <c r="G6" s="37"/>
      <c r="H6" s="37"/>
      <c r="I6" s="37"/>
      <c r="J6" s="37"/>
      <c r="K6" s="37"/>
      <c r="L6" s="37"/>
      <c r="M6" s="37"/>
      <c r="N6" s="33"/>
      <c r="O6" s="39">
        <f>MAX(B6:M6)</f>
        <v>4</v>
      </c>
      <c r="P6" s="39">
        <f>MIN(B6:M6)</f>
        <v>-3</v>
      </c>
      <c r="Q6" s="39">
        <f>AVERAGE(B6:M6)</f>
        <v>0.5</v>
      </c>
    </row>
    <row r="7" spans="1:17" ht="15.75" customHeight="1">
      <c r="A7" s="36" t="s">
        <v>92</v>
      </c>
      <c r="B7" s="37">
        <v>5</v>
      </c>
      <c r="C7" s="37">
        <v>1</v>
      </c>
      <c r="D7" s="37"/>
      <c r="E7" s="37"/>
      <c r="F7" s="37"/>
      <c r="G7" s="37"/>
      <c r="H7" s="37"/>
      <c r="I7" s="37"/>
      <c r="J7" s="37"/>
      <c r="K7" s="37"/>
      <c r="L7" s="37"/>
      <c r="M7" s="37"/>
      <c r="N7" s="33"/>
      <c r="O7" s="39">
        <f>MAX(B7:M7)</f>
        <v>5</v>
      </c>
      <c r="P7" s="39">
        <f>MIN(B7:M7)</f>
        <v>1</v>
      </c>
      <c r="Q7" s="39">
        <f>AVERAGE(B7:M7)</f>
        <v>3</v>
      </c>
    </row>
    <row r="8" spans="1:17" ht="15.75" customHeight="1">
      <c r="A8" s="36" t="s">
        <v>93</v>
      </c>
      <c r="B8" s="37">
        <v>2</v>
      </c>
      <c r="C8" s="37">
        <v>-5</v>
      </c>
      <c r="D8" s="37"/>
      <c r="E8" s="37"/>
      <c r="F8" s="37"/>
      <c r="G8" s="37"/>
      <c r="H8" s="37"/>
      <c r="I8" s="37"/>
      <c r="J8" s="37"/>
      <c r="K8" s="37"/>
      <c r="L8" s="37"/>
      <c r="M8" s="37"/>
      <c r="N8" s="33"/>
      <c r="O8" s="39">
        <f>MAX(B8:M8)</f>
        <v>2</v>
      </c>
      <c r="P8" s="39">
        <f>MIN(B8:M8)</f>
        <v>-5</v>
      </c>
      <c r="Q8" s="39">
        <f>AVERAGE(B8:M8)</f>
        <v>-1.5</v>
      </c>
    </row>
    <row r="9" spans="1:17" ht="15.75" customHeight="1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40" t="s">
        <v>94</v>
      </c>
      <c r="O9" s="33"/>
      <c r="P9" s="33"/>
      <c r="Q9" s="33"/>
    </row>
    <row r="10" spans="1:17" ht="15.75" customHeight="1">
      <c r="A10" s="36" t="s">
        <v>88</v>
      </c>
      <c r="B10" s="39">
        <f t="shared" ref="B10:M10" si="0">MIN(B5:B8)</f>
        <v>2</v>
      </c>
      <c r="C10" s="39">
        <f t="shared" si="0"/>
        <v>-5</v>
      </c>
      <c r="D10" s="39">
        <f t="shared" si="0"/>
        <v>8</v>
      </c>
      <c r="E10" s="39">
        <f t="shared" si="0"/>
        <v>13</v>
      </c>
      <c r="F10" s="39">
        <f t="shared" si="0"/>
        <v>0</v>
      </c>
      <c r="G10" s="39">
        <f t="shared" si="0"/>
        <v>0</v>
      </c>
      <c r="H10" s="39">
        <f t="shared" si="0"/>
        <v>0</v>
      </c>
      <c r="I10" s="39">
        <f t="shared" si="0"/>
        <v>0</v>
      </c>
      <c r="J10" s="39">
        <f t="shared" si="0"/>
        <v>0</v>
      </c>
      <c r="K10" s="39">
        <f t="shared" si="0"/>
        <v>0</v>
      </c>
      <c r="L10" s="39">
        <f t="shared" si="0"/>
        <v>0</v>
      </c>
      <c r="M10" s="39">
        <f t="shared" si="0"/>
        <v>0</v>
      </c>
      <c r="N10" s="39">
        <f>MIN(B10:M10)</f>
        <v>-5</v>
      </c>
      <c r="O10" s="33"/>
      <c r="P10" s="33"/>
      <c r="Q10" s="33"/>
    </row>
    <row r="11" spans="1:17" ht="15.75" customHeight="1">
      <c r="A11" s="36" t="s">
        <v>87</v>
      </c>
      <c r="B11" s="39">
        <f t="shared" ref="B11:M11" si="1">MAX(B5:B8)</f>
        <v>6</v>
      </c>
      <c r="C11" s="39">
        <f t="shared" si="1"/>
        <v>1</v>
      </c>
      <c r="D11" s="39">
        <f t="shared" si="1"/>
        <v>8</v>
      </c>
      <c r="E11" s="39">
        <f t="shared" si="1"/>
        <v>13</v>
      </c>
      <c r="F11" s="39">
        <f t="shared" si="1"/>
        <v>0</v>
      </c>
      <c r="G11" s="39">
        <f t="shared" si="1"/>
        <v>0</v>
      </c>
      <c r="H11" s="39">
        <f t="shared" si="1"/>
        <v>0</v>
      </c>
      <c r="I11" s="39">
        <f t="shared" si="1"/>
        <v>0</v>
      </c>
      <c r="J11" s="39">
        <f t="shared" si="1"/>
        <v>0</v>
      </c>
      <c r="K11" s="39">
        <f t="shared" si="1"/>
        <v>0</v>
      </c>
      <c r="L11" s="39">
        <f t="shared" si="1"/>
        <v>0</v>
      </c>
      <c r="M11" s="39">
        <f t="shared" si="1"/>
        <v>0</v>
      </c>
      <c r="N11" s="39">
        <f>MAX(B11:M11)</f>
        <v>13</v>
      </c>
      <c r="O11" s="33"/>
      <c r="P11" s="33"/>
      <c r="Q11" s="33"/>
    </row>
    <row r="12" spans="1:17" ht="15.75" customHeight="1">
      <c r="A12" s="40" t="s">
        <v>6</v>
      </c>
      <c r="B12" s="41">
        <f t="shared" ref="B12:M12" si="2">AVERAGE(B5:B8)</f>
        <v>4.25</v>
      </c>
      <c r="C12" s="41">
        <f t="shared" si="2"/>
        <v>-2</v>
      </c>
      <c r="D12" s="41">
        <f t="shared" si="2"/>
        <v>8</v>
      </c>
      <c r="E12" s="41">
        <f t="shared" si="2"/>
        <v>13</v>
      </c>
      <c r="F12" s="41" t="e">
        <f t="shared" si="2"/>
        <v>#DIV/0!</v>
      </c>
      <c r="G12" s="41" t="e">
        <f t="shared" si="2"/>
        <v>#DIV/0!</v>
      </c>
      <c r="H12" s="41" t="e">
        <f t="shared" si="2"/>
        <v>#DIV/0!</v>
      </c>
      <c r="I12" s="41" t="e">
        <f t="shared" si="2"/>
        <v>#DIV/0!</v>
      </c>
      <c r="J12" s="41" t="e">
        <f t="shared" si="2"/>
        <v>#DIV/0!</v>
      </c>
      <c r="K12" s="41" t="e">
        <f t="shared" si="2"/>
        <v>#DIV/0!</v>
      </c>
      <c r="L12" s="41" t="e">
        <f t="shared" si="2"/>
        <v>#DIV/0!</v>
      </c>
      <c r="M12" s="41" t="e">
        <f t="shared" si="2"/>
        <v>#DIV/0!</v>
      </c>
      <c r="N12" s="41" t="e">
        <f>AVERAGE(B12:M12)</f>
        <v>#DIV/0!</v>
      </c>
    </row>
    <row r="15" spans="1:17" ht="14.65" customHeight="1">
      <c r="A15" s="42" t="s">
        <v>95</v>
      </c>
    </row>
  </sheetData>
  <pageMargins left="0.78740157480314954" right="0.78740157480314954" top="1.1811023622047245" bottom="1.1811023622047245" header="0.78740157480314954" footer="0.78740157480314954"/>
  <pageSetup paperSize="0" fitToWidth="0" fitToHeight="0" pageOrder="overThenDown" orientation="portrait" horizontalDpi="0" verticalDpi="0" copies="0"/>
  <headerFooter alignWithMargins="0">
    <oddHeader>&amp;C&amp;10&amp;A</oddHeader>
    <oddFooter>&amp;C&amp;10Pagina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126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16</vt:i4>
      </vt:variant>
      <vt:variant>
        <vt:lpstr>Intervalli denominati</vt:lpstr>
      </vt:variant>
      <vt:variant>
        <vt:i4>11</vt:i4>
      </vt:variant>
    </vt:vector>
  </HeadingPairs>
  <TitlesOfParts>
    <vt:vector size="27" baseType="lpstr">
      <vt:lpstr>Voti_Scuola</vt:lpstr>
      <vt:lpstr>Crea_Nomi</vt:lpstr>
      <vt:lpstr>Rif_Assol</vt:lpstr>
      <vt:lpstr>TavolaPitagorica</vt:lpstr>
      <vt:lpstr>Uso_di_SE</vt:lpstr>
      <vt:lpstr>Arrotonda</vt:lpstr>
      <vt:lpstr>Se_nidificato</vt:lpstr>
      <vt:lpstr>Traduzione=SE nidif</vt:lpstr>
      <vt:lpstr>Temperature FVG</vt:lpstr>
      <vt:lpstr>G S Magazzino=Uso di nomi</vt:lpstr>
      <vt:lpstr>Vendite-somma.se</vt:lpstr>
      <vt:lpstr>Funzioni su stringhe</vt:lpstr>
      <vt:lpstr>Cerca_vert</vt:lpstr>
      <vt:lpstr>Vendite</vt:lpstr>
      <vt:lpstr>Vendite_plus</vt:lpstr>
      <vt:lpstr>Prodotti</vt:lpstr>
      <vt:lpstr>bla</vt:lpstr>
      <vt:lpstr>Compenso</vt:lpstr>
      <vt:lpstr>Prodotti!Excel_BuiltIn__FilterDatabase</vt:lpstr>
      <vt:lpstr>Vendite_plus!Excel_BuiltIn__FilterDatabase</vt:lpstr>
      <vt:lpstr>'Vendite-somma.se'!Excel_BuiltIn__FilterDatabase</vt:lpstr>
      <vt:lpstr>GIUNEG</vt:lpstr>
      <vt:lpstr>GIUPOS</vt:lpstr>
      <vt:lpstr>media</vt:lpstr>
      <vt:lpstr>Quantita</vt:lpstr>
      <vt:lpstr>scorta_minima</vt:lpstr>
      <vt:lpstr>VALRIF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Daniele Bassi</dc:creator>
  <cp:lastModifiedBy>Daniele Bassi</cp:lastModifiedBy>
  <cp:revision>21</cp:revision>
  <cp:lastPrinted>2017-03-29T08:42:31Z</cp:lastPrinted>
  <dcterms:created xsi:type="dcterms:W3CDTF">2016-11-15T11:52:23Z</dcterms:created>
  <dcterms:modified xsi:type="dcterms:W3CDTF">2017-03-29T08:48:03Z</dcterms:modified>
</cp:coreProperties>
</file>