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-460" windowWidth="38400" windowHeight="21600"/>
  </bookViews>
  <sheets>
    <sheet name="Foglio1" sheetId="1" r:id="rId1"/>
    <sheet name="Foglio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D11" i="1"/>
  <c r="E11" i="1"/>
  <c r="D12" i="1"/>
  <c r="E12" i="1"/>
  <c r="D13" i="1"/>
  <c r="E13" i="1"/>
  <c r="B26" i="1"/>
  <c r="C26" i="1"/>
  <c r="D26" i="1"/>
  <c r="E26" i="1"/>
  <c r="D7" i="1"/>
  <c r="E7" i="1"/>
  <c r="F13" i="1"/>
  <c r="G13" i="1"/>
  <c r="F11" i="1"/>
  <c r="G11" i="1"/>
  <c r="F10" i="1"/>
  <c r="G10" i="1"/>
  <c r="F7" i="1"/>
  <c r="F8" i="1"/>
  <c r="F9" i="1"/>
  <c r="F12" i="1"/>
  <c r="G7" i="1"/>
  <c r="G9" i="1"/>
  <c r="G12" i="1"/>
  <c r="G8" i="1"/>
  <c r="D14" i="1"/>
  <c r="D15" i="1"/>
  <c r="B23" i="1"/>
  <c r="C23" i="1"/>
  <c r="D23" i="1"/>
  <c r="E23" i="1"/>
  <c r="D17" i="1"/>
  <c r="F26" i="1"/>
  <c r="G26" i="1"/>
  <c r="B21" i="1"/>
  <c r="C21" i="1"/>
  <c r="D21" i="1"/>
  <c r="E21" i="1"/>
  <c r="B22" i="1"/>
  <c r="C22" i="1"/>
  <c r="D22" i="1"/>
  <c r="E22" i="1"/>
  <c r="B20" i="1"/>
  <c r="C20" i="1"/>
  <c r="D20" i="1"/>
  <c r="E20" i="1"/>
  <c r="F20" i="1"/>
  <c r="G20" i="1"/>
  <c r="B24" i="1"/>
  <c r="C24" i="1"/>
  <c r="D24" i="1"/>
  <c r="E24" i="1"/>
  <c r="F24" i="1"/>
  <c r="G24" i="1"/>
  <c r="B25" i="1"/>
  <c r="C25" i="1"/>
  <c r="D25" i="1"/>
  <c r="E25" i="1"/>
  <c r="F25" i="1"/>
  <c r="G25" i="1"/>
  <c r="F22" i="1"/>
  <c r="G22" i="1"/>
  <c r="F21" i="1"/>
  <c r="G21" i="1"/>
  <c r="F23" i="1"/>
  <c r="G23" i="1"/>
</calcChain>
</file>

<file path=xl/comments1.xml><?xml version="1.0" encoding="utf-8"?>
<comments xmlns="http://schemas.openxmlformats.org/spreadsheetml/2006/main">
  <authors>
    <author>Tavagnacco</author>
  </authors>
  <commentList>
    <comment ref="D16" authorId="0">
      <text>
        <r>
          <rPr>
            <b/>
            <sz val="8"/>
            <color indexed="81"/>
            <rFont val="Tahoma"/>
            <family val="2"/>
          </rPr>
          <t>- m/q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 xml:space="preserve">se </t>
        </r>
        <r>
          <rPr>
            <b/>
            <sz val="8"/>
            <color indexed="81"/>
            <rFont val="Symbol"/>
            <family val="1"/>
            <charset val="2"/>
          </rPr>
          <t>L</t>
        </r>
        <r>
          <rPr>
            <b/>
            <sz val="8"/>
            <color indexed="81"/>
            <rFont val="Tahoma"/>
            <family val="2"/>
          </rPr>
          <t>0 molto diverso si usa dato di letteratura</t>
        </r>
        <r>
          <rPr>
            <sz val="8"/>
            <color indexed="81"/>
            <rFont val="Tahoma"/>
            <family val="2"/>
          </rPr>
          <t xml:space="preserve">
Altrimenti K = m/</t>
        </r>
        <r>
          <rPr>
            <sz val="8"/>
            <color indexed="81"/>
            <rFont val="Symbol"/>
            <family val="1"/>
            <charset val="2"/>
          </rPr>
          <t>L0</t>
        </r>
        <r>
          <rPr>
            <sz val="8"/>
            <color indexed="81"/>
            <rFont val="Tahoma"/>
            <family val="2"/>
          </rPr>
          <t xml:space="preserve">^2
</t>
        </r>
      </text>
    </comment>
  </commentList>
</comments>
</file>

<file path=xl/sharedStrings.xml><?xml version="1.0" encoding="utf-8"?>
<sst xmlns="http://schemas.openxmlformats.org/spreadsheetml/2006/main" count="28" uniqueCount="27">
  <si>
    <t>conc</t>
  </si>
  <si>
    <t>mol/L</t>
  </si>
  <si>
    <t>k</t>
  </si>
  <si>
    <t>L</t>
  </si>
  <si>
    <r>
      <t>1/</t>
    </r>
    <r>
      <rPr>
        <sz val="14"/>
        <rFont val="Symbol"/>
        <family val="1"/>
        <charset val="2"/>
      </rPr>
      <t>L</t>
    </r>
  </si>
  <si>
    <r>
      <t xml:space="preserve">L </t>
    </r>
    <r>
      <rPr>
        <sz val="14"/>
        <rFont val="Times New Roman"/>
        <family val="1"/>
      </rPr>
      <t>× c</t>
    </r>
  </si>
  <si>
    <t>X</t>
  </si>
  <si>
    <t>Y</t>
  </si>
  <si>
    <t>pendenza</t>
  </si>
  <si>
    <t>intercetta</t>
  </si>
  <si>
    <r>
      <t xml:space="preserve">Kc × </t>
    </r>
    <r>
      <rPr>
        <sz val="12"/>
        <color indexed="10"/>
        <rFont val="Symbol"/>
        <family val="1"/>
        <charset val="2"/>
      </rPr>
      <t>L</t>
    </r>
    <r>
      <rPr>
        <vertAlign val="subscript"/>
        <sz val="12"/>
        <color indexed="10"/>
        <rFont val="Symbol"/>
        <family val="1"/>
        <charset val="2"/>
      </rPr>
      <t>0</t>
    </r>
    <r>
      <rPr>
        <vertAlign val="superscript"/>
        <sz val="12"/>
        <color indexed="10"/>
        <rFont val="Symbol"/>
        <family val="1"/>
        <charset val="2"/>
      </rPr>
      <t xml:space="preserve">2 </t>
    </r>
  </si>
  <si>
    <r>
      <t xml:space="preserve">-Kc × </t>
    </r>
    <r>
      <rPr>
        <sz val="12"/>
        <color indexed="12"/>
        <rFont val="Symbol"/>
        <family val="1"/>
        <charset val="2"/>
      </rPr>
      <t>L</t>
    </r>
    <r>
      <rPr>
        <vertAlign val="subscript"/>
        <sz val="12"/>
        <color indexed="12"/>
        <rFont val="Symbol"/>
        <family val="1"/>
        <charset val="2"/>
      </rPr>
      <t>0</t>
    </r>
  </si>
  <si>
    <r>
      <t>L</t>
    </r>
    <r>
      <rPr>
        <vertAlign val="subscript"/>
        <sz val="16"/>
        <rFont val="Symbol"/>
        <family val="1"/>
        <charset val="2"/>
      </rPr>
      <t>0</t>
    </r>
    <r>
      <rPr>
        <sz val="16"/>
        <rFont val="Symbol"/>
        <family val="1"/>
        <charset val="2"/>
      </rPr>
      <t xml:space="preserve"> =</t>
    </r>
  </si>
  <si>
    <t>a</t>
  </si>
  <si>
    <r>
      <t>(</t>
    </r>
    <r>
      <rPr>
        <sz val="14"/>
        <rFont val="Symbol"/>
        <family val="1"/>
        <charset val="2"/>
      </rPr>
      <t>L</t>
    </r>
    <r>
      <rPr>
        <sz val="14"/>
        <rFont val="Times New Roman"/>
        <family val="1"/>
      </rPr>
      <t>/</t>
    </r>
    <r>
      <rPr>
        <sz val="14"/>
        <rFont val="Symbol"/>
        <family val="1"/>
        <charset val="2"/>
      </rPr>
      <t>L</t>
    </r>
    <r>
      <rPr>
        <vertAlign val="subscript"/>
        <sz val="14"/>
        <rFont val="Symbol"/>
        <family val="1"/>
        <charset val="2"/>
      </rPr>
      <t>0</t>
    </r>
    <r>
      <rPr>
        <sz val="14"/>
        <rFont val="Symbol"/>
        <family val="1"/>
        <charset val="2"/>
      </rPr>
      <t>)</t>
    </r>
  </si>
  <si>
    <r>
      <t xml:space="preserve">log </t>
    </r>
    <r>
      <rPr>
        <sz val="14"/>
        <rFont val="Symbol"/>
        <family val="1"/>
        <charset val="2"/>
      </rPr>
      <t>g±</t>
    </r>
    <r>
      <rPr>
        <sz val="14"/>
        <rFont val="Times New Roman"/>
        <family val="1"/>
      </rPr>
      <t xml:space="preserve"> </t>
    </r>
  </si>
  <si>
    <r>
      <t>g±</t>
    </r>
    <r>
      <rPr>
        <sz val="14"/>
        <rFont val="Times New Roman"/>
        <family val="1"/>
      </rPr>
      <t xml:space="preserve"> </t>
    </r>
  </si>
  <si>
    <t xml:space="preserve">Determinazione conduttometrica di KT per CH3COOH </t>
  </si>
  <si>
    <t>in letterat.</t>
  </si>
  <si>
    <t>k per H20</t>
  </si>
  <si>
    <r>
      <rPr>
        <sz val="14"/>
        <rFont val="Symbol"/>
        <family val="1"/>
        <charset val="2"/>
      </rPr>
      <t>W</t>
    </r>
    <r>
      <rPr>
        <vertAlign val="superscript"/>
        <sz val="14"/>
        <rFont val="Symbol"/>
        <family val="1"/>
        <charset val="2"/>
      </rPr>
      <t>-1</t>
    </r>
    <r>
      <rPr>
        <sz val="14"/>
        <rFont val="Times New Roman"/>
        <family val="1"/>
      </rPr>
      <t xml:space="preserve"> cm</t>
    </r>
    <r>
      <rPr>
        <vertAlign val="superscript"/>
        <sz val="14"/>
        <rFont val="Times New Roman"/>
        <family val="1"/>
      </rPr>
      <t>-1</t>
    </r>
  </si>
  <si>
    <r>
      <rPr>
        <sz val="14"/>
        <rFont val="Symbol"/>
        <family val="1"/>
        <charset val="2"/>
      </rPr>
      <t>W</t>
    </r>
    <r>
      <rPr>
        <vertAlign val="superscript"/>
        <sz val="14"/>
        <rFont val="Times New Roman"/>
        <family val="1"/>
      </rPr>
      <t>-1</t>
    </r>
    <r>
      <rPr>
        <sz val="14"/>
        <rFont val="Times New Roman"/>
        <family val="1"/>
      </rPr>
      <t xml:space="preserve"> cm</t>
    </r>
    <r>
      <rPr>
        <vertAlign val="superscript"/>
        <sz val="14"/>
        <rFont val="Times New Roman"/>
        <family val="1"/>
      </rPr>
      <t>2</t>
    </r>
    <r>
      <rPr>
        <sz val="14"/>
        <rFont val="Times New Roman"/>
        <family val="1"/>
      </rPr>
      <t xml:space="preserve"> mol</t>
    </r>
    <r>
      <rPr>
        <vertAlign val="superscript"/>
        <sz val="14"/>
        <rFont val="Times New Roman"/>
        <family val="1"/>
      </rPr>
      <t>-1</t>
    </r>
  </si>
  <si>
    <r>
      <t>k - k H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</t>
    </r>
  </si>
  <si>
    <r>
      <rPr>
        <sz val="14"/>
        <rFont val="Symbol"/>
        <family val="1"/>
        <charset val="2"/>
      </rPr>
      <t>W</t>
    </r>
    <r>
      <rPr>
        <sz val="14"/>
        <rFont val="Times New Roman"/>
        <family val="1"/>
      </rPr>
      <t xml:space="preserve"> cm</t>
    </r>
    <r>
      <rPr>
        <vertAlign val="superscript"/>
        <sz val="14"/>
        <rFont val="Times New Roman"/>
        <family val="1"/>
      </rPr>
      <t>-2</t>
    </r>
    <r>
      <rPr>
        <sz val="14"/>
        <rFont val="Times New Roman"/>
        <family val="1"/>
      </rPr>
      <t xml:space="preserve"> mol</t>
    </r>
  </si>
  <si>
    <r>
      <t>K</t>
    </r>
    <r>
      <rPr>
        <vertAlign val="subscript"/>
        <sz val="14"/>
        <rFont val="Times New Roman"/>
        <family val="1"/>
      </rPr>
      <t>T</t>
    </r>
  </si>
  <si>
    <r>
      <t>pK</t>
    </r>
    <r>
      <rPr>
        <vertAlign val="subscript"/>
        <sz val="14"/>
        <rFont val="Times New Roman"/>
        <family val="1"/>
      </rPr>
      <t>T</t>
    </r>
  </si>
  <si>
    <r>
      <t>K</t>
    </r>
    <r>
      <rPr>
        <vertAlign val="subscript"/>
        <sz val="16"/>
        <rFont val="Arial"/>
        <family val="2"/>
      </rPr>
      <t>c</t>
    </r>
    <r>
      <rPr>
        <sz val="16"/>
        <rFont val="Arial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</si>
</sst>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"/>
    <numFmt numFmtId="165" formatCode="0.000"/>
    <numFmt numFmtId="166" formatCode="0.0000"/>
    <numFmt numFmtId="167" formatCode="0.0"/>
    <numFmt numFmtId="168" formatCode="0.00;[Red]0.00"/>
    <numFmt numFmtId="169" formatCode="0.000E+00"/>
  </numFmts>
  <fonts count="36" x14ac:knownFonts="1">
    <font>
      <sz val="12"/>
      <name val="Arial"/>
    </font>
    <font>
      <sz val="8"/>
      <name val="Arial"/>
    </font>
    <font>
      <sz val="14"/>
      <name val="Times New Roman"/>
      <family val="1"/>
    </font>
    <font>
      <sz val="14"/>
      <name val="Symbol"/>
      <family val="1"/>
      <charset val="2"/>
    </font>
    <font>
      <vertAlign val="superscript"/>
      <sz val="14"/>
      <name val="Times New Roman"/>
      <family val="1"/>
    </font>
    <font>
      <sz val="12"/>
      <color indexed="10"/>
      <name val="Arial"/>
    </font>
    <font>
      <sz val="14"/>
      <color indexed="10"/>
      <name val="Times New Roman"/>
      <family val="1"/>
    </font>
    <font>
      <sz val="12"/>
      <color indexed="10"/>
      <name val="Symbol"/>
      <family val="1"/>
      <charset val="2"/>
    </font>
    <font>
      <vertAlign val="subscript"/>
      <sz val="12"/>
      <color indexed="10"/>
      <name val="Symbol"/>
      <family val="1"/>
      <charset val="2"/>
    </font>
    <font>
      <vertAlign val="superscript"/>
      <sz val="12"/>
      <color indexed="10"/>
      <name val="Symbol"/>
      <family val="1"/>
      <charset val="2"/>
    </font>
    <font>
      <sz val="12"/>
      <color indexed="10"/>
      <name val="Times New Roman"/>
      <family val="1"/>
    </font>
    <font>
      <sz val="12"/>
      <color indexed="12"/>
      <name val="Arial"/>
    </font>
    <font>
      <sz val="14"/>
      <color indexed="12"/>
      <name val="Times New Roman"/>
      <family val="1"/>
    </font>
    <font>
      <sz val="12"/>
      <color indexed="12"/>
      <name val="Symbol"/>
      <family val="1"/>
      <charset val="2"/>
    </font>
    <font>
      <vertAlign val="subscript"/>
      <sz val="12"/>
      <color indexed="12"/>
      <name val="Symbol"/>
      <family val="1"/>
      <charset val="2"/>
    </font>
    <font>
      <sz val="12"/>
      <color indexed="12"/>
      <name val="Times New Roman"/>
      <family val="1"/>
    </font>
    <font>
      <sz val="16"/>
      <name val="Arial"/>
    </font>
    <font>
      <sz val="16"/>
      <name val="Times New Roman"/>
      <family val="1"/>
    </font>
    <font>
      <sz val="16"/>
      <name val="Symbol"/>
      <family val="1"/>
      <charset val="2"/>
    </font>
    <font>
      <vertAlign val="subscript"/>
      <sz val="16"/>
      <name val="Symbol"/>
      <family val="1"/>
      <charset val="2"/>
    </font>
    <font>
      <sz val="14"/>
      <name val="Greek"/>
    </font>
    <font>
      <vertAlign val="subscript"/>
      <sz val="14"/>
      <name val="Symbol"/>
      <family val="1"/>
      <charset val="2"/>
    </font>
    <font>
      <sz val="12"/>
      <name val="Arial"/>
      <family val="2"/>
    </font>
    <font>
      <b/>
      <sz val="14"/>
      <color indexed="12"/>
      <name val="Arial"/>
      <family val="2"/>
    </font>
    <font>
      <sz val="12"/>
      <color indexed="11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Symbol"/>
      <family val="1"/>
      <charset val="2"/>
    </font>
    <font>
      <sz val="8"/>
      <color indexed="81"/>
      <name val="Symbol"/>
      <family val="1"/>
      <charset val="2"/>
    </font>
    <font>
      <sz val="12"/>
      <color rgb="FF0033CC"/>
      <name val="Arial"/>
      <family val="2"/>
    </font>
    <font>
      <b/>
      <sz val="12"/>
      <color indexed="10"/>
      <name val="Arial"/>
      <family val="2"/>
    </font>
    <font>
      <vertAlign val="superscript"/>
      <sz val="14"/>
      <name val="Symbol"/>
      <family val="1"/>
      <charset val="2"/>
    </font>
    <font>
      <vertAlign val="subscript"/>
      <sz val="14"/>
      <name val="Times New Roman"/>
      <family val="1"/>
    </font>
    <font>
      <vertAlign val="subscript"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/>
    <xf numFmtId="0" fontId="11" fillId="2" borderId="7" xfId="0" applyFont="1" applyFill="1" applyBorder="1"/>
    <xf numFmtId="49" fontId="12" fillId="2" borderId="0" xfId="0" applyNumberFormat="1" applyFont="1" applyFill="1" applyBorder="1"/>
    <xf numFmtId="166" fontId="15" fillId="2" borderId="8" xfId="0" applyNumberFormat="1" applyFont="1" applyFill="1" applyBorder="1"/>
    <xf numFmtId="0" fontId="0" fillId="2" borderId="9" xfId="0" applyFill="1" applyBorder="1"/>
    <xf numFmtId="11" fontId="17" fillId="2" borderId="11" xfId="0" applyNumberFormat="1" applyFont="1" applyFill="1" applyBorder="1"/>
    <xf numFmtId="0" fontId="0" fillId="2" borderId="12" xfId="0" applyFill="1" applyBorder="1"/>
    <xf numFmtId="167" fontId="17" fillId="2" borderId="13" xfId="0" applyNumberFormat="1" applyFont="1" applyFill="1" applyBorder="1"/>
    <xf numFmtId="0" fontId="18" fillId="2" borderId="14" xfId="0" applyFont="1" applyFill="1" applyBorder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166" fontId="0" fillId="0" borderId="15" xfId="0" applyNumberFormat="1" applyBorder="1"/>
    <xf numFmtId="165" fontId="0" fillId="0" borderId="15" xfId="0" applyNumberFormat="1" applyBorder="1"/>
    <xf numFmtId="11" fontId="0" fillId="0" borderId="15" xfId="0" applyNumberFormat="1" applyBorder="1"/>
    <xf numFmtId="168" fontId="0" fillId="0" borderId="16" xfId="0" applyNumberFormat="1" applyBorder="1"/>
    <xf numFmtId="166" fontId="0" fillId="0" borderId="17" xfId="0" applyNumberFormat="1" applyBorder="1"/>
    <xf numFmtId="165" fontId="0" fillId="0" borderId="17" xfId="0" applyNumberFormat="1" applyBorder="1"/>
    <xf numFmtId="11" fontId="0" fillId="0" borderId="17" xfId="0" applyNumberFormat="1" applyBorder="1"/>
    <xf numFmtId="168" fontId="0" fillId="0" borderId="18" xfId="0" applyNumberFormat="1" applyBorder="1"/>
    <xf numFmtId="11" fontId="22" fillId="0" borderId="19" xfId="0" applyNumberFormat="1" applyFont="1" applyBorder="1" applyAlignment="1">
      <alignment vertical="top" wrapText="1"/>
    </xf>
    <xf numFmtId="169" fontId="22" fillId="0" borderId="15" xfId="0" applyNumberFormat="1" applyFont="1" applyBorder="1" applyAlignment="1">
      <alignment vertical="top" wrapText="1"/>
    </xf>
    <xf numFmtId="166" fontId="0" fillId="0" borderId="20" xfId="0" applyNumberFormat="1" applyBorder="1"/>
    <xf numFmtId="165" fontId="0" fillId="0" borderId="20" xfId="0" applyNumberFormat="1" applyBorder="1"/>
    <xf numFmtId="11" fontId="0" fillId="0" borderId="20" xfId="0" applyNumberFormat="1" applyBorder="1"/>
    <xf numFmtId="168" fontId="0" fillId="0" borderId="21" xfId="0" applyNumberFormat="1" applyBorder="1"/>
    <xf numFmtId="11" fontId="0" fillId="0" borderId="22" xfId="0" applyNumberFormat="1" applyBorder="1"/>
    <xf numFmtId="11" fontId="0" fillId="0" borderId="19" xfId="0" applyNumberFormat="1" applyBorder="1"/>
    <xf numFmtId="11" fontId="0" fillId="0" borderId="23" xfId="0" applyNumberFormat="1" applyBorder="1"/>
    <xf numFmtId="0" fontId="0" fillId="3" borderId="0" xfId="0" applyFill="1"/>
    <xf numFmtId="167" fontId="0" fillId="3" borderId="0" xfId="0" applyNumberFormat="1" applyFill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vertical="top"/>
    </xf>
    <xf numFmtId="0" fontId="23" fillId="0" borderId="0" xfId="0" applyFont="1" applyAlignment="1">
      <alignment horizontal="center"/>
    </xf>
    <xf numFmtId="0" fontId="24" fillId="0" borderId="0" xfId="0" applyFont="1"/>
    <xf numFmtId="0" fontId="5" fillId="2" borderId="7" xfId="0" applyFont="1" applyFill="1" applyBorder="1"/>
    <xf numFmtId="0" fontId="6" fillId="2" borderId="0" xfId="0" applyFont="1" applyFill="1" applyBorder="1"/>
    <xf numFmtId="166" fontId="10" fillId="2" borderId="8" xfId="0" applyNumberFormat="1" applyFont="1" applyFill="1" applyBorder="1"/>
    <xf numFmtId="0" fontId="29" fillId="0" borderId="0" xfId="0" applyFont="1"/>
    <xf numFmtId="11" fontId="0" fillId="0" borderId="0" xfId="0" applyNumberFormat="1"/>
    <xf numFmtId="0" fontId="2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164" fontId="22" fillId="4" borderId="15" xfId="0" applyNumberFormat="1" applyFont="1" applyFill="1" applyBorder="1"/>
    <xf numFmtId="11" fontId="22" fillId="4" borderId="16" xfId="0" applyNumberFormat="1" applyFont="1" applyFill="1" applyBorder="1"/>
    <xf numFmtId="11" fontId="22" fillId="0" borderId="22" xfId="0" applyNumberFormat="1" applyFont="1" applyBorder="1" applyAlignment="1">
      <alignment vertical="top" wrapText="1"/>
    </xf>
    <xf numFmtId="169" fontId="22" fillId="0" borderId="20" xfId="0" applyNumberFormat="1" applyFont="1" applyBorder="1" applyAlignment="1">
      <alignment vertical="top" wrapText="1"/>
    </xf>
    <xf numFmtId="164" fontId="22" fillId="4" borderId="20" xfId="0" applyNumberFormat="1" applyFont="1" applyFill="1" applyBorder="1"/>
    <xf numFmtId="11" fontId="22" fillId="4" borderId="21" xfId="0" applyNumberFormat="1" applyFont="1" applyFill="1" applyBorder="1"/>
    <xf numFmtId="11" fontId="0" fillId="0" borderId="19" xfId="0" applyNumberFormat="1" applyBorder="1" applyAlignment="1"/>
    <xf numFmtId="169" fontId="22" fillId="0" borderId="15" xfId="0" applyNumberFormat="1" applyFont="1" applyBorder="1" applyAlignment="1"/>
    <xf numFmtId="169" fontId="0" fillId="0" borderId="15" xfId="0" applyNumberFormat="1" applyBorder="1" applyAlignment="1"/>
    <xf numFmtId="11" fontId="22" fillId="0" borderId="23" xfId="0" applyNumberFormat="1" applyFont="1" applyBorder="1" applyAlignment="1">
      <alignment vertical="top" wrapText="1"/>
    </xf>
    <xf numFmtId="169" fontId="22" fillId="0" borderId="17" xfId="0" applyNumberFormat="1" applyFont="1" applyBorder="1" applyAlignment="1">
      <alignment vertical="top" wrapText="1"/>
    </xf>
    <xf numFmtId="164" fontId="22" fillId="4" borderId="17" xfId="0" applyNumberFormat="1" applyFont="1" applyFill="1" applyBorder="1"/>
    <xf numFmtId="11" fontId="22" fillId="4" borderId="18" xfId="0" applyNumberFormat="1" applyFont="1" applyFill="1" applyBorder="1"/>
    <xf numFmtId="0" fontId="30" fillId="0" borderId="0" xfId="0" applyFont="1"/>
    <xf numFmtId="0" fontId="34" fillId="2" borderId="10" xfId="0" applyFont="1" applyFill="1" applyBorder="1"/>
    <xf numFmtId="0" fontId="35" fillId="0" borderId="0" xfId="0" applyFont="1"/>
    <xf numFmtId="0" fontId="0" fillId="5" borderId="24" xfId="0" applyFill="1" applyBorder="1"/>
    <xf numFmtId="11" fontId="0" fillId="5" borderId="25" xfId="0" applyNumberFormat="1" applyFill="1" applyBorder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13038078442088"/>
          <c:y val="0.0362914762236999"/>
          <c:w val="0.903914744983679"/>
          <c:h val="0.87510616831339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000080"/>
              </a:solidFill>
              <a:ln w="25400">
                <a:solidFill>
                  <a:srgbClr val="0033CC"/>
                </a:solidFill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ysDash"/>
              </a:ln>
            </c:spPr>
            <c:trendlineType val="linear"/>
            <c:backward val="0.05"/>
            <c:dispRSqr val="0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Foglio1!$F$7:$F$13</c:f>
              <c:numCache>
                <c:formatCode>#,##0.0000</c:formatCode>
                <c:ptCount val="7"/>
                <c:pt idx="0">
                  <c:v>0.024390243902439</c:v>
                </c:pt>
                <c:pt idx="1">
                  <c:v>0.0353606789250354</c:v>
                </c:pt>
                <c:pt idx="2">
                  <c:v>0.0477554918815664</c:v>
                </c:pt>
                <c:pt idx="3">
                  <c:v>0.0658761528326746</c:v>
                </c:pt>
                <c:pt idx="4">
                  <c:v>0.0884955752212389</c:v>
                </c:pt>
                <c:pt idx="5">
                  <c:v>0.0998801438274071</c:v>
                </c:pt>
                <c:pt idx="6">
                  <c:v>0.140845070422535</c:v>
                </c:pt>
              </c:numCache>
            </c:numRef>
          </c:xVal>
          <c:yVal>
            <c:numRef>
              <c:f>Foglio1!$G$7:$G$13</c:f>
              <c:numCache>
                <c:formatCode>0.00E+00</c:formatCode>
                <c:ptCount val="7"/>
                <c:pt idx="0">
                  <c:v>0.041</c:v>
                </c:pt>
                <c:pt idx="1">
                  <c:v>0.0707</c:v>
                </c:pt>
                <c:pt idx="2">
                  <c:v>0.1047</c:v>
                </c:pt>
                <c:pt idx="3">
                  <c:v>0.1518</c:v>
                </c:pt>
                <c:pt idx="4">
                  <c:v>0.226</c:v>
                </c:pt>
                <c:pt idx="5">
                  <c:v>0.2503</c:v>
                </c:pt>
                <c:pt idx="6">
                  <c:v>0.355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091720"/>
        <c:axId val="-2112087528"/>
      </c:scatterChart>
      <c:valAx>
        <c:axId val="-2112091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 sz="1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1/</a:t>
                </a:r>
                <a:r>
                  <a:rPr lang="it-IT" sz="1675" b="0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L</a:t>
                </a:r>
                <a:endParaRPr lang="it-IT" sz="1675" b="0" i="0" u="none" strike="noStrike" baseline="0">
                  <a:solidFill>
                    <a:srgbClr val="000000"/>
                  </a:solidFill>
                  <a:latin typeface="Symbol"/>
                </a:endParaRPr>
              </a:p>
            </c:rich>
          </c:tx>
          <c:layout>
            <c:manualLayout>
              <c:xMode val="edge"/>
              <c:yMode val="edge"/>
              <c:x val="0.623563592405839"/>
              <c:y val="0.7048600132331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12087528"/>
        <c:crosses val="autoZero"/>
        <c:crossBetween val="midCat"/>
        <c:majorUnit val="0.025"/>
        <c:minorUnit val="0.005"/>
      </c:valAx>
      <c:valAx>
        <c:axId val="-2112087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 sz="1675" b="0" i="0" u="none" strike="noStrike" baseline="0">
                    <a:solidFill>
                      <a:srgbClr val="000000"/>
                    </a:solidFill>
                    <a:latin typeface="Symbol"/>
                  </a:rPr>
                  <a:t>L</a:t>
                </a:r>
                <a:r>
                  <a:rPr lang="it-IT" sz="1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xc</a:t>
                </a:r>
              </a:p>
            </c:rich>
          </c:tx>
          <c:layout>
            <c:manualLayout>
              <c:xMode val="edge"/>
              <c:yMode val="edge"/>
              <c:x val="0.192014042408737"/>
              <c:y val="0.058053803312109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12091720"/>
        <c:crosses val="autoZero"/>
        <c:crossBetween val="midCat"/>
      </c:valAx>
      <c:spPr>
        <a:solidFill>
          <a:srgbClr val="FFFF99"/>
        </a:solidFill>
        <a:ln w="12700">
          <a:solidFill>
            <a:srgbClr val="FFFF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grado di dissoc. vs 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 vs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Foglio1!$B$7:$B$13</c:f>
              <c:numCache>
                <c:formatCode>0.00E+00</c:formatCode>
                <c:ptCount val="7"/>
                <c:pt idx="0">
                  <c:v>0.001</c:v>
                </c:pt>
                <c:pt idx="1">
                  <c:v>0.0025</c:v>
                </c:pt>
                <c:pt idx="2">
                  <c:v>0.005</c:v>
                </c:pt>
                <c:pt idx="3">
                  <c:v>0.01</c:v>
                </c:pt>
                <c:pt idx="4">
                  <c:v>0.02</c:v>
                </c:pt>
                <c:pt idx="5">
                  <c:v>0.025</c:v>
                </c:pt>
                <c:pt idx="6">
                  <c:v>0.05</c:v>
                </c:pt>
              </c:numCache>
            </c:numRef>
          </c:xVal>
          <c:yVal>
            <c:numRef>
              <c:f>Foglio1!$B$20:$B$26</c:f>
              <c:numCache>
                <c:formatCode>0.00E+00</c:formatCode>
                <c:ptCount val="7"/>
                <c:pt idx="0">
                  <c:v>0.104939851548503</c:v>
                </c:pt>
                <c:pt idx="1">
                  <c:v>0.0723829024827233</c:v>
                </c:pt>
                <c:pt idx="2">
                  <c:v>0.053596109546967</c:v>
                </c:pt>
                <c:pt idx="3">
                  <c:v>0.0388533401586895</c:v>
                </c:pt>
                <c:pt idx="4">
                  <c:v>0.0289224468901971</c:v>
                </c:pt>
                <c:pt idx="5">
                  <c:v>0.0256257998464295</c:v>
                </c:pt>
                <c:pt idx="6">
                  <c:v>0.0181725108779114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043256"/>
        <c:axId val="-2112034280"/>
      </c:scatterChart>
      <c:valAx>
        <c:axId val="-2112043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/>
                    </a:solidFill>
                  </a:rPr>
                  <a:t>concentrazione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0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034280"/>
        <c:crosses val="autoZero"/>
        <c:crossBetween val="midCat"/>
      </c:valAx>
      <c:valAx>
        <c:axId val="-211203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grado di dissoc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043256"/>
        <c:crosses val="autoZero"/>
        <c:crossBetween val="midCat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76200</xdr:rowOff>
    </xdr:from>
    <xdr:to>
      <xdr:col>15</xdr:col>
      <xdr:colOff>38100</xdr:colOff>
      <xdr:row>25</xdr:row>
      <xdr:rowOff>57150</xdr:rowOff>
    </xdr:to>
    <xdr:graphicFrame macro="">
      <xdr:nvGraphicFramePr>
        <xdr:cNvPr id="10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177800</xdr:colOff>
          <xdr:row>17</xdr:row>
          <xdr:rowOff>0</xdr:rowOff>
        </xdr:from>
        <xdr:to>
          <xdr:col>2</xdr:col>
          <xdr:colOff>609600</xdr:colOff>
          <xdr:row>18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93180</xdr:colOff>
      <xdr:row>28</xdr:row>
      <xdr:rowOff>38574</xdr:rowOff>
    </xdr:from>
    <xdr:to>
      <xdr:col>4</xdr:col>
      <xdr:colOff>623267</xdr:colOff>
      <xdr:row>42</xdr:row>
      <xdr:rowOff>139977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wmf"/><Relationship Id="rId5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F3" sqref="F3"/>
    </sheetView>
  </sheetViews>
  <sheetFormatPr baseColWidth="10" defaultColWidth="8.7109375" defaultRowHeight="15" x14ac:dyDescent="0"/>
  <cols>
    <col min="1" max="1" width="2.7109375" customWidth="1"/>
    <col min="2" max="2" width="9" customWidth="1"/>
    <col min="3" max="3" width="10.28515625" customWidth="1"/>
    <col min="4" max="4" width="10.7109375" customWidth="1"/>
    <col min="5" max="5" width="12.7109375" customWidth="1"/>
    <col min="6" max="6" width="11.28515625" customWidth="1"/>
    <col min="7" max="7" width="10.5703125" customWidth="1"/>
    <col min="12" max="12" width="10.28515625" customWidth="1"/>
  </cols>
  <sheetData>
    <row r="1" spans="1:7">
      <c r="B1" s="62" t="s">
        <v>17</v>
      </c>
    </row>
    <row r="2" spans="1:7">
      <c r="B2" s="45"/>
    </row>
    <row r="3" spans="1:7">
      <c r="B3" s="45"/>
      <c r="E3" s="65" t="s">
        <v>19</v>
      </c>
      <c r="F3" s="66">
        <v>1.2E-4</v>
      </c>
    </row>
    <row r="4" spans="1:7" ht="18" thickBot="1">
      <c r="B4" s="41"/>
      <c r="E4" s="40"/>
      <c r="F4" s="40" t="s">
        <v>6</v>
      </c>
      <c r="G4" s="40" t="s">
        <v>7</v>
      </c>
    </row>
    <row r="5" spans="1:7" ht="18.75" customHeight="1" thickTop="1">
      <c r="B5" s="1" t="s">
        <v>0</v>
      </c>
      <c r="C5" s="2" t="s">
        <v>2</v>
      </c>
      <c r="D5" s="2" t="s">
        <v>22</v>
      </c>
      <c r="E5" s="3" t="s">
        <v>3</v>
      </c>
      <c r="F5" s="47" t="s">
        <v>4</v>
      </c>
      <c r="G5" s="48" t="s">
        <v>5</v>
      </c>
    </row>
    <row r="6" spans="1:7" s="39" customFormat="1" ht="21.75" customHeight="1" thickBot="1">
      <c r="B6" s="4" t="s">
        <v>1</v>
      </c>
      <c r="C6" s="5" t="s">
        <v>20</v>
      </c>
      <c r="D6" s="5"/>
      <c r="E6" s="5" t="s">
        <v>21</v>
      </c>
      <c r="F6" s="5" t="s">
        <v>23</v>
      </c>
      <c r="G6" s="5" t="s">
        <v>20</v>
      </c>
    </row>
    <row r="7" spans="1:7" ht="16" thickTop="1">
      <c r="A7">
        <v>1</v>
      </c>
      <c r="B7" s="51">
        <v>1E-3</v>
      </c>
      <c r="C7" s="52">
        <v>1.6100000000000001E-4</v>
      </c>
      <c r="D7" s="52">
        <f t="shared" ref="D7:D13" si="0">C7-$F$3</f>
        <v>4.1000000000000007E-5</v>
      </c>
      <c r="E7" s="52">
        <f t="shared" ref="E7:E13" si="1">(D7)*1000/B7</f>
        <v>41.000000000000007</v>
      </c>
      <c r="F7" s="53">
        <f t="shared" ref="F7:F13" si="2">1/E7</f>
        <v>2.4390243902439022E-2</v>
      </c>
      <c r="G7" s="54">
        <f t="shared" ref="G7:G13" si="3">E7*B7</f>
        <v>4.1000000000000009E-2</v>
      </c>
    </row>
    <row r="8" spans="1:7">
      <c r="A8">
        <v>2</v>
      </c>
      <c r="B8" s="26">
        <v>2.5000000000000001E-3</v>
      </c>
      <c r="C8" s="27">
        <v>1.907E-4</v>
      </c>
      <c r="D8" s="27">
        <f t="shared" si="0"/>
        <v>7.0699999999999997E-5</v>
      </c>
      <c r="E8" s="27">
        <f t="shared" si="1"/>
        <v>28.279999999999998</v>
      </c>
      <c r="F8" s="49">
        <f t="shared" si="2"/>
        <v>3.536067892503536E-2</v>
      </c>
      <c r="G8" s="50">
        <f t="shared" si="3"/>
        <v>7.0699999999999999E-2</v>
      </c>
    </row>
    <row r="9" spans="1:7">
      <c r="A9">
        <v>3</v>
      </c>
      <c r="B9" s="26">
        <v>5.0000000000000001E-3</v>
      </c>
      <c r="C9" s="27">
        <v>2.2469999999999999E-4</v>
      </c>
      <c r="D9" s="27">
        <f t="shared" si="0"/>
        <v>1.0469999999999998E-4</v>
      </c>
      <c r="E9" s="27">
        <f t="shared" si="1"/>
        <v>20.939999999999998</v>
      </c>
      <c r="F9" s="49">
        <f t="shared" si="2"/>
        <v>4.7755491881566386E-2</v>
      </c>
      <c r="G9" s="50">
        <f t="shared" si="3"/>
        <v>0.10469999999999999</v>
      </c>
    </row>
    <row r="10" spans="1:7">
      <c r="A10">
        <v>4</v>
      </c>
      <c r="B10" s="55">
        <v>0.01</v>
      </c>
      <c r="C10" s="56">
        <v>2.7179999999999999E-4</v>
      </c>
      <c r="D10" s="56">
        <f t="shared" si="0"/>
        <v>1.518E-4</v>
      </c>
      <c r="E10" s="56">
        <f t="shared" si="1"/>
        <v>15.179999999999998</v>
      </c>
      <c r="F10" s="49">
        <f t="shared" si="2"/>
        <v>6.5876152832674575E-2</v>
      </c>
      <c r="G10" s="50">
        <f t="shared" si="3"/>
        <v>0.15179999999999999</v>
      </c>
    </row>
    <row r="11" spans="1:7">
      <c r="A11">
        <v>5</v>
      </c>
      <c r="B11" s="55">
        <v>0.02</v>
      </c>
      <c r="C11" s="57">
        <v>3.4600000000000001E-4</v>
      </c>
      <c r="D11" s="57">
        <f t="shared" si="0"/>
        <v>2.2600000000000002E-4</v>
      </c>
      <c r="E11" s="57">
        <f t="shared" si="1"/>
        <v>11.3</v>
      </c>
      <c r="F11" s="49">
        <f t="shared" si="2"/>
        <v>8.8495575221238937E-2</v>
      </c>
      <c r="G11" s="50">
        <f t="shared" si="3"/>
        <v>0.22600000000000001</v>
      </c>
    </row>
    <row r="12" spans="1:7">
      <c r="A12">
        <v>6</v>
      </c>
      <c r="B12" s="26">
        <v>2.5000000000000001E-2</v>
      </c>
      <c r="C12" s="27">
        <v>3.703E-4</v>
      </c>
      <c r="D12" s="27">
        <f t="shared" si="0"/>
        <v>2.5030000000000001E-4</v>
      </c>
      <c r="E12" s="27">
        <f t="shared" si="1"/>
        <v>10.012</v>
      </c>
      <c r="F12" s="49">
        <f t="shared" si="2"/>
        <v>9.9880143827407106E-2</v>
      </c>
      <c r="G12" s="50">
        <f t="shared" si="3"/>
        <v>0.25030000000000002</v>
      </c>
    </row>
    <row r="13" spans="1:7" ht="16" thickBot="1">
      <c r="A13">
        <v>7</v>
      </c>
      <c r="B13" s="58">
        <v>0.05</v>
      </c>
      <c r="C13" s="59">
        <v>4.75E-4</v>
      </c>
      <c r="D13" s="59">
        <f t="shared" si="0"/>
        <v>3.5500000000000001E-4</v>
      </c>
      <c r="E13" s="59">
        <f t="shared" si="1"/>
        <v>7.1</v>
      </c>
      <c r="F13" s="60">
        <f t="shared" si="2"/>
        <v>0.14084507042253522</v>
      </c>
      <c r="G13" s="61">
        <f t="shared" si="3"/>
        <v>0.35499999999999998</v>
      </c>
    </row>
    <row r="14" spans="1:7" ht="20.25" customHeight="1" thickTop="1">
      <c r="B14" s="42" t="s">
        <v>8</v>
      </c>
      <c r="C14" s="43" t="s">
        <v>10</v>
      </c>
      <c r="D14" s="44">
        <f>INDEX(LINEST(G7:G13,F7:F13),1)</f>
        <v>2.7311966760180368</v>
      </c>
      <c r="E14" s="6"/>
    </row>
    <row r="15" spans="1:7" ht="15.75" customHeight="1" thickBot="1">
      <c r="B15" s="7" t="s">
        <v>9</v>
      </c>
      <c r="C15" s="8" t="s">
        <v>11</v>
      </c>
      <c r="D15" s="9">
        <f>INDEX(LINEST(G7:G13,F7:F13),2)</f>
        <v>-2.4744088289875704E-2</v>
      </c>
    </row>
    <row r="16" spans="1:7" ht="19.5" customHeight="1" thickTop="1">
      <c r="B16" s="14" t="s">
        <v>12</v>
      </c>
      <c r="C16" s="12"/>
      <c r="D16" s="13">
        <v>390.7</v>
      </c>
      <c r="E16" s="36">
        <v>390.7</v>
      </c>
      <c r="F16" s="35" t="s">
        <v>18</v>
      </c>
    </row>
    <row r="17" spans="1:13" ht="17.25" customHeight="1" thickBot="1">
      <c r="B17" s="63" t="s">
        <v>26</v>
      </c>
      <c r="C17" s="10"/>
      <c r="D17" s="11">
        <f>D14/D16^2</f>
        <v>1.7892299233464437E-5</v>
      </c>
    </row>
    <row r="18" spans="1:13" ht="18" thickTop="1">
      <c r="B18" s="15" t="s">
        <v>13</v>
      </c>
      <c r="C18" s="67"/>
      <c r="D18" s="37" t="s">
        <v>15</v>
      </c>
      <c r="E18" s="38" t="s">
        <v>16</v>
      </c>
      <c r="F18" s="67" t="s">
        <v>24</v>
      </c>
      <c r="G18" s="69" t="s">
        <v>25</v>
      </c>
    </row>
    <row r="19" spans="1:13" ht="20" thickBot="1">
      <c r="B19" s="16" t="s">
        <v>14</v>
      </c>
      <c r="C19" s="68"/>
      <c r="D19" s="17"/>
      <c r="E19" s="17"/>
      <c r="F19" s="68"/>
      <c r="G19" s="70"/>
    </row>
    <row r="20" spans="1:13" ht="16" thickTop="1">
      <c r="A20">
        <v>1</v>
      </c>
      <c r="B20" s="32">
        <f t="shared" ref="B20:B25" si="4">E7/$D$16</f>
        <v>0.1049398515485027</v>
      </c>
      <c r="C20" s="30">
        <f t="shared" ref="C20:C25" si="5">SQRT(B20*B7)</f>
        <v>1.0244015401613895E-2</v>
      </c>
      <c r="D20" s="28">
        <f t="shared" ref="D20:D25" si="6">-0.509*C20</f>
        <v>-5.214203839421473E-3</v>
      </c>
      <c r="E20" s="29">
        <f t="shared" ref="E20:E26" si="7">10^D20</f>
        <v>0.98806563818361692</v>
      </c>
      <c r="F20" s="30">
        <f t="shared" ref="F20:F25" si="8">$D$17*E20^2</f>
        <v>1.7467781270049869E-5</v>
      </c>
      <c r="G20" s="31">
        <f t="shared" ref="G20:G25" si="9">-LOG10(F20)</f>
        <v>4.7577622549121994</v>
      </c>
    </row>
    <row r="21" spans="1:13">
      <c r="A21">
        <v>2</v>
      </c>
      <c r="B21" s="33">
        <f t="shared" si="4"/>
        <v>7.2382902482723319E-2</v>
      </c>
      <c r="C21" s="20">
        <f t="shared" si="5"/>
        <v>1.3452035392713189E-2</v>
      </c>
      <c r="D21" s="18">
        <f t="shared" si="6"/>
        <v>-6.8470860148910134E-3</v>
      </c>
      <c r="E21" s="19">
        <f t="shared" si="7"/>
        <v>0.98435763457704273</v>
      </c>
      <c r="F21" s="20">
        <f t="shared" si="8"/>
        <v>1.7336921419848544E-5</v>
      </c>
      <c r="G21" s="21">
        <f t="shared" si="9"/>
        <v>4.7610280192631382</v>
      </c>
    </row>
    <row r="22" spans="1:13">
      <c r="A22">
        <v>3</v>
      </c>
      <c r="B22" s="33">
        <f t="shared" si="4"/>
        <v>5.3596109546966982E-2</v>
      </c>
      <c r="C22" s="20">
        <f t="shared" si="5"/>
        <v>1.6370111414857107E-2</v>
      </c>
      <c r="D22" s="18">
        <f t="shared" si="6"/>
        <v>-8.3323867101622682E-3</v>
      </c>
      <c r="E22" s="19">
        <f t="shared" si="7"/>
        <v>0.9809968509841579</v>
      </c>
      <c r="F22" s="20">
        <f t="shared" si="8"/>
        <v>1.7218740437565102E-5</v>
      </c>
      <c r="G22" s="21">
        <f t="shared" si="9"/>
        <v>4.7639986206536813</v>
      </c>
    </row>
    <row r="23" spans="1:13">
      <c r="A23">
        <v>4</v>
      </c>
      <c r="B23" s="33">
        <f t="shared" si="4"/>
        <v>3.8853340158689527E-2</v>
      </c>
      <c r="C23" s="20">
        <f t="shared" si="5"/>
        <v>1.9711250634774427E-2</v>
      </c>
      <c r="D23" s="18">
        <f t="shared" si="6"/>
        <v>-1.0033026573100184E-2</v>
      </c>
      <c r="E23" s="19">
        <f t="shared" si="7"/>
        <v>0.97716290831612151</v>
      </c>
      <c r="F23" s="20">
        <f t="shared" si="8"/>
        <v>1.7084414497545151E-5</v>
      </c>
      <c r="G23" s="21">
        <f t="shared" si="9"/>
        <v>4.7673999003795569</v>
      </c>
    </row>
    <row r="24" spans="1:13">
      <c r="A24">
        <v>5</v>
      </c>
      <c r="B24" s="33">
        <f t="shared" si="4"/>
        <v>2.8922446890197084E-2</v>
      </c>
      <c r="C24" s="20">
        <f t="shared" si="5"/>
        <v>2.4050965423532206E-2</v>
      </c>
      <c r="D24" s="18">
        <f t="shared" si="6"/>
        <v>-1.2241941400577893E-2</v>
      </c>
      <c r="E24" s="19">
        <f t="shared" si="7"/>
        <v>0.97220546629980031</v>
      </c>
      <c r="F24" s="20">
        <f t="shared" si="8"/>
        <v>1.6911505452561741E-5</v>
      </c>
      <c r="G24" s="21">
        <f t="shared" si="9"/>
        <v>4.7718177300345124</v>
      </c>
    </row>
    <row r="25" spans="1:13">
      <c r="A25">
        <v>6</v>
      </c>
      <c r="B25" s="33">
        <f t="shared" si="4"/>
        <v>2.5625799846429487E-2</v>
      </c>
      <c r="C25" s="20">
        <f t="shared" si="5"/>
        <v>2.5310965927058914E-2</v>
      </c>
      <c r="D25" s="18">
        <f t="shared" si="6"/>
        <v>-1.2883281656872986E-2</v>
      </c>
      <c r="E25" s="19">
        <f t="shared" si="7"/>
        <v>0.97077083065309977</v>
      </c>
      <c r="F25" s="20">
        <f t="shared" si="8"/>
        <v>1.6861631329456141E-5</v>
      </c>
      <c r="G25" s="21">
        <f t="shared" si="9"/>
        <v>4.7731004105471024</v>
      </c>
    </row>
    <row r="26" spans="1:13" ht="16" thickBot="1">
      <c r="A26">
        <v>7</v>
      </c>
      <c r="B26" s="34">
        <f t="shared" ref="B26" si="10">E13/$D$16</f>
        <v>1.8172510877911441E-2</v>
      </c>
      <c r="C26" s="24">
        <f t="shared" ref="C26" si="11">SQRT(B26*B13)</f>
        <v>3.0143416261193288E-2</v>
      </c>
      <c r="D26" s="22">
        <f t="shared" ref="D26" si="12">-0.509*C26</f>
        <v>-1.5342998876947385E-2</v>
      </c>
      <c r="E26" s="23">
        <f t="shared" si="7"/>
        <v>0.96528820857698316</v>
      </c>
      <c r="F26" s="24">
        <f t="shared" ref="F26" si="13">$D$17*E26^2</f>
        <v>1.667171029810715E-5</v>
      </c>
      <c r="G26" s="25">
        <f t="shared" ref="G26" si="14">-LOG10(F26)</f>
        <v>4.7780198449872513</v>
      </c>
    </row>
    <row r="27" spans="1:13" ht="16" thickTop="1"/>
    <row r="28" spans="1:13">
      <c r="L28" s="64"/>
      <c r="M28" s="64"/>
    </row>
    <row r="29" spans="1:13">
      <c r="B29" s="46"/>
      <c r="M29" s="46"/>
    </row>
    <row r="30" spans="1:13">
      <c r="B30" s="46"/>
      <c r="M30" s="46"/>
    </row>
    <row r="31" spans="1:13">
      <c r="B31" s="46"/>
      <c r="M31" s="46"/>
    </row>
    <row r="32" spans="1:13">
      <c r="B32" s="46"/>
      <c r="M32" s="46"/>
    </row>
    <row r="33" spans="2:13">
      <c r="B33" s="46"/>
      <c r="M33" s="46"/>
    </row>
    <row r="34" spans="2:13">
      <c r="B34" s="46"/>
      <c r="M34" s="46"/>
    </row>
    <row r="35" spans="2:13">
      <c r="B35" s="46"/>
      <c r="M35" s="46"/>
    </row>
  </sheetData>
  <mergeCells count="3">
    <mergeCell ref="C18:C19"/>
    <mergeCell ref="F18:F19"/>
    <mergeCell ref="G18:G19"/>
  </mergeCells>
  <phoneticPr fontId="1" type="noConversion"/>
  <pageMargins left="0.75" right="0.75" top="1" bottom="1" header="0.5" footer="0.5"/>
  <pageSetup paperSize="9" orientation="portrait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DSMT4" shapeId="1026" r:id="rId3">
          <objectPr defaultSize="0" autoPict="0" r:id="rId4">
            <anchor moveWithCells="1" sizeWithCells="1">
              <from>
                <xdr:col>2</xdr:col>
                <xdr:colOff>177800</xdr:colOff>
                <xdr:row>17</xdr:row>
                <xdr:rowOff>0</xdr:rowOff>
              </from>
              <to>
                <xdr:col>2</xdr:col>
                <xdr:colOff>609600</xdr:colOff>
                <xdr:row>18</xdr:row>
                <xdr:rowOff>38100</xdr:rowOff>
              </to>
            </anchor>
          </objectPr>
        </oleObject>
      </mc:Choice>
      <mc:Fallback>
        <oleObject progId="Equation.DSMT4" shapeId="1026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5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Daniele Toffoli</cp:lastModifiedBy>
  <dcterms:created xsi:type="dcterms:W3CDTF">2006-11-11T21:25:00Z</dcterms:created>
  <dcterms:modified xsi:type="dcterms:W3CDTF">2017-12-04T14:12:21Z</dcterms:modified>
</cp:coreProperties>
</file>