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6" windowWidth="4416" windowHeight="4440" activeTab="0"/>
  </bookViews>
  <sheets>
    <sheet name="RAW_DATA" sheetId="1" r:id="rId1"/>
    <sheet name="Performance_singolo" sheetId="2" r:id="rId2"/>
    <sheet name="Maschera" sheetId="3" r:id="rId3"/>
    <sheet name="Dominanza_manuale" sheetId="4" r:id="rId4"/>
  </sheets>
  <definedNames>
    <definedName name="_xlnm._FilterDatabase" localSheetId="0" hidden="1">'RAW_DATA'!$A$1:$BO$129</definedName>
  </definedNames>
  <calcPr fullCalcOnLoad="1"/>
  <pivotCaches>
    <pivotCache cacheId="2" r:id="rId5"/>
    <pivotCache cacheId="4" r:id="rId6"/>
    <pivotCache cacheId="1" r:id="rId7"/>
  </pivotCaches>
</workbook>
</file>

<file path=xl/sharedStrings.xml><?xml version="1.0" encoding="utf-8"?>
<sst xmlns="http://schemas.openxmlformats.org/spreadsheetml/2006/main" count="232" uniqueCount="123">
  <si>
    <t>Response</t>
  </si>
  <si>
    <t>Morph_intensity</t>
  </si>
  <si>
    <t>Target_absolute_intensity</t>
  </si>
  <si>
    <t>Target_position</t>
  </si>
  <si>
    <t>Target_polarity</t>
  </si>
  <si>
    <t>Target</t>
  </si>
  <si>
    <t>Distractor</t>
  </si>
  <si>
    <t>ExperimentName</t>
  </si>
  <si>
    <t>Subject</t>
  </si>
  <si>
    <t>Session</t>
  </si>
  <si>
    <t>Age</t>
  </si>
  <si>
    <t>Clock.Information</t>
  </si>
  <si>
    <t>DataFile.Basename</t>
  </si>
  <si>
    <t>Display.RefreshRate</t>
  </si>
  <si>
    <t>ExperimentVersion</t>
  </si>
  <si>
    <t>Goodbye.DurationError</t>
  </si>
  <si>
    <t>Goodbye.OnsetDelay</t>
  </si>
  <si>
    <t>Goodbye.OnsetTime</t>
  </si>
  <si>
    <t>Goodbye.OnsetToOnsetTime</t>
  </si>
  <si>
    <t>Group</t>
  </si>
  <si>
    <t>Handedness</t>
  </si>
  <si>
    <t>Name</t>
  </si>
  <si>
    <t>RandomSeed</t>
  </si>
  <si>
    <t>RuntimeCapabilities</t>
  </si>
  <si>
    <t>RuntimeVersion</t>
  </si>
  <si>
    <t>RuntimeVersionExpected</t>
  </si>
  <si>
    <t>SessionDate</t>
  </si>
  <si>
    <t>SessionStartDateTimeUtc</t>
  </si>
  <si>
    <t>SessionTime</t>
  </si>
  <si>
    <t>Sex</t>
  </si>
  <si>
    <t>StudioVersion</t>
  </si>
  <si>
    <t>Block</t>
  </si>
  <si>
    <t>BlockList</t>
  </si>
  <si>
    <t>BlockList.Cycle</t>
  </si>
  <si>
    <t>BlockList.Sample</t>
  </si>
  <si>
    <t>PracticeMode</t>
  </si>
  <si>
    <t>Procedure[Block]</t>
  </si>
  <si>
    <t>Running[Block]</t>
  </si>
  <si>
    <t>Trial</t>
  </si>
  <si>
    <t>Condizione</t>
  </si>
  <si>
    <t>CorrectAnswer</t>
  </si>
  <si>
    <t>List1</t>
  </si>
  <si>
    <t>List1.Cycle</t>
  </si>
  <si>
    <t>List1.Sample</t>
  </si>
  <si>
    <t>MagTot</t>
  </si>
  <si>
    <t>ModelNumber</t>
  </si>
  <si>
    <t>ModelSex</t>
  </si>
  <si>
    <t>Procedure[Trial]</t>
  </si>
  <si>
    <t>Running[Trial]</t>
  </si>
  <si>
    <t>SlideProc.ACC</t>
  </si>
  <si>
    <t>SlideProc.CRESP</t>
  </si>
  <si>
    <t>SlideProc.DurationError</t>
  </si>
  <si>
    <t>SlideProc.OnsetDelay</t>
  </si>
  <si>
    <t>SlideProc.OnsetTime</t>
  </si>
  <si>
    <t>SlideProc.OnsetToOnsetTime</t>
  </si>
  <si>
    <t>SlideProc.RESP</t>
  </si>
  <si>
    <t>SlideProc.RT</t>
  </si>
  <si>
    <t>SlideProc.RTTime</t>
  </si>
  <si>
    <t>Stimoli</t>
  </si>
  <si>
    <t>TargetIntensity</t>
  </si>
  <si>
    <t>TargetPosition</t>
  </si>
  <si>
    <t>Gender</t>
  </si>
  <si>
    <t>Speed</t>
  </si>
  <si>
    <t>Hand</t>
  </si>
  <si>
    <t>Exp_name</t>
  </si>
  <si>
    <t>MediaTD</t>
  </si>
  <si>
    <t>Count of Speed</t>
  </si>
  <si>
    <t>Average of Speed</t>
  </si>
  <si>
    <t>Congruency</t>
  </si>
  <si>
    <t>CONG</t>
  </si>
  <si>
    <t>INCONG</t>
  </si>
  <si>
    <t>Data</t>
  </si>
  <si>
    <t>StdDev of Speed</t>
  </si>
  <si>
    <t>task</t>
  </si>
  <si>
    <t>Esperimento A</t>
  </si>
  <si>
    <t>Esperimento B</t>
  </si>
  <si>
    <t>deteggi il più felice</t>
  </si>
  <si>
    <t>deteggi il più arrabbiato</t>
  </si>
  <si>
    <t>Congruenza spaziale</t>
  </si>
  <si>
    <t>Posizione del Target</t>
  </si>
  <si>
    <t>Somma intensità emotive</t>
  </si>
  <si>
    <t>Valenza media</t>
  </si>
  <si>
    <t>Intensità emotiva del target</t>
  </si>
  <si>
    <r>
      <t>Errore Standard  [</t>
    </r>
    <r>
      <rPr>
        <b/>
        <sz val="11"/>
        <color indexed="8"/>
        <rFont val="Symbol"/>
        <family val="1"/>
      </rPr>
      <t>s</t>
    </r>
    <r>
      <rPr>
        <b/>
        <sz val="11"/>
        <color indexed="8"/>
        <rFont val="Calibri"/>
        <family val="2"/>
      </rPr>
      <t>/sqrt(N)]</t>
    </r>
  </si>
  <si>
    <t>velocità media di risposta (1/latenza di risposta)*1000</t>
  </si>
  <si>
    <t>vantaggio della risposta destra rispetto alla sinistra in termini di velocità</t>
  </si>
  <si>
    <t>(Tutto)</t>
  </si>
  <si>
    <t>Totale</t>
  </si>
  <si>
    <t>Conteggio di Speed</t>
  </si>
  <si>
    <t>Dati</t>
  </si>
  <si>
    <t>Media di Speed</t>
  </si>
  <si>
    <t>Dev. standard di Speed</t>
  </si>
  <si>
    <t>Conteggio di SlideProc.ACC</t>
  </si>
  <si>
    <t>SINISTRA</t>
  </si>
  <si>
    <t>DESTRA</t>
  </si>
  <si>
    <t>Scrivere</t>
  </si>
  <si>
    <t>Disegnare</t>
  </si>
  <si>
    <t>Lanciare un oggetto</t>
  </si>
  <si>
    <t>Usare le forbici</t>
  </si>
  <si>
    <t>Usare lo spazzolino da denti</t>
  </si>
  <si>
    <t>Usare il coltello (senza la forchetta)</t>
  </si>
  <si>
    <t>Usare il cucchiaio</t>
  </si>
  <si>
    <t>Usare la scopa (mano superiore)</t>
  </si>
  <si>
    <t>Accendere un fiammifero</t>
  </si>
  <si>
    <t>Aprire il coperchio di una scatola</t>
  </si>
  <si>
    <t>x</t>
  </si>
  <si>
    <t>Esempio di questionario correttamente compilato</t>
  </si>
  <si>
    <t>Esempio di questionario NON correttamente compilato</t>
  </si>
  <si>
    <t>xx</t>
  </si>
  <si>
    <r>
      <t xml:space="preserve">QUESTIONARIO DI DOMINANZA MANUALE - </t>
    </r>
    <r>
      <rPr>
        <b/>
        <i/>
        <sz val="15"/>
        <color indexed="8"/>
        <rFont val="Calibri"/>
        <family val="2"/>
      </rPr>
      <t>THE EDINBURGH INVENTORY</t>
    </r>
    <r>
      <rPr>
        <b/>
        <sz val="15"/>
        <color indexed="8"/>
        <rFont val="Calibri"/>
        <family val="2"/>
      </rPr>
      <t xml:space="preserve"> - Oldfield, 1971</t>
    </r>
  </si>
  <si>
    <r>
      <t xml:space="preserve">Il </t>
    </r>
    <r>
      <rPr>
        <sz val="12"/>
        <color indexed="8"/>
        <rFont val="Calibri"/>
        <family val="2"/>
      </rPr>
      <t>risultato</t>
    </r>
    <r>
      <rPr>
        <sz val="12"/>
        <color indexed="8"/>
        <rFont val="Calibri"/>
        <family val="2"/>
      </rPr>
      <t xml:space="preserve"> è un numero tra -100 e +100 e rappresenta il proprio </t>
    </r>
    <r>
      <rPr>
        <b/>
        <sz val="12"/>
        <color indexed="8"/>
        <rFont val="Calibri"/>
        <family val="2"/>
      </rPr>
      <t>quoziente di lateralità</t>
    </r>
    <r>
      <rPr>
        <sz val="12"/>
        <color indexed="8"/>
        <rFont val="Calibri"/>
        <family val="2"/>
      </rPr>
      <t>, che può essere così interpretato:
● i mancini dovrebbero avere un punteggio compreso tra -100 e -40
● i destrimani dovrebbero avere un punteggio compreso tra +40 e +100
● i risultati compresi tra -40 e +40 dovrebbero corrispondere a quelli che vengono definiti ambidestri</t>
    </r>
  </si>
  <si>
    <t>Formula che calcola 
quoziente di lateralità, 
da non modificare</t>
  </si>
  <si>
    <t>Quoziente di lateralità</t>
  </si>
  <si>
    <r>
      <t xml:space="preserve">TABELLA PIVOT: </t>
    </r>
    <r>
      <rPr>
        <sz val="8"/>
        <color indexed="8"/>
        <rFont val="Calibri"/>
        <family val="2"/>
      </rPr>
      <t xml:space="preserve">funzionalità di Excel che permette di raggruppare i dati presentadoli sotto forma di tabella a doppia entrata. Sulle righe si riportano le modalità delle variabili indipendenti (Congruenza, Esperimento, Target Position, target to distractor affective distance e Target absolute intensity). Sul campo dei dati si riportano media degli speed (calcolati come reciproco del tempo di risposta X 1000), la sua deviazione standard e il numero di risposte corrette (8 massimo). Nel filtro </t>
    </r>
    <r>
      <rPr>
        <b/>
        <sz val="8"/>
        <color indexed="8"/>
        <rFont val="Calibri"/>
        <family val="2"/>
      </rPr>
      <t>SlideProc.ACC</t>
    </r>
    <r>
      <rPr>
        <sz val="8"/>
        <color indexed="8"/>
        <rFont val="Calibri"/>
        <family val="2"/>
      </rPr>
      <t xml:space="preserve"> il valore "1" indica le risposte corrette, mentre il valore "0" indica le risposte sbagliate. Il numero di </t>
    </r>
    <r>
      <rPr>
        <b/>
        <sz val="8"/>
        <color indexed="8"/>
        <rFont val="Calibri"/>
        <family val="2"/>
      </rPr>
      <t>Subject</t>
    </r>
    <r>
      <rPr>
        <sz val="8"/>
        <color indexed="8"/>
        <rFont val="Calibri"/>
        <family val="2"/>
      </rPr>
      <t xml:space="preserve"> deve corrispondere al numero assegnatoti durante l'esercitazione.</t>
    </r>
  </si>
  <si>
    <t>Attenzione, 
deve essere selezionato "1" nel filtro</t>
  </si>
  <si>
    <t>Media di SlideProc.ACC2</t>
  </si>
  <si>
    <t>Attenzione, 
deve essere selezionato "Tutto" nel filtro</t>
  </si>
  <si>
    <r>
      <t xml:space="preserve">Per effettuare il test è sufficiente indicare la tua prefenza manuale nello svolgimento di 10 attività quotidiane, attribuendo ad ognuna i seguenti punteggi:
</t>
    </r>
    <r>
      <rPr>
        <sz val="13"/>
        <color indexed="8"/>
        <rFont val="Calibri"/>
        <family val="2"/>
      </rPr>
      <t>●</t>
    </r>
    <r>
      <rPr>
        <sz val="13"/>
        <color indexed="8"/>
        <rFont val="Calibri"/>
        <family val="2"/>
      </rPr>
      <t xml:space="preserve"> inserisci una </t>
    </r>
    <r>
      <rPr>
        <b/>
        <sz val="13"/>
        <color indexed="8"/>
        <rFont val="Calibri"/>
        <family val="2"/>
      </rPr>
      <t>x</t>
    </r>
    <r>
      <rPr>
        <sz val="13"/>
        <color indexed="8"/>
        <rFont val="Calibri"/>
        <family val="2"/>
      </rPr>
      <t xml:space="preserve"> in una delle colonne (per la mano sinistra o per la mano destra) indicando così la tua preferenza manuale;
● inserisci una </t>
    </r>
    <r>
      <rPr>
        <b/>
        <sz val="13"/>
        <color indexed="8"/>
        <rFont val="Calibri"/>
        <family val="2"/>
      </rPr>
      <t>x</t>
    </r>
    <r>
      <rPr>
        <sz val="13"/>
        <color indexed="8"/>
        <rFont val="Calibri"/>
        <family val="2"/>
      </rPr>
      <t xml:space="preserve"> in entrambe le colonne della stessa mano (sinistra o destra) se la tua preferenza manuale è così forte da farti pensare che non useresti mai l'altra mano per eseguire l'attività indicata a meno che tu non venga forzato a farlo;
● inserisci una </t>
    </r>
    <r>
      <rPr>
        <b/>
        <sz val="13"/>
        <color indexed="8"/>
        <rFont val="Calibri"/>
        <family val="2"/>
      </rPr>
      <t>x</t>
    </r>
    <r>
      <rPr>
        <sz val="13"/>
        <color indexed="8"/>
        <rFont val="Calibri"/>
        <family val="2"/>
      </rPr>
      <t xml:space="preserve"> in una colonna per la mano sinistra e in una colonna per la mano destra nel caso in cui tu sia completamente indeciso sulla mano che useresti.
Alcune attività richiedono l'uso di entrambe le mani, in questo caso la parte del compito per la preferenza manuale è indicata tra parentesi.
A fianco del questionario trovi il tuo quoziente di lateralità calcolato automaticamente da Excel e la spiegazione del punteggio ottenuto (attenzione a non modificare le formule!).
In basso  troverai due esempi di questionario, il primo compilato in modo corretto ed il secondo compilato in modo non corretto.</t>
    </r>
  </si>
  <si>
    <r>
      <t xml:space="preserve">In questo esempio sono presenti due errori:
1) sono state inserite due </t>
    </r>
    <r>
      <rPr>
        <b/>
        <sz val="13"/>
        <color indexed="8"/>
        <rFont val="Calibri"/>
        <family val="2"/>
      </rPr>
      <t>x</t>
    </r>
    <r>
      <rPr>
        <sz val="12"/>
        <color indexed="8"/>
        <rFont val="Calibri"/>
        <family val="2"/>
      </rPr>
      <t xml:space="preserve"> nella stessa colonna, invece di una </t>
    </r>
    <r>
      <rPr>
        <b/>
        <sz val="12"/>
        <color indexed="8"/>
        <rFont val="Calibri"/>
        <family val="2"/>
      </rPr>
      <t>x</t>
    </r>
    <r>
      <rPr>
        <sz val="12"/>
        <color indexed="8"/>
        <rFont val="Calibri"/>
        <family val="2"/>
      </rPr>
      <t xml:space="preserve"> per colonna; 
2)  sono state messe due </t>
    </r>
    <r>
      <rPr>
        <b/>
        <sz val="13"/>
        <color indexed="8"/>
        <rFont val="Calibri"/>
        <family val="2"/>
      </rPr>
      <t>x</t>
    </r>
    <r>
      <rPr>
        <sz val="12"/>
        <color indexed="8"/>
        <rFont val="Calibri"/>
        <family val="2"/>
      </rPr>
      <t xml:space="preserve">  nella preferenza manuale sinistra e una </t>
    </r>
    <r>
      <rPr>
        <b/>
        <sz val="13"/>
        <color indexed="8"/>
        <rFont val="Calibri"/>
        <family val="2"/>
      </rPr>
      <t>x</t>
    </r>
    <r>
      <rPr>
        <sz val="12"/>
        <color indexed="8"/>
        <rFont val="Calibri"/>
        <family val="2"/>
      </rPr>
      <t xml:space="preserve"> nella preferenza manuale destra.
Come puoi vedere i punteggi dei due questionari differiscono notevolmente:
nel questionario corretto il quoziente di laterlità indica preferenza manuale destra, mentre nel questionario non corretto il punteggio indica ambidestria. </t>
    </r>
  </si>
  <si>
    <t>Dev. standard pop. di SlideProc.ACC3</t>
  </si>
  <si>
    <t>E(X)*(1-E(X))</t>
  </si>
  <si>
    <t>Somma</t>
  </si>
  <si>
    <t>Media</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</si>
</sst>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00000"/>
    <numFmt numFmtId="165" formatCode="0.0000000"/>
    <numFmt numFmtId="166" formatCode="0.000000"/>
    <numFmt numFmtId="167" formatCode="0.00000"/>
    <numFmt numFmtId="168" formatCode="0.0000"/>
    <numFmt numFmtId="169" formatCode="0.000"/>
    <numFmt numFmtId="170" formatCode="0.0000000000"/>
    <numFmt numFmtId="171" formatCode="0.000000000"/>
    <numFmt numFmtId="172" formatCode="0.0"/>
    <numFmt numFmtId="173" formatCode="0.000000000000000"/>
    <numFmt numFmtId="174" formatCode="0.00000000000000"/>
    <numFmt numFmtId="175" formatCode="0.0000000000000"/>
    <numFmt numFmtId="176" formatCode="0.000000000000"/>
    <numFmt numFmtId="177" formatCode="0.00000000000"/>
    <numFmt numFmtId="178" formatCode="0.0000000000000000"/>
    <numFmt numFmtId="179" formatCode="0.00000000000000000"/>
    <numFmt numFmtId="180" formatCode="0,000"/>
    <numFmt numFmtId="181" formatCode="&quot;Sì&quot;;&quot;Sì&quot;;&quot;No&quot;"/>
    <numFmt numFmtId="182" formatCode="&quot;Vero&quot;;&quot;Vero&quot;;&quot;Falso&quot;"/>
    <numFmt numFmtId="183" formatCode="&quot;Attivo&quot;;&quot;Attivo&quot;;&quot;Inattivo&quot;"/>
    <numFmt numFmtId="184" formatCode="[$€-2]\ #.##000_);[Red]\([$€-2]\ #.##000\)"/>
  </numFmts>
  <fonts count="58">
    <font>
      <sz val="11"/>
      <color indexed="8"/>
      <name val="Calibri"/>
      <family val="2"/>
    </font>
    <font>
      <b/>
      <sz val="11"/>
      <color indexed="8"/>
      <name val="Calibri"/>
      <family val="2"/>
    </font>
    <font>
      <sz val="8"/>
      <name val="Calibri"/>
      <family val="2"/>
    </font>
    <font>
      <sz val="10"/>
      <name val="Arial"/>
      <family val="0"/>
    </font>
    <font>
      <sz val="11"/>
      <name val="Calibri"/>
      <family val="2"/>
    </font>
    <font>
      <i/>
      <sz val="11"/>
      <color indexed="8"/>
      <name val="Calibri"/>
      <family val="2"/>
    </font>
    <font>
      <b/>
      <sz val="8"/>
      <color indexed="8"/>
      <name val="Calibri"/>
      <family val="2"/>
    </font>
    <font>
      <sz val="8"/>
      <color indexed="8"/>
      <name val="Calibri"/>
      <family val="2"/>
    </font>
    <font>
      <b/>
      <sz val="11"/>
      <color indexed="8"/>
      <name val="Symbol"/>
      <family val="1"/>
    </font>
    <font>
      <b/>
      <sz val="14"/>
      <color indexed="8"/>
      <name val="Calibri"/>
      <family val="2"/>
    </font>
    <font>
      <b/>
      <sz val="13"/>
      <color indexed="8"/>
      <name val="Calibri"/>
      <family val="2"/>
    </font>
    <font>
      <b/>
      <sz val="15"/>
      <color indexed="8"/>
      <name val="Calibri"/>
      <family val="2"/>
    </font>
    <font>
      <sz val="14"/>
      <color indexed="8"/>
      <name val="Calibri"/>
      <family val="2"/>
    </font>
    <font>
      <sz val="13"/>
      <color indexed="8"/>
      <name val="Calibri"/>
      <family val="2"/>
    </font>
    <font>
      <sz val="12"/>
      <color indexed="8"/>
      <name val="Calibri"/>
      <family val="2"/>
    </font>
    <font>
      <b/>
      <i/>
      <sz val="15"/>
      <color indexed="8"/>
      <name val="Calibri"/>
      <family val="2"/>
    </font>
    <font>
      <b/>
      <sz val="12"/>
      <color indexed="8"/>
      <name val="Calibri"/>
      <family val="2"/>
    </font>
    <font>
      <b/>
      <sz val="20"/>
      <color indexed="8"/>
      <name val="Calibri"/>
      <family val="2"/>
    </font>
    <font>
      <sz val="8"/>
      <color indexed="8"/>
      <name val="Arial"/>
      <family val="0"/>
    </font>
    <font>
      <sz val="14.5"/>
      <color indexed="8"/>
      <name val="Arial"/>
      <family val="0"/>
    </font>
    <font>
      <sz val="14.25"/>
      <color indexed="8"/>
      <name val="Arial"/>
      <family val="0"/>
    </font>
    <font>
      <sz val="14.75"/>
      <color indexed="8"/>
      <name val="Arial"/>
      <family val="0"/>
    </font>
    <font>
      <sz val="14.45"/>
      <color indexed="8"/>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8"/>
      <name val="Segoe UI"/>
      <family val="2"/>
    </font>
    <font>
      <b/>
      <sz val="14.5"/>
      <color indexed="8"/>
      <name val="Arial"/>
      <family val="0"/>
    </font>
    <font>
      <b/>
      <sz val="14.75"/>
      <color indexed="8"/>
      <name val="Arial"/>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0">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2" tint="-0.24997000396251678"/>
        <bgColor indexed="64"/>
      </patternFill>
    </fill>
    <fill>
      <patternFill patternType="solid">
        <fgColor theme="2" tint="-0.4999699890613556"/>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theme="0" tint="-0.24997000396251678"/>
        <bgColor indexed="64"/>
      </patternFill>
    </fill>
    <fill>
      <patternFill patternType="solid">
        <fgColor rgb="FFFF0000"/>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style="thin">
        <color rgb="FF999999"/>
      </top>
      <bottom>
        <color indexed="63"/>
      </bottom>
    </border>
    <border>
      <left style="thin">
        <color rgb="FF999999"/>
      </left>
      <right>
        <color indexed="63"/>
      </right>
      <top style="thin">
        <color rgb="FF999999"/>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color rgb="FF999999"/>
      </top>
      <bottom>
        <color indexed="63"/>
      </bottom>
    </border>
    <border>
      <left style="thin">
        <color rgb="FF999999"/>
      </left>
      <right style="thin">
        <color rgb="FF999999"/>
      </right>
      <top style="thin">
        <color rgb="FF999999"/>
      </top>
      <bottom style="thin">
        <color rgb="FF999999"/>
      </botto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color rgb="FF999999"/>
      </top>
      <bottom style="thick"/>
    </border>
    <border>
      <left style="medium"/>
      <right>
        <color indexed="63"/>
      </right>
      <top style="thin">
        <color rgb="FF999999"/>
      </top>
      <bottom style="medium"/>
    </border>
    <border>
      <left style="thin"/>
      <right style="thin">
        <color rgb="FF999999"/>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rgb="FF999999"/>
      </top>
      <bottom style="thin">
        <color rgb="FF999999"/>
      </bottom>
    </border>
    <border>
      <left>
        <color indexed="63"/>
      </left>
      <right>
        <color indexed="63"/>
      </right>
      <top style="thin">
        <color rgb="FF999999"/>
      </top>
      <bottom style="thin">
        <color rgb="FF999999"/>
      </bottom>
    </border>
    <border>
      <left>
        <color indexed="63"/>
      </left>
      <right style="thin">
        <color rgb="FF999999"/>
      </right>
      <top style="thin">
        <color rgb="FF999999"/>
      </top>
      <bottom style="thin">
        <color rgb="FF999999"/>
      </bottom>
    </border>
    <border>
      <left style="medium"/>
      <right style="thin">
        <color rgb="FF999999"/>
      </right>
      <top style="medium"/>
      <bottom style="medium"/>
    </border>
    <border>
      <left style="thin">
        <color rgb="FF999999"/>
      </left>
      <right style="medium"/>
      <top style="medium"/>
      <bottom style="mediu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style="thick"/>
      <right style="thin">
        <color rgb="FF999999"/>
      </right>
      <top style="thick"/>
      <bottom style="thick"/>
    </border>
    <border>
      <left style="thin">
        <color rgb="FF999999"/>
      </left>
      <right style="thick"/>
      <top style="thick"/>
      <bottom style="thick"/>
    </border>
    <border>
      <left style="thick"/>
      <right style="thick"/>
      <top style="thick"/>
      <bottom style="thick"/>
    </border>
    <border>
      <left style="thick"/>
      <right>
        <color indexed="63"/>
      </right>
      <top style="thick"/>
      <bottom style="thick"/>
    </border>
    <border>
      <left style="thin"/>
      <right style="thick"/>
      <top style="thick"/>
      <bottom style="thick"/>
    </border>
    <border>
      <left>
        <color indexed="63"/>
      </left>
      <right>
        <color indexed="63"/>
      </right>
      <top style="thick"/>
      <bottom style="thick"/>
    </border>
    <border>
      <left>
        <color indexed="63"/>
      </left>
      <right style="thick"/>
      <top style="thick"/>
      <bottom style="thick"/>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color indexed="63"/>
      </right>
      <top style="thin">
        <color indexed="9"/>
      </top>
      <bottom>
        <color indexed="63"/>
      </bottom>
    </border>
    <border>
      <left style="thin">
        <color rgb="FF999999"/>
      </left>
      <right>
        <color indexed="63"/>
      </right>
      <top style="thin">
        <color indexed="9"/>
      </top>
      <bottom style="thin">
        <color rgb="FF999999"/>
      </bottom>
    </border>
    <border>
      <left>
        <color indexed="63"/>
      </left>
      <right style="thick"/>
      <top style="thick"/>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color rgb="FF999999"/>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medium"/>
      <top>
        <color indexed="63"/>
      </top>
      <bottom style="medium"/>
    </border>
    <border>
      <left style="medium"/>
      <right style="thin"/>
      <top style="medium"/>
      <bottom style="thin"/>
    </border>
    <border>
      <left style="thin"/>
      <right style="medium"/>
      <top style="medium"/>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14"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0" borderId="2" applyNumberFormat="0" applyFill="0" applyAlignment="0" applyProtection="0"/>
    <xf numFmtId="0" fontId="45" fillId="28" borderId="3" applyNumberFormat="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46" fillId="3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7" fillId="36" borderId="0" applyNumberFormat="0" applyBorder="0" applyAlignment="0" applyProtection="0"/>
    <xf numFmtId="0" fontId="3"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37" borderId="4" applyNumberFormat="0" applyFont="0" applyAlignment="0" applyProtection="0"/>
    <xf numFmtId="0" fontId="0" fillId="37" borderId="4" applyNumberFormat="0" applyFont="0" applyAlignment="0" applyProtection="0"/>
    <xf numFmtId="0" fontId="0" fillId="37" borderId="4" applyNumberFormat="0" applyFont="0" applyAlignment="0" applyProtection="0"/>
    <xf numFmtId="0" fontId="0" fillId="37" borderId="4" applyNumberFormat="0" applyFont="0" applyAlignment="0" applyProtection="0"/>
    <xf numFmtId="0" fontId="0" fillId="37" borderId="4" applyNumberFormat="0" applyFont="0" applyAlignment="0" applyProtection="0"/>
    <xf numFmtId="0" fontId="0" fillId="37" borderId="4" applyNumberFormat="0" applyFont="0" applyAlignment="0" applyProtection="0"/>
    <xf numFmtId="0" fontId="48" fillId="27" borderId="5"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38" borderId="0" applyNumberFormat="0" applyBorder="0" applyAlignment="0" applyProtection="0"/>
    <xf numFmtId="0" fontId="57" fillId="3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05">
    <xf numFmtId="0" fontId="0" fillId="0" borderId="0" xfId="0" applyAlignment="1">
      <alignment/>
    </xf>
    <xf numFmtId="0" fontId="0" fillId="0" borderId="0" xfId="0" applyBorder="1" applyAlignment="1">
      <alignment/>
    </xf>
    <xf numFmtId="0" fontId="0" fillId="0" borderId="0" xfId="0" applyNumberFormat="1" applyBorder="1" applyAlignment="1">
      <alignment/>
    </xf>
    <xf numFmtId="0" fontId="1" fillId="0" borderId="0" xfId="0" applyFont="1" applyAlignment="1">
      <alignment horizontal="center" vertical="center" wrapText="1"/>
    </xf>
    <xf numFmtId="0" fontId="1" fillId="0" borderId="0" xfId="0" applyFont="1" applyFill="1" applyBorder="1" applyAlignment="1">
      <alignment horizontal="center" vertical="center" wrapText="1"/>
    </xf>
    <xf numFmtId="0" fontId="0" fillId="0" borderId="0" xfId="0" applyNumberFormat="1" applyAlignment="1">
      <alignment/>
    </xf>
    <xf numFmtId="0" fontId="0" fillId="0" borderId="0" xfId="0" applyFill="1" applyBorder="1" applyAlignment="1">
      <alignment/>
    </xf>
    <xf numFmtId="0" fontId="4" fillId="40" borderId="0" xfId="0" applyFont="1" applyFill="1" applyAlignment="1">
      <alignment/>
    </xf>
    <xf numFmtId="22" fontId="0" fillId="0" borderId="0" xfId="0" applyNumberFormat="1" applyAlignment="1">
      <alignment/>
    </xf>
    <xf numFmtId="21" fontId="0" fillId="0" borderId="0" xfId="0" applyNumberFormat="1" applyAlignment="1">
      <alignment/>
    </xf>
    <xf numFmtId="0" fontId="0" fillId="41" borderId="0" xfId="0" applyFill="1" applyAlignment="1">
      <alignment/>
    </xf>
    <xf numFmtId="0" fontId="5" fillId="41" borderId="0" xfId="0" applyFont="1" applyFill="1" applyAlignment="1">
      <alignment/>
    </xf>
    <xf numFmtId="0" fontId="0" fillId="42" borderId="0" xfId="0" applyFill="1" applyAlignment="1">
      <alignment/>
    </xf>
    <xf numFmtId="0" fontId="4" fillId="42" borderId="0" xfId="0" applyFont="1" applyFill="1" applyAlignment="1">
      <alignment/>
    </xf>
    <xf numFmtId="0" fontId="0" fillId="43" borderId="0" xfId="0" applyFill="1" applyAlignment="1">
      <alignment/>
    </xf>
    <xf numFmtId="0" fontId="4" fillId="43" borderId="0" xfId="0" applyFont="1" applyFill="1" applyAlignment="1">
      <alignment/>
    </xf>
    <xf numFmtId="0" fontId="0" fillId="0" borderId="10" xfId="0" applyBorder="1" applyAlignment="1">
      <alignment/>
    </xf>
    <xf numFmtId="0" fontId="0" fillId="0" borderId="11" xfId="0" applyBorder="1" applyAlignment="1">
      <alignment/>
    </xf>
    <xf numFmtId="0" fontId="0" fillId="0" borderId="0" xfId="0" applyFont="1" applyAlignment="1">
      <alignment/>
    </xf>
    <xf numFmtId="0" fontId="0" fillId="44" borderId="12" xfId="0" applyFont="1" applyFill="1" applyBorder="1" applyAlignment="1">
      <alignment/>
    </xf>
    <xf numFmtId="0" fontId="0" fillId="44" borderId="0" xfId="0" applyFont="1" applyFill="1" applyBorder="1" applyAlignment="1">
      <alignment/>
    </xf>
    <xf numFmtId="0" fontId="0" fillId="44" borderId="13" xfId="0" applyFont="1" applyFill="1" applyBorder="1" applyAlignment="1">
      <alignment/>
    </xf>
    <xf numFmtId="0" fontId="0" fillId="44" borderId="14" xfId="0" applyFont="1" applyFill="1" applyBorder="1" applyAlignment="1">
      <alignment/>
    </xf>
    <xf numFmtId="0" fontId="0" fillId="44" borderId="15" xfId="0" applyFont="1" applyFill="1" applyBorder="1" applyAlignment="1">
      <alignment/>
    </xf>
    <xf numFmtId="0" fontId="0" fillId="44" borderId="16" xfId="0" applyFont="1" applyFill="1" applyBorder="1" applyAlignment="1">
      <alignment/>
    </xf>
    <xf numFmtId="0" fontId="0" fillId="44" borderId="0" xfId="0" applyFont="1" applyFill="1" applyBorder="1" applyAlignment="1">
      <alignment vertical="top"/>
    </xf>
    <xf numFmtId="0" fontId="0" fillId="44" borderId="0" xfId="0" applyFont="1" applyFill="1" applyBorder="1" applyAlignment="1">
      <alignment horizontal="left" vertical="top"/>
    </xf>
    <xf numFmtId="0" fontId="0" fillId="0" borderId="0" xfId="0" applyFont="1" applyFill="1" applyAlignment="1">
      <alignment/>
    </xf>
    <xf numFmtId="0" fontId="0" fillId="0" borderId="17" xfId="0" applyBorder="1" applyAlignment="1">
      <alignment/>
    </xf>
    <xf numFmtId="0" fontId="0" fillId="0" borderId="18" xfId="0" applyBorder="1" applyAlignment="1">
      <alignment horizontal="lef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11" xfId="0" applyNumberFormat="1" applyFill="1" applyBorder="1" applyAlignment="1">
      <alignment/>
    </xf>
    <xf numFmtId="0" fontId="0" fillId="0" borderId="0" xfId="0" applyNumberFormat="1" applyFill="1" applyBorder="1" applyAlignment="1">
      <alignment/>
    </xf>
    <xf numFmtId="0" fontId="0" fillId="0" borderId="12" xfId="0" applyBorder="1" applyAlignment="1">
      <alignment/>
    </xf>
    <xf numFmtId="0" fontId="0" fillId="0" borderId="24" xfId="0" applyBorder="1" applyAlignment="1">
      <alignment/>
    </xf>
    <xf numFmtId="0" fontId="0" fillId="0" borderId="11"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7" xfId="0" applyNumberFormat="1" applyBorder="1" applyAlignment="1">
      <alignment/>
    </xf>
    <xf numFmtId="0" fontId="0" fillId="0" borderId="28" xfId="0" applyNumberFormat="1" applyBorder="1" applyAlignment="1">
      <alignment/>
    </xf>
    <xf numFmtId="0" fontId="0" fillId="0" borderId="29" xfId="0" applyNumberFormat="1" applyBorder="1" applyAlignment="1">
      <alignment/>
    </xf>
    <xf numFmtId="0" fontId="0" fillId="0" borderId="18"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1" fillId="45" borderId="33" xfId="0" applyNumberFormat="1" applyFont="1" applyFill="1" applyBorder="1" applyAlignment="1">
      <alignment/>
    </xf>
    <xf numFmtId="0" fontId="1" fillId="45" borderId="35" xfId="0" applyNumberFormat="1" applyFont="1" applyFill="1" applyBorder="1" applyAlignment="1">
      <alignment/>
    </xf>
    <xf numFmtId="0" fontId="1" fillId="45" borderId="36" xfId="0" applyNumberFormat="1" applyFont="1" applyFill="1" applyBorder="1" applyAlignment="1">
      <alignment/>
    </xf>
    <xf numFmtId="0" fontId="1" fillId="45" borderId="33" xfId="0" applyFont="1" applyFill="1" applyBorder="1" applyAlignment="1">
      <alignment/>
    </xf>
    <xf numFmtId="0" fontId="1" fillId="45" borderId="35" xfId="0" applyFont="1" applyFill="1" applyBorder="1" applyAlignment="1">
      <alignment/>
    </xf>
    <xf numFmtId="0" fontId="1" fillId="45" borderId="36" xfId="0" applyFont="1" applyFill="1" applyBorder="1" applyAlignment="1">
      <alignment/>
    </xf>
    <xf numFmtId="0" fontId="0" fillId="0" borderId="37" xfId="0" applyBorder="1" applyAlignment="1">
      <alignment/>
    </xf>
    <xf numFmtId="0" fontId="0" fillId="0" borderId="38" xfId="0" applyBorder="1" applyAlignment="1">
      <alignment horizontal="left"/>
    </xf>
    <xf numFmtId="0" fontId="0" fillId="0" borderId="39"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1" fillId="45" borderId="40" xfId="0" applyFont="1" applyFill="1" applyBorder="1" applyAlignment="1">
      <alignment/>
    </xf>
    <xf numFmtId="0" fontId="1" fillId="45" borderId="42" xfId="0" applyFont="1" applyFill="1" applyBorder="1" applyAlignment="1">
      <alignment/>
    </xf>
    <xf numFmtId="0" fontId="1" fillId="45" borderId="43" xfId="0" applyFont="1" applyFill="1" applyBorder="1" applyAlignment="1">
      <alignment/>
    </xf>
    <xf numFmtId="0" fontId="1" fillId="45" borderId="40" xfId="0" applyNumberFormat="1" applyFont="1" applyFill="1" applyBorder="1" applyAlignment="1">
      <alignment/>
    </xf>
    <xf numFmtId="0" fontId="1" fillId="45" borderId="42" xfId="0" applyNumberFormat="1" applyFont="1" applyFill="1" applyBorder="1" applyAlignment="1">
      <alignment/>
    </xf>
    <xf numFmtId="0" fontId="1" fillId="45" borderId="43" xfId="0" applyNumberFormat="1" applyFont="1" applyFill="1" applyBorder="1" applyAlignment="1">
      <alignment/>
    </xf>
    <xf numFmtId="0" fontId="0" fillId="0" borderId="11" xfId="0" applyNumberFormat="1" applyBorder="1" applyAlignment="1">
      <alignment/>
    </xf>
    <xf numFmtId="0" fontId="0" fillId="0" borderId="17" xfId="0" applyNumberFormat="1" applyBorder="1" applyAlignment="1">
      <alignment/>
    </xf>
    <xf numFmtId="0" fontId="0" fillId="0" borderId="26" xfId="0" applyNumberFormat="1" applyBorder="1" applyAlignment="1">
      <alignment/>
    </xf>
    <xf numFmtId="0" fontId="0" fillId="0" borderId="44" xfId="0" applyBorder="1" applyAlignment="1">
      <alignment/>
    </xf>
    <xf numFmtId="0" fontId="0" fillId="0" borderId="44" xfId="0" applyNumberFormat="1" applyBorder="1" applyAlignment="1">
      <alignment/>
    </xf>
    <xf numFmtId="0" fontId="0" fillId="0" borderId="45" xfId="0" applyNumberFormat="1" applyBorder="1" applyAlignment="1">
      <alignment/>
    </xf>
    <xf numFmtId="0" fontId="0" fillId="0" borderId="46" xfId="0" applyBorder="1" applyAlignment="1">
      <alignment/>
    </xf>
    <xf numFmtId="0" fontId="0" fillId="0" borderId="46" xfId="0" applyNumberFormat="1" applyBorder="1" applyAlignment="1">
      <alignment/>
    </xf>
    <xf numFmtId="0" fontId="0" fillId="0" borderId="47" xfId="0" applyNumberFormat="1" applyBorder="1" applyAlignment="1">
      <alignment/>
    </xf>
    <xf numFmtId="0" fontId="0" fillId="0" borderId="48" xfId="0" applyNumberFormat="1" applyBorder="1" applyAlignment="1">
      <alignment/>
    </xf>
    <xf numFmtId="0" fontId="0" fillId="46" borderId="0" xfId="0" applyFill="1" applyAlignment="1">
      <alignment/>
    </xf>
    <xf numFmtId="0" fontId="0" fillId="0" borderId="0" xfId="0" applyAlignment="1" quotePrefix="1">
      <alignment horizontal="center"/>
    </xf>
    <xf numFmtId="0" fontId="0" fillId="0" borderId="49" xfId="0" applyBorder="1" applyAlignment="1">
      <alignment/>
    </xf>
    <xf numFmtId="0" fontId="0" fillId="0" borderId="50" xfId="0" applyBorder="1" applyAlignment="1">
      <alignment/>
    </xf>
    <xf numFmtId="0" fontId="1" fillId="0" borderId="20" xfId="0" applyFont="1" applyBorder="1" applyAlignment="1">
      <alignment horizontal="center" vertical="center" wrapText="1"/>
    </xf>
    <xf numFmtId="0" fontId="1" fillId="0" borderId="51" xfId="0" applyFont="1" applyBorder="1" applyAlignment="1">
      <alignment horizontal="center" vertical="center"/>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1" fillId="0" borderId="52" xfId="0" applyFont="1" applyBorder="1" applyAlignment="1">
      <alignment horizontal="center" wrapText="1"/>
    </xf>
    <xf numFmtId="0" fontId="1" fillId="0" borderId="53" xfId="0" applyFont="1" applyBorder="1" applyAlignment="1">
      <alignment horizontal="center"/>
    </xf>
    <xf numFmtId="0" fontId="1" fillId="0" borderId="47" xfId="0" applyFont="1" applyBorder="1" applyAlignment="1">
      <alignment horizontal="center"/>
    </xf>
    <xf numFmtId="0" fontId="1" fillId="0" borderId="54" xfId="0" applyFont="1" applyBorder="1" applyAlignment="1">
      <alignment horizontal="center"/>
    </xf>
    <xf numFmtId="169" fontId="17" fillId="47" borderId="19" xfId="0" applyNumberFormat="1" applyFont="1" applyFill="1" applyBorder="1" applyAlignment="1">
      <alignment horizontal="center" vertical="center"/>
    </xf>
    <xf numFmtId="169" fontId="17" fillId="47" borderId="20" xfId="0" applyNumberFormat="1" applyFont="1" applyFill="1" applyBorder="1" applyAlignment="1">
      <alignment horizontal="center" vertical="center"/>
    </xf>
    <xf numFmtId="169" fontId="17" fillId="47" borderId="51" xfId="0" applyNumberFormat="1" applyFont="1" applyFill="1" applyBorder="1" applyAlignment="1">
      <alignment horizontal="center" vertical="center"/>
    </xf>
    <xf numFmtId="169" fontId="17" fillId="47" borderId="21" xfId="0" applyNumberFormat="1" applyFont="1" applyFill="1" applyBorder="1" applyAlignment="1">
      <alignment horizontal="center" vertical="center"/>
    </xf>
    <xf numFmtId="169" fontId="17" fillId="47" borderId="0" xfId="0" applyNumberFormat="1" applyFont="1" applyFill="1" applyBorder="1" applyAlignment="1">
      <alignment horizontal="center" vertical="center"/>
    </xf>
    <xf numFmtId="169" fontId="17" fillId="47" borderId="22" xfId="0" applyNumberFormat="1" applyFont="1" applyFill="1" applyBorder="1" applyAlignment="1">
      <alignment horizontal="center" vertical="center"/>
    </xf>
    <xf numFmtId="169" fontId="17" fillId="47" borderId="55" xfId="0" applyNumberFormat="1" applyFont="1" applyFill="1" applyBorder="1" applyAlignment="1">
      <alignment horizontal="center" vertical="center"/>
    </xf>
    <xf numFmtId="169" fontId="17" fillId="47" borderId="56" xfId="0" applyNumberFormat="1" applyFont="1" applyFill="1" applyBorder="1" applyAlignment="1">
      <alignment horizontal="center" vertical="center"/>
    </xf>
    <xf numFmtId="169" fontId="17" fillId="47" borderId="57" xfId="0" applyNumberFormat="1" applyFont="1" applyFill="1" applyBorder="1" applyAlignment="1">
      <alignment horizontal="center" vertical="center"/>
    </xf>
    <xf numFmtId="0" fontId="1" fillId="0" borderId="0" xfId="0" applyFont="1" applyAlignment="1">
      <alignment horizontal="center"/>
    </xf>
    <xf numFmtId="0" fontId="6" fillId="0" borderId="58" xfId="0" applyFont="1" applyBorder="1" applyAlignment="1">
      <alignment horizontal="justify" vertical="top" wrapText="1"/>
    </xf>
    <xf numFmtId="0" fontId="6" fillId="0" borderId="52" xfId="0" applyFont="1" applyBorder="1" applyAlignment="1">
      <alignment horizontal="justify" vertical="top" wrapText="1"/>
    </xf>
    <xf numFmtId="0" fontId="6" fillId="0" borderId="53" xfId="0" applyFont="1" applyBorder="1" applyAlignment="1">
      <alignment horizontal="justify" vertical="top" wrapText="1"/>
    </xf>
    <xf numFmtId="0" fontId="6" fillId="0" borderId="12" xfId="0" applyFont="1" applyBorder="1" applyAlignment="1">
      <alignment horizontal="justify" vertical="top" wrapText="1"/>
    </xf>
    <xf numFmtId="0" fontId="6" fillId="0" borderId="0" xfId="0" applyFont="1" applyBorder="1" applyAlignment="1">
      <alignment horizontal="justify" vertical="top" wrapText="1"/>
    </xf>
    <xf numFmtId="0" fontId="6" fillId="0" borderId="13" xfId="0" applyFont="1" applyBorder="1" applyAlignment="1">
      <alignment horizontal="justify" vertical="top" wrapText="1"/>
    </xf>
    <xf numFmtId="0" fontId="6" fillId="0" borderId="14" xfId="0" applyFont="1" applyBorder="1" applyAlignment="1">
      <alignment horizontal="justify" vertical="top" wrapText="1"/>
    </xf>
    <xf numFmtId="0" fontId="6" fillId="0" borderId="15" xfId="0" applyFont="1" applyBorder="1" applyAlignment="1">
      <alignment horizontal="justify" vertical="top" wrapText="1"/>
    </xf>
    <xf numFmtId="0" fontId="6" fillId="0" borderId="16" xfId="0" applyFont="1" applyBorder="1" applyAlignment="1">
      <alignment horizontal="justify" vertical="top" wrapText="1"/>
    </xf>
    <xf numFmtId="0" fontId="1" fillId="48" borderId="33" xfId="0" applyFont="1" applyFill="1" applyBorder="1" applyAlignment="1">
      <alignment horizontal="center"/>
    </xf>
    <xf numFmtId="0" fontId="1" fillId="48" borderId="36" xfId="0" applyFont="1" applyFill="1" applyBorder="1" applyAlignment="1">
      <alignment horizontal="center"/>
    </xf>
    <xf numFmtId="0" fontId="12" fillId="0" borderId="32" xfId="0" applyFont="1" applyBorder="1" applyAlignment="1">
      <alignment horizontal="left" vertical="center"/>
    </xf>
    <xf numFmtId="0" fontId="10" fillId="0" borderId="59"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0" xfId="0" applyFont="1" applyFill="1" applyBorder="1" applyAlignment="1">
      <alignment horizontal="center" vertical="center"/>
    </xf>
    <xf numFmtId="1" fontId="11" fillId="47" borderId="58" xfId="0" applyNumberFormat="1" applyFont="1" applyFill="1" applyBorder="1" applyAlignment="1">
      <alignment horizontal="center" vertical="center"/>
    </xf>
    <xf numFmtId="1" fontId="11" fillId="47" borderId="52" xfId="0" applyNumberFormat="1" applyFont="1" applyFill="1" applyBorder="1" applyAlignment="1">
      <alignment horizontal="center" vertical="center"/>
    </xf>
    <xf numFmtId="1" fontId="11" fillId="47" borderId="53" xfId="0" applyNumberFormat="1" applyFont="1" applyFill="1" applyBorder="1" applyAlignment="1">
      <alignment horizontal="center" vertical="center"/>
    </xf>
    <xf numFmtId="1" fontId="11" fillId="47" borderId="12" xfId="0" applyNumberFormat="1" applyFont="1" applyFill="1" applyBorder="1" applyAlignment="1">
      <alignment horizontal="center" vertical="center"/>
    </xf>
    <xf numFmtId="1" fontId="11" fillId="47" borderId="0" xfId="0" applyNumberFormat="1" applyFont="1" applyFill="1" applyBorder="1" applyAlignment="1">
      <alignment horizontal="center" vertical="center"/>
    </xf>
    <xf numFmtId="1" fontId="11" fillId="47" borderId="13" xfId="0" applyNumberFormat="1" applyFont="1" applyFill="1" applyBorder="1" applyAlignment="1">
      <alignment horizontal="center" vertical="center"/>
    </xf>
    <xf numFmtId="1" fontId="11" fillId="47" borderId="14" xfId="0" applyNumberFormat="1" applyFont="1" applyFill="1" applyBorder="1" applyAlignment="1">
      <alignment horizontal="center" vertical="center"/>
    </xf>
    <xf numFmtId="1" fontId="11" fillId="47" borderId="15" xfId="0" applyNumberFormat="1" applyFont="1" applyFill="1" applyBorder="1" applyAlignment="1">
      <alignment horizontal="center" vertical="center"/>
    </xf>
    <xf numFmtId="1" fontId="11" fillId="47" borderId="16" xfId="0" applyNumberFormat="1" applyFont="1" applyFill="1" applyBorder="1" applyAlignment="1">
      <alignment horizontal="center" vertical="center"/>
    </xf>
    <xf numFmtId="169" fontId="11" fillId="47" borderId="58" xfId="0" applyNumberFormat="1" applyFont="1" applyFill="1" applyBorder="1" applyAlignment="1">
      <alignment horizontal="center" vertical="center"/>
    </xf>
    <xf numFmtId="169" fontId="11" fillId="47" borderId="52" xfId="0" applyNumberFormat="1" applyFont="1" applyFill="1" applyBorder="1" applyAlignment="1">
      <alignment horizontal="center" vertical="center"/>
    </xf>
    <xf numFmtId="169" fontId="11" fillId="47" borderId="53" xfId="0" applyNumberFormat="1" applyFont="1" applyFill="1" applyBorder="1" applyAlignment="1">
      <alignment horizontal="center" vertical="center"/>
    </xf>
    <xf numFmtId="169" fontId="11" fillId="47" borderId="14" xfId="0" applyNumberFormat="1" applyFont="1" applyFill="1" applyBorder="1" applyAlignment="1">
      <alignment horizontal="center" vertical="center"/>
    </xf>
    <xf numFmtId="169" fontId="11" fillId="47" borderId="15" xfId="0" applyNumberFormat="1" applyFont="1" applyFill="1" applyBorder="1" applyAlignment="1">
      <alignment horizontal="center" vertical="center"/>
    </xf>
    <xf numFmtId="169" fontId="11" fillId="47" borderId="16" xfId="0" applyNumberFormat="1" applyFont="1" applyFill="1" applyBorder="1" applyAlignment="1">
      <alignment horizontal="center" vertical="center"/>
    </xf>
    <xf numFmtId="0" fontId="9" fillId="44" borderId="63" xfId="0" applyFont="1" applyFill="1" applyBorder="1" applyAlignment="1">
      <alignment horizontal="center" vertical="center"/>
    </xf>
    <xf numFmtId="0" fontId="9" fillId="44" borderId="64"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65" xfId="0" applyFont="1" applyFill="1" applyBorder="1" applyAlignment="1">
      <alignment horizontal="center" vertical="center"/>
    </xf>
    <xf numFmtId="0" fontId="10" fillId="0" borderId="66" xfId="0" applyFont="1" applyFill="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47" borderId="58" xfId="0" applyFont="1" applyFill="1" applyBorder="1" applyAlignment="1">
      <alignment horizontal="center" vertical="center"/>
    </xf>
    <xf numFmtId="0" fontId="10" fillId="47" borderId="52" xfId="0" applyFont="1" applyFill="1" applyBorder="1" applyAlignment="1">
      <alignment horizontal="center" vertical="center"/>
    </xf>
    <xf numFmtId="0" fontId="10" fillId="47" borderId="53" xfId="0" applyFont="1" applyFill="1" applyBorder="1" applyAlignment="1">
      <alignment horizontal="center" vertical="center"/>
    </xf>
    <xf numFmtId="0" fontId="10" fillId="47" borderId="67" xfId="0" applyFont="1" applyFill="1" applyBorder="1" applyAlignment="1">
      <alignment horizontal="center" vertical="center"/>
    </xf>
    <xf numFmtId="0" fontId="10" fillId="47" borderId="68" xfId="0" applyFont="1" applyFill="1" applyBorder="1" applyAlignment="1">
      <alignment horizontal="center" vertical="center"/>
    </xf>
    <xf numFmtId="0" fontId="10" fillId="47" borderId="69" xfId="0" applyFont="1" applyFill="1" applyBorder="1" applyAlignment="1">
      <alignment horizontal="center" vertical="center"/>
    </xf>
    <xf numFmtId="0" fontId="10" fillId="49" borderId="65" xfId="0" applyFont="1" applyFill="1" applyBorder="1" applyAlignment="1">
      <alignment horizontal="center" vertical="center"/>
    </xf>
    <xf numFmtId="0" fontId="10" fillId="49" borderId="59" xfId="0" applyFont="1" applyFill="1" applyBorder="1" applyAlignment="1">
      <alignment horizontal="center" vertical="center"/>
    </xf>
    <xf numFmtId="0" fontId="10" fillId="0" borderId="61" xfId="0" applyFont="1" applyBorder="1" applyAlignment="1">
      <alignment horizontal="center" vertical="center"/>
    </xf>
    <xf numFmtId="0" fontId="10" fillId="0" borderId="62" xfId="0" applyFont="1" applyBorder="1" applyAlignment="1">
      <alignment horizontal="center" vertical="center"/>
    </xf>
    <xf numFmtId="0" fontId="10" fillId="49" borderId="60" xfId="0" applyFont="1" applyFill="1" applyBorder="1" applyAlignment="1">
      <alignment horizontal="center" vertical="center"/>
    </xf>
    <xf numFmtId="0" fontId="10" fillId="44" borderId="60" xfId="0" applyFont="1" applyFill="1" applyBorder="1" applyAlignment="1">
      <alignment horizontal="center" vertical="center"/>
    </xf>
    <xf numFmtId="0" fontId="0" fillId="47" borderId="52" xfId="0" applyFont="1" applyFill="1" applyBorder="1" applyAlignment="1">
      <alignment horizontal="center" vertical="center"/>
    </xf>
    <xf numFmtId="0" fontId="0" fillId="47" borderId="53" xfId="0" applyFont="1" applyFill="1" applyBorder="1" applyAlignment="1">
      <alignment horizontal="center" vertical="center"/>
    </xf>
    <xf numFmtId="0" fontId="0" fillId="47" borderId="67" xfId="0" applyFont="1" applyFill="1" applyBorder="1" applyAlignment="1">
      <alignment horizontal="center" vertical="center"/>
    </xf>
    <xf numFmtId="0" fontId="0" fillId="47" borderId="68" xfId="0" applyFont="1" applyFill="1" applyBorder="1" applyAlignment="1">
      <alignment horizontal="center" vertical="center"/>
    </xf>
    <xf numFmtId="0" fontId="0" fillId="47" borderId="69" xfId="0" applyFont="1" applyFill="1" applyBorder="1" applyAlignment="1">
      <alignment horizontal="center" vertical="center"/>
    </xf>
    <xf numFmtId="0" fontId="16" fillId="49" borderId="0" xfId="0" applyFont="1" applyFill="1" applyAlignment="1">
      <alignment horizontal="left" vertical="top" wrapText="1"/>
    </xf>
    <xf numFmtId="0" fontId="16" fillId="49" borderId="0" xfId="0" applyFont="1" applyFill="1" applyAlignment="1">
      <alignment horizontal="left" vertical="top"/>
    </xf>
    <xf numFmtId="0" fontId="16" fillId="49" borderId="15" xfId="0" applyFont="1" applyFill="1" applyBorder="1" applyAlignment="1">
      <alignment horizontal="left" vertical="top"/>
    </xf>
    <xf numFmtId="0" fontId="11" fillId="47" borderId="58" xfId="0" applyFont="1" applyFill="1" applyBorder="1" applyAlignment="1">
      <alignment horizontal="center" vertical="center"/>
    </xf>
    <xf numFmtId="0" fontId="11" fillId="47" borderId="52" xfId="0" applyFont="1" applyFill="1" applyBorder="1" applyAlignment="1">
      <alignment horizontal="center" vertical="center"/>
    </xf>
    <xf numFmtId="0" fontId="11" fillId="47" borderId="53" xfId="0" applyFont="1" applyFill="1" applyBorder="1" applyAlignment="1">
      <alignment horizontal="center" vertical="center"/>
    </xf>
    <xf numFmtId="0" fontId="11" fillId="47" borderId="14" xfId="0" applyFont="1" applyFill="1" applyBorder="1" applyAlignment="1">
      <alignment horizontal="center" vertical="center"/>
    </xf>
    <xf numFmtId="0" fontId="11" fillId="47" borderId="15" xfId="0" applyFont="1" applyFill="1" applyBorder="1" applyAlignment="1">
      <alignment horizontal="center" vertical="center"/>
    </xf>
    <xf numFmtId="0" fontId="11" fillId="47" borderId="16" xfId="0" applyFont="1" applyFill="1" applyBorder="1" applyAlignment="1">
      <alignment horizontal="center" vertical="center"/>
    </xf>
    <xf numFmtId="0" fontId="9" fillId="47" borderId="58" xfId="0" applyFont="1" applyFill="1" applyBorder="1" applyAlignment="1">
      <alignment horizontal="center" vertical="center" wrapText="1"/>
    </xf>
    <xf numFmtId="0" fontId="9" fillId="47" borderId="52" xfId="0" applyFont="1" applyFill="1" applyBorder="1" applyAlignment="1">
      <alignment horizontal="center" vertical="center"/>
    </xf>
    <xf numFmtId="0" fontId="9" fillId="47" borderId="53" xfId="0" applyFont="1" applyFill="1" applyBorder="1" applyAlignment="1">
      <alignment horizontal="center" vertical="center"/>
    </xf>
    <xf numFmtId="0" fontId="9" fillId="47" borderId="14" xfId="0" applyFont="1" applyFill="1" applyBorder="1" applyAlignment="1">
      <alignment horizontal="center" vertical="center"/>
    </xf>
    <xf numFmtId="0" fontId="9" fillId="47" borderId="15" xfId="0" applyFont="1" applyFill="1" applyBorder="1" applyAlignment="1">
      <alignment horizontal="center" vertical="center"/>
    </xf>
    <xf numFmtId="0" fontId="9" fillId="47" borderId="16" xfId="0" applyFont="1" applyFill="1" applyBorder="1" applyAlignment="1">
      <alignment horizontal="center" vertical="center"/>
    </xf>
    <xf numFmtId="0" fontId="13" fillId="44" borderId="58" xfId="0" applyFont="1" applyFill="1" applyBorder="1" applyAlignment="1">
      <alignment horizontal="left" vertical="top" wrapText="1"/>
    </xf>
    <xf numFmtId="0" fontId="13" fillId="44" borderId="52" xfId="0" applyFont="1" applyFill="1" applyBorder="1" applyAlignment="1">
      <alignment horizontal="left" vertical="top" wrapText="1"/>
    </xf>
    <xf numFmtId="0" fontId="13" fillId="44" borderId="53" xfId="0" applyFont="1" applyFill="1" applyBorder="1" applyAlignment="1">
      <alignment horizontal="left" vertical="top" wrapText="1"/>
    </xf>
    <xf numFmtId="0" fontId="13" fillId="44" borderId="12" xfId="0" applyFont="1" applyFill="1" applyBorder="1" applyAlignment="1">
      <alignment horizontal="left" vertical="top" wrapText="1"/>
    </xf>
    <xf numFmtId="0" fontId="13" fillId="44" borderId="0" xfId="0" applyFont="1" applyFill="1" applyBorder="1" applyAlignment="1">
      <alignment horizontal="left" vertical="top" wrapText="1"/>
    </xf>
    <xf numFmtId="0" fontId="13" fillId="44" borderId="13" xfId="0" applyFont="1" applyFill="1" applyBorder="1" applyAlignment="1">
      <alignment horizontal="left" vertical="top" wrapText="1"/>
    </xf>
    <xf numFmtId="0" fontId="13" fillId="44" borderId="14" xfId="0" applyFont="1" applyFill="1" applyBorder="1" applyAlignment="1">
      <alignment horizontal="left" vertical="top" wrapText="1"/>
    </xf>
    <xf numFmtId="0" fontId="13" fillId="44" borderId="15" xfId="0" applyFont="1" applyFill="1" applyBorder="1" applyAlignment="1">
      <alignment horizontal="left" vertical="top" wrapText="1"/>
    </xf>
    <xf numFmtId="0" fontId="13" fillId="44" borderId="16" xfId="0" applyFont="1" applyFill="1" applyBorder="1" applyAlignment="1">
      <alignment horizontal="left" vertical="top" wrapText="1"/>
    </xf>
    <xf numFmtId="0" fontId="14" fillId="44" borderId="58" xfId="0" applyFont="1" applyFill="1" applyBorder="1" applyAlignment="1">
      <alignment horizontal="left" vertical="top" wrapText="1"/>
    </xf>
    <xf numFmtId="0" fontId="14" fillId="44" borderId="52" xfId="0" applyFont="1" applyFill="1" applyBorder="1" applyAlignment="1">
      <alignment horizontal="left" vertical="top" wrapText="1"/>
    </xf>
    <xf numFmtId="0" fontId="14" fillId="44" borderId="53" xfId="0" applyFont="1" applyFill="1" applyBorder="1" applyAlignment="1">
      <alignment horizontal="left" vertical="top" wrapText="1"/>
    </xf>
    <xf numFmtId="0" fontId="14" fillId="44" borderId="12" xfId="0" applyFont="1" applyFill="1" applyBorder="1" applyAlignment="1">
      <alignment horizontal="left" vertical="top" wrapText="1"/>
    </xf>
    <xf numFmtId="0" fontId="14" fillId="44" borderId="0" xfId="0" applyFont="1" applyFill="1" applyBorder="1" applyAlignment="1">
      <alignment horizontal="left" vertical="top" wrapText="1"/>
    </xf>
    <xf numFmtId="0" fontId="14" fillId="44" borderId="13" xfId="0" applyFont="1" applyFill="1" applyBorder="1" applyAlignment="1">
      <alignment horizontal="left" vertical="top" wrapText="1"/>
    </xf>
    <xf numFmtId="0" fontId="14" fillId="44" borderId="14" xfId="0" applyFont="1" applyFill="1" applyBorder="1" applyAlignment="1">
      <alignment horizontal="left" vertical="top" wrapText="1"/>
    </xf>
    <xf numFmtId="0" fontId="14" fillId="44" borderId="15" xfId="0" applyFont="1" applyFill="1" applyBorder="1" applyAlignment="1">
      <alignment horizontal="left" vertical="top" wrapText="1"/>
    </xf>
    <xf numFmtId="0" fontId="14" fillId="44" borderId="16" xfId="0" applyFont="1" applyFill="1" applyBorder="1" applyAlignment="1">
      <alignment horizontal="left" vertical="top" wrapText="1"/>
    </xf>
    <xf numFmtId="0" fontId="14" fillId="46" borderId="0" xfId="0" applyFont="1" applyFill="1" applyBorder="1" applyAlignment="1">
      <alignment horizontal="left" vertical="top" wrapText="1"/>
    </xf>
    <xf numFmtId="0" fontId="14" fillId="46" borderId="13" xfId="0" applyFont="1" applyFill="1" applyBorder="1" applyAlignment="1">
      <alignment horizontal="left" vertical="top" wrapText="1"/>
    </xf>
    <xf numFmtId="0" fontId="14" fillId="46" borderId="15" xfId="0" applyFont="1" applyFill="1" applyBorder="1" applyAlignment="1">
      <alignment horizontal="left" vertical="top" wrapText="1"/>
    </xf>
    <xf numFmtId="0" fontId="14" fillId="46" borderId="16" xfId="0" applyFont="1" applyFill="1" applyBorder="1" applyAlignment="1">
      <alignment horizontal="left" vertical="top" wrapText="1"/>
    </xf>
    <xf numFmtId="0" fontId="0" fillId="44" borderId="70" xfId="0" applyFont="1" applyFill="1" applyBorder="1" applyAlignment="1">
      <alignment horizontal="center"/>
    </xf>
    <xf numFmtId="0" fontId="0" fillId="44" borderId="64" xfId="0" applyFont="1" applyFill="1" applyBorder="1" applyAlignment="1">
      <alignment horizontal="center"/>
    </xf>
    <xf numFmtId="0" fontId="0" fillId="0" borderId="0" xfId="0" applyFill="1" applyAlignment="1">
      <alignment/>
    </xf>
    <xf numFmtId="22" fontId="0" fillId="0" borderId="0" xfId="0" applyNumberFormat="1" applyFill="1" applyAlignment="1">
      <alignment/>
    </xf>
    <xf numFmtId="21" fontId="0" fillId="0" borderId="0" xfId="0" applyNumberFormat="1" applyFill="1" applyAlignment="1">
      <alignment/>
    </xf>
  </cellXfs>
  <cellStyles count="81">
    <cellStyle name="Normal" xfId="0"/>
    <cellStyle name="20% - Colore 1" xfId="15"/>
    <cellStyle name="20% - Colore 1 2" xfId="16"/>
    <cellStyle name="20% - Colore 1 3" xfId="17"/>
    <cellStyle name="20% - Colore 1 4" xfId="18"/>
    <cellStyle name="20% - Colore 2" xfId="19"/>
    <cellStyle name="20% - Colore 2 2" xfId="20"/>
    <cellStyle name="20% - Colore 2 3" xfId="21"/>
    <cellStyle name="20% - Colore 2 4" xfId="22"/>
    <cellStyle name="20% - Colore 3" xfId="23"/>
    <cellStyle name="20% - Colore 3 2" xfId="24"/>
    <cellStyle name="20% - Colore 3 3" xfId="25"/>
    <cellStyle name="20% - Colore 3 4" xfId="26"/>
    <cellStyle name="20% - Colore 4" xfId="27"/>
    <cellStyle name="20% - Colore 4 2" xfId="28"/>
    <cellStyle name="20% - Colore 4 3" xfId="29"/>
    <cellStyle name="20% - Colore 4 4" xfId="30"/>
    <cellStyle name="20% - Colore 5" xfId="31"/>
    <cellStyle name="20% - Colore 6" xfId="32"/>
    <cellStyle name="40% - Colore 1" xfId="33"/>
    <cellStyle name="40% - Colore 2" xfId="34"/>
    <cellStyle name="40% - Colore 3" xfId="35"/>
    <cellStyle name="40% - Colore 3 2" xfId="36"/>
    <cellStyle name="40% - Colore 3 3" xfId="37"/>
    <cellStyle name="40% - Colore 3 4" xfId="38"/>
    <cellStyle name="40% - Colore 4" xfId="39"/>
    <cellStyle name="40% - Colore 5" xfId="40"/>
    <cellStyle name="40% - Colore 6" xfId="41"/>
    <cellStyle name="60% - Colore 1" xfId="42"/>
    <cellStyle name="60% - Colore 2" xfId="43"/>
    <cellStyle name="60% - Colore 3" xfId="44"/>
    <cellStyle name="60% - Colore 3 2" xfId="45"/>
    <cellStyle name="60% - Colore 3 3" xfId="46"/>
    <cellStyle name="60% - Colore 3 4" xfId="47"/>
    <cellStyle name="60% - Colore 4" xfId="48"/>
    <cellStyle name="60% - Colore 4 2" xfId="49"/>
    <cellStyle name="60% - Colore 4 3" xfId="50"/>
    <cellStyle name="60% - Colore 4 4" xfId="51"/>
    <cellStyle name="60% - Colore 5" xfId="52"/>
    <cellStyle name="60% - Colore 6" xfId="53"/>
    <cellStyle name="60% - Colore 6 2" xfId="54"/>
    <cellStyle name="60% - Colore 6 3" xfId="55"/>
    <cellStyle name="60% - Colore 6 4" xfId="56"/>
    <cellStyle name="Calcolo" xfId="57"/>
    <cellStyle name="Cella collegata" xfId="58"/>
    <cellStyle name="Cella da controllare" xfId="59"/>
    <cellStyle name="Colore 1" xfId="60"/>
    <cellStyle name="Colore 2" xfId="61"/>
    <cellStyle name="Colore 3" xfId="62"/>
    <cellStyle name="Colore 4" xfId="63"/>
    <cellStyle name="Colore 5" xfId="64"/>
    <cellStyle name="Colore 6" xfId="65"/>
    <cellStyle name="Input" xfId="66"/>
    <cellStyle name="Comma" xfId="67"/>
    <cellStyle name="Comma [0]" xfId="68"/>
    <cellStyle name="Neutrale" xfId="69"/>
    <cellStyle name="Normale 2" xfId="70"/>
    <cellStyle name="Normale 2 2" xfId="71"/>
    <cellStyle name="Normale 3" xfId="72"/>
    <cellStyle name="Normale 4" xfId="73"/>
    <cellStyle name="Normale 5" xfId="74"/>
    <cellStyle name="Nota" xfId="75"/>
    <cellStyle name="Nota 2" xfId="76"/>
    <cellStyle name="Nota 3" xfId="77"/>
    <cellStyle name="Nota 4" xfId="78"/>
    <cellStyle name="Nota 5" xfId="79"/>
    <cellStyle name="Nota 6" xfId="80"/>
    <cellStyle name="Output" xfId="81"/>
    <cellStyle name="Percent" xfId="82"/>
    <cellStyle name="Testo avviso" xfId="83"/>
    <cellStyle name="Testo descrittivo" xfId="84"/>
    <cellStyle name="Titolo" xfId="85"/>
    <cellStyle name="Titolo 1" xfId="86"/>
    <cellStyle name="Titolo 2" xfId="87"/>
    <cellStyle name="Titolo 3" xfId="88"/>
    <cellStyle name="Titolo 4" xfId="89"/>
    <cellStyle name="Totale" xfId="90"/>
    <cellStyle name="Valore non valido" xfId="91"/>
    <cellStyle name="Valore valido" xfId="92"/>
    <cellStyle name="Currency" xfId="93"/>
    <cellStyle name="Currency [0]" xfId="94"/>
  </cellStyles>
  <dxfs count="6">
    <dxf>
      <fill>
        <patternFill patternType="solid">
          <bgColor rgb="FFFFCC00"/>
        </patternFill>
      </fill>
      <border/>
    </dxf>
    <dxf>
      <border>
        <left style="thick"/>
        <right style="thick"/>
        <top style="thick"/>
        <bottom style="thick"/>
      </border>
    </dxf>
    <dxf>
      <font>
        <b/>
      </font>
      <border/>
    </dxf>
    <dxf>
      <border>
        <left style="medium"/>
        <right style="medium"/>
        <top style="medium"/>
        <bottom style="medium"/>
      </border>
    </dxf>
    <dxf>
      <fill>
        <patternFill patternType="solid">
          <bgColor rgb="FF99CC00"/>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pivotCacheDefinition" Target="pivotCache/pivotCacheDefinition2.xml" /><Relationship Id="rId6" Type="http://schemas.openxmlformats.org/officeDocument/2006/relationships/pivotCacheDefinition" Target="pivotCache/pivotCacheDefinition3.xml" /><Relationship Id="rId7" Type="http://schemas.openxmlformats.org/officeDocument/2006/relationships/pivotCacheDefinition" Target="pivotCache/pivotCacheDefinition1.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0000"/>
                </a:solidFill>
              </a:rPr>
              <a:t>Congruent displays</a:t>
            </a:r>
          </a:p>
        </c:rich>
      </c:tx>
      <c:layout>
        <c:manualLayout>
          <c:xMode val="factor"/>
          <c:yMode val="factor"/>
          <c:x val="0.06425"/>
          <c:y val="-0.0025"/>
        </c:manualLayout>
      </c:layout>
      <c:spPr>
        <a:noFill/>
        <a:ln>
          <a:noFill/>
        </a:ln>
      </c:spPr>
    </c:title>
    <c:plotArea>
      <c:layout>
        <c:manualLayout>
          <c:xMode val="edge"/>
          <c:yMode val="edge"/>
          <c:x val="0.0695"/>
          <c:y val="0.17525"/>
          <c:w val="0.91375"/>
          <c:h val="0.6905"/>
        </c:manualLayout>
      </c:layout>
      <c:bubbleChart>
        <c:varyColors val="0"/>
        <c:ser>
          <c:idx val="0"/>
          <c:order val="0"/>
          <c:tx>
            <c:strRef>
              <c:f>Maschera!$M$6</c:f>
              <c:strCache>
                <c:ptCount val="1"/>
                <c:pt idx="0">
                  <c:v>LEFT</c:v>
                </c:pt>
              </c:strCache>
            </c:strRef>
          </c:tx>
          <c:spPr>
            <a:solidFill>
              <a:srgbClr val="80808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Maschera!$R$6:$R$9</c:f>
                <c:numCache>
                  <c:ptCount val="4"/>
                  <c:pt idx="0">
                    <c:v>0.03241654359699184</c:v>
                  </c:pt>
                  <c:pt idx="1">
                    <c:v>0.05033912478157045</c:v>
                  </c:pt>
                  <c:pt idx="2">
                    <c:v>0.0636028449897153</c:v>
                  </c:pt>
                  <c:pt idx="3">
                    <c:v>0.12230811219938925</c:v>
                  </c:pt>
                </c:numCache>
              </c:numRef>
            </c:plus>
            <c:minus>
              <c:numRef>
                <c:f>Maschera!$R$6:$R$9</c:f>
                <c:numCache>
                  <c:ptCount val="4"/>
                  <c:pt idx="0">
                    <c:v>0.03241654359699184</c:v>
                  </c:pt>
                  <c:pt idx="1">
                    <c:v>0.05033912478157045</c:v>
                  </c:pt>
                  <c:pt idx="2">
                    <c:v>0.0636028449897153</c:v>
                  </c:pt>
                  <c:pt idx="3">
                    <c:v>0.12230811219938925</c:v>
                  </c:pt>
                </c:numCache>
              </c:numRef>
            </c:minus>
            <c:noEndCap val="0"/>
            <c:spPr>
              <a:ln w="12700">
                <a:solidFill>
                  <a:srgbClr val="000000"/>
                </a:solidFill>
              </a:ln>
            </c:spPr>
          </c:errBars>
          <c:xVal>
            <c:numRef>
              <c:f>Maschera!$O$6:$O$9</c:f>
              <c:numCache/>
            </c:numRef>
          </c:xVal>
          <c:yVal>
            <c:numRef>
              <c:f>Maschera!$Q$6:$Q$9</c:f>
              <c:numCache/>
            </c:numRef>
          </c:yVal>
          <c:bubbleSize>
            <c:numRef>
              <c:f>Maschera!$BB$6:$BB$9</c:f>
              <c:numCache/>
            </c:numRef>
          </c:bubbleSize>
        </c:ser>
        <c:ser>
          <c:idx val="1"/>
          <c:order val="1"/>
          <c:tx>
            <c:strRef>
              <c:f>Maschera!$M$10</c:f>
              <c:strCache>
                <c:ptCount val="1"/>
                <c:pt idx="0">
                  <c:v>RIGHT</c:v>
                </c:pt>
              </c:strCache>
            </c:strRef>
          </c:tx>
          <c:spPr>
            <a:solidFill>
              <a:srgbClr val="FF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Maschera!$R$10:$R$13</c:f>
                <c:numCache>
                  <c:ptCount val="4"/>
                  <c:pt idx="0">
                    <c:v>0.06511686674163246</c:v>
                  </c:pt>
                  <c:pt idx="1">
                    <c:v>0.11026343049980569</c:v>
                  </c:pt>
                  <c:pt idx="2">
                    <c:v>0.1483325995291019</c:v>
                  </c:pt>
                  <c:pt idx="3">
                    <c:v>0.07248493134274715</c:v>
                  </c:pt>
                </c:numCache>
              </c:numRef>
            </c:plus>
            <c:minus>
              <c:numRef>
                <c:f>Maschera!$R$10:$R$13</c:f>
                <c:numCache>
                  <c:ptCount val="4"/>
                  <c:pt idx="0">
                    <c:v>0.06511686674163246</c:v>
                  </c:pt>
                  <c:pt idx="1">
                    <c:v>0.11026343049980569</c:v>
                  </c:pt>
                  <c:pt idx="2">
                    <c:v>0.1483325995291019</c:v>
                  </c:pt>
                  <c:pt idx="3">
                    <c:v>0.07248493134274715</c:v>
                  </c:pt>
                </c:numCache>
              </c:numRef>
            </c:minus>
            <c:noEndCap val="0"/>
            <c:spPr>
              <a:ln w="12700">
                <a:solidFill>
                  <a:srgbClr val="000000"/>
                </a:solidFill>
              </a:ln>
            </c:spPr>
          </c:errBars>
          <c:xVal>
            <c:numRef>
              <c:f>Maschera!$O$10:$O$13</c:f>
              <c:numCache/>
            </c:numRef>
          </c:xVal>
          <c:yVal>
            <c:numRef>
              <c:f>Maschera!$Q$10:$Q$13</c:f>
              <c:numCache/>
            </c:numRef>
          </c:yVal>
          <c:bubbleSize>
            <c:numRef>
              <c:f>Maschera!$BB$10:$BB$13</c:f>
              <c:numCache/>
            </c:numRef>
          </c:bubbleSize>
        </c:ser>
        <c:ser>
          <c:idx val="2"/>
          <c:order val="2"/>
          <c:tx>
            <c:v>Line LEFT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808080"/>
                </a:solidFill>
              </a:ln>
            </c:spPr>
            <c:trendlineType val="linear"/>
            <c:dispEq val="0"/>
            <c:dispRSqr val="0"/>
          </c:trendline>
          <c:xVal>
            <c:numRef>
              <c:f>Maschera!$BN$6:$BN$8</c:f>
              <c:numCache/>
            </c:numRef>
          </c:xVal>
          <c:yVal>
            <c:numRef>
              <c:f>Maschera!$BL$6:$BL$8</c:f>
              <c:numCache/>
            </c:numRef>
          </c:yVal>
          <c:bubbleSize>
            <c:numRef>
              <c:f>Maschera!$BM$6:$BM$8</c:f>
              <c:numCache/>
            </c:numRef>
          </c:bubbleSize>
        </c:ser>
        <c:ser>
          <c:idx val="3"/>
          <c:order val="3"/>
          <c:tx>
            <c:v>Line Right</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FF0000"/>
                </a:solidFill>
              </a:ln>
            </c:spPr>
            <c:trendlineType val="linear"/>
            <c:dispEq val="0"/>
            <c:dispRSqr val="0"/>
          </c:trendline>
          <c:xVal>
            <c:numRef>
              <c:f>Maschera!$BN$9:$BN$11</c:f>
              <c:numCache/>
            </c:numRef>
          </c:xVal>
          <c:yVal>
            <c:numRef>
              <c:f>Maschera!$BL$9:$BL$11</c:f>
              <c:numCache/>
            </c:numRef>
          </c:yVal>
          <c:bubbleSize>
            <c:numRef>
              <c:f>Maschera!$BM$9:$BM$11</c:f>
              <c:numCache/>
            </c:numRef>
          </c:bubbleSize>
        </c:ser>
        <c:bubbleScale val="35"/>
        <c:axId val="47943658"/>
        <c:axId val="28839739"/>
      </c:bubbleChart>
      <c:valAx>
        <c:axId val="47943658"/>
        <c:scaling>
          <c:orientation val="minMax"/>
        </c:scaling>
        <c:axPos val="b"/>
        <c:title>
          <c:tx>
            <c:rich>
              <a:bodyPr vert="horz" rot="0" anchor="ctr"/>
              <a:lstStyle/>
              <a:p>
                <a:pPr algn="ctr">
                  <a:defRPr/>
                </a:pPr>
                <a:r>
                  <a:rPr lang="en-US" cap="none" sz="1450" b="1" i="0" u="none" baseline="0">
                    <a:solidFill>
                      <a:srgbClr val="000000"/>
                    </a:solidFill>
                  </a:rPr>
                  <a:t>Average Valence (% morph scale)</a:t>
                </a:r>
              </a:p>
            </c:rich>
          </c:tx>
          <c:layout>
            <c:manualLayout>
              <c:xMode val="factor"/>
              <c:yMode val="factor"/>
              <c:x val="-0.02725"/>
              <c:y val="0.00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50" b="0" i="0" u="none" baseline="0">
                <a:solidFill>
                  <a:srgbClr val="000000"/>
                </a:solidFill>
              </a:defRPr>
            </a:pPr>
          </a:p>
        </c:txPr>
        <c:crossAx val="28839739"/>
        <c:crosses val="autoZero"/>
        <c:crossBetween val="midCat"/>
        <c:dispUnits/>
      </c:valAx>
      <c:valAx>
        <c:axId val="28839739"/>
        <c:scaling>
          <c:orientation val="minMax"/>
          <c:max val="2.1"/>
          <c:min val="0.7000000000000001"/>
        </c:scaling>
        <c:axPos val="l"/>
        <c:title>
          <c:tx>
            <c:rich>
              <a:bodyPr vert="horz" rot="-5400000" anchor="ctr"/>
              <a:lstStyle/>
              <a:p>
                <a:pPr algn="ctr">
                  <a:defRPr/>
                </a:pPr>
                <a:r>
                  <a:rPr lang="en-US" cap="none" sz="1450" b="1" i="0" u="none" baseline="0">
                    <a:solidFill>
                      <a:srgbClr val="000000"/>
                    </a:solidFill>
                  </a:rPr>
                  <a:t>response speed (1/RT*1000)</a:t>
                </a:r>
              </a:p>
            </c:rich>
          </c:tx>
          <c:layout>
            <c:manualLayout>
              <c:xMode val="factor"/>
              <c:yMode val="factor"/>
              <c:x val="0.00475"/>
              <c:y val="0.009"/>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450" b="0" i="0" u="none" baseline="0">
                <a:solidFill>
                  <a:srgbClr val="000000"/>
                </a:solidFill>
              </a:defRPr>
            </a:pPr>
          </a:p>
        </c:txPr>
        <c:crossAx val="47943658"/>
        <c:crosses val="autoZero"/>
        <c:crossBetween val="midCat"/>
        <c:dispUnits/>
      </c:valAx>
      <c:spPr>
        <a:noFill/>
        <a:ln>
          <a:noFill/>
        </a:ln>
      </c:spPr>
    </c:plotArea>
    <c:legend>
      <c:legendPos val="r"/>
      <c:legendEntry>
        <c:idx val="2"/>
        <c:delete val="1"/>
      </c:legendEntry>
      <c:legendEntry>
        <c:idx val="3"/>
        <c:delete val="1"/>
      </c:legendEntry>
      <c:legendEntry>
        <c:idx val="4"/>
        <c:delete val="1"/>
      </c:legendEntry>
      <c:legendEntry>
        <c:idx val="5"/>
        <c:delete val="1"/>
      </c:legendEntry>
      <c:layout>
        <c:manualLayout>
          <c:xMode val="edge"/>
          <c:yMode val="edge"/>
          <c:x val="0.06275"/>
          <c:y val="0.035"/>
          <c:w val="0.295"/>
          <c:h val="0.10025"/>
        </c:manualLayout>
      </c:layout>
      <c:overlay val="0"/>
      <c:spPr>
        <a:solidFill>
          <a:srgbClr val="FFFFFF"/>
        </a:solidFill>
        <a:ln w="3175">
          <a:solidFill>
            <a:srgbClr val="000000"/>
          </a:solidFill>
        </a:ln>
      </c:spPr>
      <c:txPr>
        <a:bodyPr vert="horz" rot="0"/>
        <a:lstStyle/>
        <a:p>
          <a:pPr>
            <a:defRPr lang="en-US" cap="none" sz="14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Incongruent displays</a:t>
            </a:r>
          </a:p>
        </c:rich>
      </c:tx>
      <c:layout>
        <c:manualLayout>
          <c:xMode val="factor"/>
          <c:yMode val="factor"/>
          <c:x val="0.057"/>
          <c:y val="-0.0025"/>
        </c:manualLayout>
      </c:layout>
      <c:spPr>
        <a:noFill/>
        <a:ln>
          <a:noFill/>
        </a:ln>
      </c:spPr>
    </c:title>
    <c:plotArea>
      <c:layout>
        <c:manualLayout>
          <c:xMode val="edge"/>
          <c:yMode val="edge"/>
          <c:x val="0.07075"/>
          <c:y val="0.181"/>
          <c:w val="0.91275"/>
          <c:h val="0.6755"/>
        </c:manualLayout>
      </c:layout>
      <c:bubbleChart>
        <c:varyColors val="0"/>
        <c:ser>
          <c:idx val="0"/>
          <c:order val="0"/>
          <c:tx>
            <c:strRef>
              <c:f>Maschera!$M$18</c:f>
              <c:strCache>
                <c:ptCount val="1"/>
                <c:pt idx="0">
                  <c:v>RIGHT</c:v>
                </c:pt>
              </c:strCache>
            </c:strRef>
          </c:tx>
          <c:spPr>
            <a:solidFill>
              <a:srgbClr val="80808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Maschera!$R$18:$R$21</c:f>
                <c:numCache>
                  <c:ptCount val="4"/>
                  <c:pt idx="0">
                    <c:v>0</c:v>
                  </c:pt>
                  <c:pt idx="1">
                    <c:v>0</c:v>
                  </c:pt>
                  <c:pt idx="2">
                    <c:v>0</c:v>
                  </c:pt>
                  <c:pt idx="3">
                    <c:v>0</c:v>
                  </c:pt>
                </c:numCache>
              </c:numRef>
            </c:plus>
            <c:minus>
              <c:numRef>
                <c:f>Maschera!$R$18:$R$21</c:f>
                <c:numCache>
                  <c:ptCount val="4"/>
                  <c:pt idx="0">
                    <c:v>0</c:v>
                  </c:pt>
                  <c:pt idx="1">
                    <c:v>0</c:v>
                  </c:pt>
                  <c:pt idx="2">
                    <c:v>0</c:v>
                  </c:pt>
                  <c:pt idx="3">
                    <c:v>0</c:v>
                  </c:pt>
                </c:numCache>
              </c:numRef>
            </c:minus>
            <c:noEndCap val="0"/>
            <c:spPr>
              <a:ln w="12700">
                <a:solidFill>
                  <a:srgbClr val="000000"/>
                </a:solidFill>
              </a:ln>
            </c:spPr>
          </c:errBars>
          <c:xVal>
            <c:numRef>
              <c:f>Maschera!$O$18:$O$21</c:f>
              <c:numCache/>
            </c:numRef>
          </c:xVal>
          <c:yVal>
            <c:numRef>
              <c:f>Maschera!$Q$18:$Q$21</c:f>
              <c:numCache/>
            </c:numRef>
          </c:yVal>
          <c:bubbleSize>
            <c:numRef>
              <c:f>Maschera!$BB$18:$BB$21</c:f>
              <c:numCache/>
            </c:numRef>
          </c:bubbleSize>
        </c:ser>
        <c:ser>
          <c:idx val="1"/>
          <c:order val="1"/>
          <c:tx>
            <c:strRef>
              <c:f>Maschera!$M$14</c:f>
              <c:strCache>
                <c:ptCount val="1"/>
                <c:pt idx="0">
                  <c:v>RIGHT</c:v>
                </c:pt>
              </c:strCache>
            </c:strRef>
          </c:tx>
          <c:spPr>
            <a:solidFill>
              <a:srgbClr val="FF0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Maschera!$R$14:$R$17</c:f>
                <c:numCache>
                  <c:ptCount val="4"/>
                  <c:pt idx="0">
                    <c:v>0</c:v>
                  </c:pt>
                  <c:pt idx="1">
                    <c:v>0</c:v>
                  </c:pt>
                  <c:pt idx="2">
                    <c:v>0</c:v>
                  </c:pt>
                  <c:pt idx="3">
                    <c:v>0</c:v>
                  </c:pt>
                </c:numCache>
              </c:numRef>
            </c:plus>
            <c:minus>
              <c:numRef>
                <c:f>Maschera!$R$14:$R$17</c:f>
                <c:numCache>
                  <c:ptCount val="4"/>
                  <c:pt idx="0">
                    <c:v>0</c:v>
                  </c:pt>
                  <c:pt idx="1">
                    <c:v>0</c:v>
                  </c:pt>
                  <c:pt idx="2">
                    <c:v>0</c:v>
                  </c:pt>
                  <c:pt idx="3">
                    <c:v>0</c:v>
                  </c:pt>
                </c:numCache>
              </c:numRef>
            </c:minus>
            <c:noEndCap val="0"/>
            <c:spPr>
              <a:ln w="12700">
                <a:solidFill>
                  <a:srgbClr val="000000"/>
                </a:solidFill>
              </a:ln>
            </c:spPr>
          </c:errBars>
          <c:xVal>
            <c:numRef>
              <c:f>Maschera!$O$14:$O$17</c:f>
              <c:numCache/>
            </c:numRef>
          </c:xVal>
          <c:yVal>
            <c:numRef>
              <c:f>Maschera!$Q$14:$Q$17</c:f>
              <c:numCache/>
            </c:numRef>
          </c:yVal>
          <c:bubbleSize>
            <c:numRef>
              <c:f>Maschera!$BB$14:$BB$17</c:f>
              <c:numCache/>
            </c:numRef>
          </c:bubbleSize>
        </c:ser>
        <c:ser>
          <c:idx val="2"/>
          <c:order val="2"/>
          <c:tx>
            <c:v>Line LEFT</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808080"/>
                </a:solidFill>
              </a:ln>
            </c:spPr>
            <c:trendlineType val="linear"/>
            <c:dispEq val="0"/>
            <c:dispRSqr val="0"/>
          </c:trendline>
          <c:xVal>
            <c:numRef>
              <c:f>Maschera!$BN$15:$BN$17</c:f>
              <c:numCache/>
            </c:numRef>
          </c:xVal>
          <c:yVal>
            <c:numRef>
              <c:f>Maschera!$BL$15:$BL$17</c:f>
              <c:numCache/>
            </c:numRef>
          </c:yVal>
          <c:bubbleSize>
            <c:numRef>
              <c:f>Maschera!$BM$15:$BM$17</c:f>
              <c:numCache/>
            </c:numRef>
          </c:bubbleSize>
        </c:ser>
        <c:ser>
          <c:idx val="3"/>
          <c:order val="3"/>
          <c:tx>
            <c:v>Line Right</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FF0000"/>
                </a:solidFill>
              </a:ln>
            </c:spPr>
            <c:trendlineType val="linear"/>
            <c:dispEq val="0"/>
            <c:dispRSqr val="0"/>
          </c:trendline>
          <c:xVal>
            <c:numRef>
              <c:f>Maschera!$BN$12:$BN$14</c:f>
              <c:numCache/>
            </c:numRef>
          </c:xVal>
          <c:yVal>
            <c:numRef>
              <c:f>Maschera!$BL$12:$BL$14</c:f>
              <c:numCache/>
            </c:numRef>
          </c:yVal>
          <c:bubbleSize>
            <c:numRef>
              <c:f>Maschera!$BM$12:$BM$14</c:f>
              <c:numCache/>
            </c:numRef>
          </c:bubbleSize>
        </c:ser>
        <c:bubbleScale val="35"/>
        <c:axId val="58231060"/>
        <c:axId val="54317493"/>
      </c:bubbleChart>
      <c:valAx>
        <c:axId val="58231060"/>
        <c:scaling>
          <c:orientation val="minMax"/>
        </c:scaling>
        <c:axPos val="b"/>
        <c:title>
          <c:tx>
            <c:rich>
              <a:bodyPr vert="horz" rot="0" anchor="ctr"/>
              <a:lstStyle/>
              <a:p>
                <a:pPr algn="ctr">
                  <a:defRPr/>
                </a:pPr>
                <a:r>
                  <a:rPr lang="en-US" cap="none" sz="1475" b="1" i="0" u="none" baseline="0">
                    <a:solidFill>
                      <a:srgbClr val="000000"/>
                    </a:solidFill>
                  </a:rPr>
                  <a:t>Average Valence (% morph scale)</a:t>
                </a:r>
              </a:p>
            </c:rich>
          </c:tx>
          <c:layout>
            <c:manualLayout>
              <c:xMode val="factor"/>
              <c:yMode val="factor"/>
              <c:x val="-0.024"/>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475" b="0" i="0" u="none" baseline="0">
                <a:solidFill>
                  <a:srgbClr val="000000"/>
                </a:solidFill>
              </a:defRPr>
            </a:pPr>
          </a:p>
        </c:txPr>
        <c:crossAx val="54317493"/>
        <c:crosses val="autoZero"/>
        <c:crossBetween val="midCat"/>
        <c:dispUnits/>
      </c:valAx>
      <c:valAx>
        <c:axId val="54317493"/>
        <c:scaling>
          <c:orientation val="minMax"/>
          <c:max val="2.1"/>
          <c:min val="0.7000000000000001"/>
        </c:scaling>
        <c:axPos val="l"/>
        <c:title>
          <c:tx>
            <c:rich>
              <a:bodyPr vert="horz" rot="-5400000" anchor="ctr"/>
              <a:lstStyle/>
              <a:p>
                <a:pPr algn="ctr">
                  <a:defRPr/>
                </a:pPr>
                <a:r>
                  <a:rPr lang="en-US" cap="none" sz="1475" b="1" i="0" u="none" baseline="0">
                    <a:solidFill>
                      <a:srgbClr val="000000"/>
                    </a:solidFill>
                  </a:rPr>
                  <a:t>response speed (1/RT*1000)</a:t>
                </a:r>
              </a:p>
            </c:rich>
          </c:tx>
          <c:layout>
            <c:manualLayout>
              <c:xMode val="factor"/>
              <c:yMode val="factor"/>
              <c:x val="0.0025"/>
              <c:y val="0.013"/>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475" b="0" i="0" u="none" baseline="0">
                <a:solidFill>
                  <a:srgbClr val="000000"/>
                </a:solidFill>
              </a:defRPr>
            </a:pPr>
          </a:p>
        </c:txPr>
        <c:crossAx val="58231060"/>
        <c:crosses val="autoZero"/>
        <c:crossBetween val="midCat"/>
        <c:dispUnits/>
      </c:valAx>
      <c:spPr>
        <a:noFill/>
        <a:ln>
          <a:noFill/>
        </a:ln>
      </c:spPr>
    </c:plotArea>
    <c:legend>
      <c:legendPos val="r"/>
      <c:legendEntry>
        <c:idx val="2"/>
        <c:delete val="1"/>
      </c:legendEntry>
      <c:legendEntry>
        <c:idx val="3"/>
        <c:delete val="1"/>
      </c:legendEntry>
      <c:legendEntry>
        <c:idx val="4"/>
        <c:delete val="1"/>
      </c:legendEntry>
      <c:legendEntry>
        <c:idx val="5"/>
        <c:delete val="1"/>
      </c:legendEntry>
      <c:layout>
        <c:manualLayout>
          <c:xMode val="edge"/>
          <c:yMode val="edge"/>
          <c:x val="0.06775"/>
          <c:y val="0.01"/>
          <c:w val="0.2755"/>
          <c:h val="0.1"/>
        </c:manualLayout>
      </c:layout>
      <c:overlay val="0"/>
      <c:spPr>
        <a:solidFill>
          <a:srgbClr val="FFFFFF"/>
        </a:solidFill>
        <a:ln w="3175">
          <a:solidFill>
            <a:srgbClr val="000000"/>
          </a:solidFill>
        </a:ln>
      </c:spPr>
      <c:txPr>
        <a:bodyPr vert="horz" rot="0"/>
        <a:lstStyle/>
        <a:p>
          <a:pPr>
            <a:defRPr lang="en-US" cap="none" sz="14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rPr>
              <a:t>Misura sintetica di performance</a:t>
            </a:r>
          </a:p>
        </c:rich>
      </c:tx>
      <c:layout>
        <c:manualLayout>
          <c:xMode val="factor"/>
          <c:yMode val="factor"/>
          <c:x val="0.04775"/>
          <c:y val="-0.0225"/>
        </c:manualLayout>
      </c:layout>
      <c:spPr>
        <a:noFill/>
        <a:ln>
          <a:noFill/>
        </a:ln>
      </c:spPr>
    </c:title>
    <c:plotArea>
      <c:layout>
        <c:manualLayout>
          <c:xMode val="edge"/>
          <c:yMode val="edge"/>
          <c:x val="0.118"/>
          <c:y val="0.1155"/>
          <c:w val="0.867"/>
          <c:h val="0.78525"/>
        </c:manualLayout>
      </c:layout>
      <c:bubbleChart>
        <c:varyColors val="0"/>
        <c:ser>
          <c:idx val="0"/>
          <c:order val="0"/>
          <c:tx>
            <c:strRef>
              <c:f>Maschera!$S$10</c:f>
              <c:strCache>
                <c:ptCount val="1"/>
                <c:pt idx="0">
                  <c:v>INCONG</c:v>
                </c:pt>
              </c:strCache>
            </c:strRef>
          </c:tx>
          <c:spPr>
            <a:solidFill>
              <a:srgbClr val="008000"/>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xVal>
            <c:numRef>
              <c:f>Maschera!$T$10:$T$13</c:f>
              <c:numCache/>
            </c:numRef>
          </c:xVal>
          <c:yVal>
            <c:numRef>
              <c:f>Maschera!$V$10:$V$13</c:f>
              <c:numCache/>
            </c:numRef>
          </c:yVal>
          <c:bubbleSize>
            <c:numRef>
              <c:f>Maschera!$U$10:$U$13</c:f>
              <c:numCache/>
            </c:numRef>
          </c:bubbleSize>
        </c:ser>
        <c:ser>
          <c:idx val="1"/>
          <c:order val="1"/>
          <c:tx>
            <c:strRef>
              <c:f>Maschera!$S$6</c:f>
              <c:strCache>
                <c:ptCount val="1"/>
                <c:pt idx="0">
                  <c:v>CONG</c:v>
                </c:pt>
              </c:strCache>
            </c:strRef>
          </c:tx>
          <c:spPr>
            <a:solidFill>
              <a:srgbClr val="0000FF"/>
            </a:solidFill>
            <a:ln w="12700">
              <a:solidFill>
                <a:srgbClr val="000000"/>
              </a:solidFill>
            </a:ln>
          </c:spPr>
          <c:invertIfNegative val="1"/>
          <c:extLst>
            <c:ext xmlns:c14="http://schemas.microsoft.com/office/drawing/2007/8/2/chart" uri="{6F2FDCE9-48DA-4B69-8628-5D25D57E5C99}">
              <c14:invertSolidFillFmt>
                <c14:spPr>
                  <a:solidFill>
                    <a:srgbClr val="FFFFFF"/>
                  </a:solidFill>
                </c14:spPr>
              </c14:invertSolidFillFmt>
            </c:ext>
          </c:extLst>
          <c:xVal>
            <c:numRef>
              <c:f>Maschera!$T$6:$T$9</c:f>
              <c:numCache/>
            </c:numRef>
          </c:xVal>
          <c:yVal>
            <c:numRef>
              <c:f>Maschera!$V$6:$V$9</c:f>
              <c:numCache/>
            </c:numRef>
          </c:yVal>
          <c:bubbleSize>
            <c:numRef>
              <c:f>Maschera!$U$6:$U$9</c:f>
              <c:numCache/>
            </c:numRef>
          </c:bubbleSize>
        </c:ser>
        <c:ser>
          <c:idx val="2"/>
          <c:order val="2"/>
          <c:tx>
            <c:v>LineINCONG</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008000"/>
                </a:solidFill>
              </a:ln>
            </c:spPr>
            <c:trendlineType val="linear"/>
            <c:dispEq val="0"/>
            <c:dispRSqr val="0"/>
          </c:trendline>
          <c:xVal>
            <c:numRef>
              <c:f>Maschera!$BN$15:$BN$17</c:f>
              <c:numCache/>
            </c:numRef>
          </c:xVal>
          <c:yVal>
            <c:numRef>
              <c:f>Maschera!$BP$9:$BP$11</c:f>
              <c:numCache/>
            </c:numRef>
          </c:yVal>
          <c:bubbleSize>
            <c:numRef>
              <c:f>Maschera!$BM$15:$BM$17</c:f>
              <c:numCache/>
            </c:numRef>
          </c:bubbleSize>
        </c:ser>
        <c:ser>
          <c:idx val="3"/>
          <c:order val="3"/>
          <c:tx>
            <c:v>LineCONG</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trendline>
            <c:spPr>
              <a:ln w="25400">
                <a:solidFill>
                  <a:srgbClr val="000080"/>
                </a:solidFill>
              </a:ln>
            </c:spPr>
            <c:trendlineType val="linear"/>
            <c:dispEq val="0"/>
            <c:dispRSqr val="0"/>
          </c:trendline>
          <c:xVal>
            <c:numRef>
              <c:f>Maschera!$BN$12:$BN$14</c:f>
              <c:numCache/>
            </c:numRef>
          </c:xVal>
          <c:yVal>
            <c:numRef>
              <c:f>Maschera!$BP$6:$BP$8</c:f>
              <c:numCache/>
            </c:numRef>
          </c:yVal>
          <c:bubbleSize>
            <c:numRef>
              <c:f>Maschera!$BM$12:$BM$14</c:f>
              <c:numCache/>
            </c:numRef>
          </c:bubbleSize>
        </c:ser>
        <c:bubbleScale val="35"/>
        <c:axId val="19095390"/>
        <c:axId val="37640783"/>
      </c:bubbleChart>
      <c:valAx>
        <c:axId val="19095390"/>
        <c:scaling>
          <c:orientation val="minMax"/>
        </c:scaling>
        <c:axPos val="b"/>
        <c:title>
          <c:tx>
            <c:rich>
              <a:bodyPr vert="horz" rot="0" anchor="ctr"/>
              <a:lstStyle/>
              <a:p>
                <a:pPr algn="ctr">
                  <a:defRPr/>
                </a:pPr>
                <a:r>
                  <a:rPr lang="en-US" cap="none" sz="1475" b="1" i="0" u="none" baseline="0">
                    <a:solidFill>
                      <a:srgbClr val="000000"/>
                    </a:solidFill>
                  </a:rPr>
                  <a:t>Average Valence (% morph scale)</a:t>
                </a:r>
              </a:p>
            </c:rich>
          </c:tx>
          <c:layout>
            <c:manualLayout>
              <c:xMode val="factor"/>
              <c:yMode val="factor"/>
              <c:x val="-0.0175"/>
              <c:y val="-0.00825"/>
            </c:manualLayout>
          </c:layout>
          <c:overlay val="0"/>
          <c:spPr>
            <a:noFill/>
            <a:ln>
              <a:noFill/>
            </a:ln>
          </c:spPr>
        </c:title>
        <c:delete val="0"/>
        <c:numFmt formatCode="General" sourceLinked="1"/>
        <c:majorTickMark val="out"/>
        <c:minorTickMark val="none"/>
        <c:tickLblPos val="low"/>
        <c:spPr>
          <a:ln w="3175">
            <a:solidFill>
              <a:srgbClr val="000000"/>
            </a:solidFill>
          </a:ln>
        </c:spPr>
        <c:txPr>
          <a:bodyPr vert="horz" rot="0"/>
          <a:lstStyle/>
          <a:p>
            <a:pPr>
              <a:defRPr lang="en-US" cap="none" sz="1475" b="0" i="0" u="none" baseline="0">
                <a:solidFill>
                  <a:srgbClr val="000000"/>
                </a:solidFill>
              </a:defRPr>
            </a:pPr>
          </a:p>
        </c:txPr>
        <c:crossAx val="37640783"/>
        <c:crosses val="autoZero"/>
        <c:crossBetween val="midCat"/>
        <c:dispUnits/>
      </c:valAx>
      <c:valAx>
        <c:axId val="37640783"/>
        <c:scaling>
          <c:orientation val="minMax"/>
          <c:max val="1"/>
          <c:min val="-1"/>
        </c:scaling>
        <c:axPos val="l"/>
        <c:title>
          <c:tx>
            <c:rich>
              <a:bodyPr vert="horz" rot="-5400000" anchor="ctr"/>
              <a:lstStyle/>
              <a:p>
                <a:pPr algn="ctr">
                  <a:defRPr/>
                </a:pPr>
                <a:r>
                  <a:rPr lang="en-US" cap="none" sz="1475" b="1" i="0" u="none" baseline="0">
                    <a:solidFill>
                      <a:srgbClr val="000000"/>
                    </a:solidFill>
                  </a:rPr>
                  <a:t>Right to Left Advantage</a:t>
                </a:r>
              </a:p>
            </c:rich>
          </c:tx>
          <c:layout>
            <c:manualLayout>
              <c:xMode val="factor"/>
              <c:yMode val="factor"/>
              <c:x val="-0.029"/>
              <c:y val="-0.07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0"/>
          <a:lstStyle/>
          <a:p>
            <a:pPr>
              <a:defRPr lang="en-US" cap="none" sz="1475" b="0" i="0" u="none" baseline="0">
                <a:solidFill>
                  <a:srgbClr val="000000"/>
                </a:solidFill>
              </a:defRPr>
            </a:pPr>
          </a:p>
        </c:txPr>
        <c:crossAx val="19095390"/>
        <c:crosses val="autoZero"/>
        <c:crossBetween val="midCat"/>
        <c:dispUnits/>
      </c:valAx>
      <c:spPr>
        <a:noFill/>
        <a:ln>
          <a:noFill/>
        </a:ln>
      </c:spPr>
    </c:plotArea>
    <c:legend>
      <c:legendPos val="r"/>
      <c:legendEntry>
        <c:idx val="2"/>
        <c:delete val="1"/>
      </c:legendEntry>
      <c:legendEntry>
        <c:idx val="3"/>
        <c:delete val="1"/>
      </c:legendEntry>
      <c:legendEntry>
        <c:idx val="4"/>
        <c:delete val="1"/>
      </c:legendEntry>
      <c:legendEntry>
        <c:idx val="5"/>
        <c:delete val="1"/>
      </c:legendEntry>
      <c:layout>
        <c:manualLayout>
          <c:xMode val="edge"/>
          <c:yMode val="edge"/>
          <c:x val="0.00125"/>
          <c:y val="0.0175"/>
          <c:w val="0.301"/>
          <c:h val="0.08225"/>
        </c:manualLayout>
      </c:layout>
      <c:overlay val="0"/>
      <c:spPr>
        <a:solidFill>
          <a:srgbClr val="FFFFFF"/>
        </a:solidFill>
        <a:ln w="3175">
          <a:solidFill>
            <a:srgbClr val="000000"/>
          </a:solidFill>
        </a:ln>
      </c:spPr>
      <c:txPr>
        <a:bodyPr vert="horz" rot="0"/>
        <a:lstStyle/>
        <a:p>
          <a:pPr>
            <a:defRPr lang="en-US" cap="none" sz="14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22</xdr:row>
      <xdr:rowOff>0</xdr:rowOff>
    </xdr:from>
    <xdr:to>
      <xdr:col>6</xdr:col>
      <xdr:colOff>657225</xdr:colOff>
      <xdr:row>39</xdr:row>
      <xdr:rowOff>28575</xdr:rowOff>
    </xdr:to>
    <xdr:graphicFrame>
      <xdr:nvGraphicFramePr>
        <xdr:cNvPr id="1" name="Chart 3"/>
        <xdr:cNvGraphicFramePr/>
      </xdr:nvGraphicFramePr>
      <xdr:xfrm>
        <a:off x="95250" y="4752975"/>
        <a:ext cx="5257800" cy="3267075"/>
      </xdr:xfrm>
      <a:graphic>
        <a:graphicData uri="http://schemas.openxmlformats.org/drawingml/2006/chart">
          <c:chart xmlns:c="http://schemas.openxmlformats.org/drawingml/2006/chart" r:id="rId1"/>
        </a:graphicData>
      </a:graphic>
    </xdr:graphicFrame>
    <xdr:clientData/>
  </xdr:twoCellAnchor>
  <xdr:twoCellAnchor>
    <xdr:from>
      <xdr:col>6</xdr:col>
      <xdr:colOff>819150</xdr:colOff>
      <xdr:row>21</xdr:row>
      <xdr:rowOff>180975</xdr:rowOff>
    </xdr:from>
    <xdr:to>
      <xdr:col>11</xdr:col>
      <xdr:colOff>1905000</xdr:colOff>
      <xdr:row>39</xdr:row>
      <xdr:rowOff>28575</xdr:rowOff>
    </xdr:to>
    <xdr:graphicFrame>
      <xdr:nvGraphicFramePr>
        <xdr:cNvPr id="2" name="Chart 7"/>
        <xdr:cNvGraphicFramePr/>
      </xdr:nvGraphicFramePr>
      <xdr:xfrm>
        <a:off x="5514975" y="4743450"/>
        <a:ext cx="5572125" cy="3276600"/>
      </xdr:xfrm>
      <a:graphic>
        <a:graphicData uri="http://schemas.openxmlformats.org/drawingml/2006/chart">
          <c:chart xmlns:c="http://schemas.openxmlformats.org/drawingml/2006/chart" r:id="rId2"/>
        </a:graphicData>
      </a:graphic>
    </xdr:graphicFrame>
    <xdr:clientData/>
  </xdr:twoCellAnchor>
  <xdr:twoCellAnchor>
    <xdr:from>
      <xdr:col>11</xdr:col>
      <xdr:colOff>2095500</xdr:colOff>
      <xdr:row>22</xdr:row>
      <xdr:rowOff>0</xdr:rowOff>
    </xdr:from>
    <xdr:to>
      <xdr:col>20</xdr:col>
      <xdr:colOff>514350</xdr:colOff>
      <xdr:row>39</xdr:row>
      <xdr:rowOff>47625</xdr:rowOff>
    </xdr:to>
    <xdr:graphicFrame>
      <xdr:nvGraphicFramePr>
        <xdr:cNvPr id="3" name="Chart 8"/>
        <xdr:cNvGraphicFramePr/>
      </xdr:nvGraphicFramePr>
      <xdr:xfrm>
        <a:off x="11277600" y="4752975"/>
        <a:ext cx="5924550" cy="3286125"/>
      </xdr:xfrm>
      <a:graphic>
        <a:graphicData uri="http://schemas.openxmlformats.org/drawingml/2006/chart">
          <c:chart xmlns:c="http://schemas.openxmlformats.org/drawingml/2006/chart" r:id="rId3"/>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BO11776" sheet="RAW_DATA"/>
  </cacheSource>
  <cacheFields count="67">
    <cacheField name="Gender">
      <sharedItems containsMixedTypes="1" containsNumber="1" containsInteger="1"/>
    </cacheField>
    <cacheField name="Hand">
      <sharedItems containsMixedTypes="1" containsNumber="1" containsInteger="1"/>
    </cacheField>
    <cacheField name="Exp_name">
      <sharedItems containsMixedTypes="1" containsNumber="1" containsInteger="1"/>
    </cacheField>
    <cacheField name="Morph_intensity">
      <sharedItems containsString="0" containsBlank="1" containsMixedTypes="0" containsNumber="1" containsInteger="1" count="4">
        <n v="100"/>
        <n v="200"/>
        <m/>
        <n v="0"/>
      </sharedItems>
    </cacheField>
    <cacheField name="Target_absolute_intensity">
      <sharedItems containsString="0" containsBlank="1" containsMixedTypes="0" containsNumber="1" containsInteger="1" count="4">
        <n v="0"/>
        <n v="100"/>
        <n v="50"/>
        <m/>
      </sharedItems>
    </cacheField>
    <cacheField name="Target_position">
      <sharedItems containsString="0" containsBlank="1" containsMixedTypes="0" containsNumber="1" containsInteger="1" count="5">
        <n v="-1"/>
        <n v="1"/>
        <m/>
        <n v="0"/>
        <n v="2"/>
      </sharedItems>
    </cacheField>
    <cacheField name="Target_polarity">
      <sharedItems containsMixedTypes="1" containsNumber="1" containsInteger="1"/>
    </cacheField>
    <cacheField name="Target">
      <sharedItems containsMixedTypes="1" containsNumber="1" containsInteger="1"/>
    </cacheField>
    <cacheField name="Distractor">
      <sharedItems containsMixedTypes="1" containsNumber="1" containsInteger="1"/>
    </cacheField>
    <cacheField name="MediaTD">
      <sharedItems containsString="0" containsBlank="1" containsMixedTypes="0" containsNumber="1" containsInteger="1" count="4">
        <n v="50"/>
        <n v="-50"/>
        <n v="0"/>
        <m/>
      </sharedItems>
    </cacheField>
    <cacheField name="Speed">
      <sharedItems containsMixedTypes="1" containsNumber="1"/>
    </cacheField>
    <cacheField name="Response">
      <sharedItems containsMixedTypes="1" containsNumber="1" containsInteger="1"/>
    </cacheField>
    <cacheField name="Congruency">
      <sharedItems containsBlank="1" containsMixedTypes="0" count="3">
        <s v="CONG"/>
        <s v="INCONG"/>
        <m/>
      </sharedItems>
    </cacheField>
    <cacheField name="ExperimentName">
      <sharedItems containsBlank="1" containsMixedTypes="0" count="5">
        <s v="Esperimento A"/>
        <m/>
        <s v="Esperimento B"/>
        <s v="Detect Happy"/>
        <s v="Detect Angry"/>
      </sharedItems>
    </cacheField>
    <cacheField name="Subject">
      <sharedItems containsString="0" containsBlank="1" containsMixedTypes="0" containsNumber="1" containsInteger="1" count="44">
        <n v="22"/>
        <n v="999"/>
        <m/>
        <n v="34"/>
        <n v="13"/>
        <n v="36"/>
        <n v="38"/>
        <n v="14"/>
        <n v="40"/>
        <n v="42"/>
        <n v="15"/>
        <n v="44"/>
        <n v="6"/>
        <n v="16"/>
        <n v="17"/>
        <n v="50"/>
        <n v="18"/>
        <n v="19"/>
        <n v="7"/>
        <n v="20"/>
        <n v="33"/>
        <n v="21"/>
        <n v="35"/>
        <n v="37"/>
        <n v="1"/>
        <n v="23"/>
        <n v="3"/>
        <n v="8"/>
        <n v="39"/>
        <n v="24"/>
        <n v="41"/>
        <n v="25"/>
        <n v="9"/>
        <n v="43"/>
        <n v="26"/>
        <n v="45"/>
        <n v="27"/>
        <n v="28"/>
        <n v="29"/>
        <n v="11"/>
        <n v="30"/>
        <n v="31"/>
        <n v="12"/>
        <n v="32"/>
      </sharedItems>
    </cacheField>
    <cacheField name="Session">
      <sharedItems containsMixedTypes="1" containsNumber="1" containsInteger="1"/>
    </cacheField>
    <cacheField name="Age">
      <sharedItems containsMixedTypes="1" containsNumber="1" containsInteger="1"/>
    </cacheField>
    <cacheField name="Clock.Information">
      <sharedItems containsMixedTypes="0"/>
    </cacheField>
    <cacheField name="DataFile.Basename">
      <sharedItems containsMixedTypes="0"/>
    </cacheField>
    <cacheField name="Display.RefreshRate">
      <sharedItems containsMixedTypes="1" containsNumber="1"/>
    </cacheField>
    <cacheField name="ExperimentVersion">
      <sharedItems containsMixedTypes="0"/>
    </cacheField>
    <cacheField name="Goodbye.DurationError">
      <sharedItems containsMixedTypes="1" containsNumber="1" containsInteger="1"/>
    </cacheField>
    <cacheField name="Goodbye.OnsetDelay">
      <sharedItems containsMixedTypes="1" containsNumber="1" containsInteger="1"/>
    </cacheField>
    <cacheField name="Goodbye.OnsetTime">
      <sharedItems containsMixedTypes="1" containsNumber="1" containsInteger="1"/>
    </cacheField>
    <cacheField name="Goodbye.OnsetToOnsetTime">
      <sharedItems containsMixedTypes="1" containsNumber="1" containsInteger="1"/>
    </cacheField>
    <cacheField name="Group">
      <sharedItems containsMixedTypes="1" containsNumber="1" containsInteger="1"/>
    </cacheField>
    <cacheField name="Handedness">
      <sharedItems containsMixedTypes="0"/>
    </cacheField>
    <cacheField name="Name">
      <sharedItems containsMixedTypes="0"/>
    </cacheField>
    <cacheField name="RandomSeed">
      <sharedItems containsMixedTypes="1" containsNumber="1" containsInteger="1"/>
    </cacheField>
    <cacheField name="RuntimeCapabilities">
      <sharedItems containsMixedTypes="0"/>
    </cacheField>
    <cacheField name="RuntimeVersion">
      <sharedItems containsMixedTypes="0"/>
    </cacheField>
    <cacheField name="RuntimeVersionExpected">
      <sharedItems containsMixedTypes="0"/>
    </cacheField>
    <cacheField name="SessionDate">
      <sharedItems containsMixedTypes="0"/>
    </cacheField>
    <cacheField name="SessionStartDateTimeUtc">
      <sharedItems containsDate="1" containsMixedTypes="1"/>
    </cacheField>
    <cacheField name="SessionTime">
      <sharedItems containsDate="1" containsMixedTypes="1"/>
    </cacheField>
    <cacheField name="Sex">
      <sharedItems containsMixedTypes="0"/>
    </cacheField>
    <cacheField name="StudioVersion">
      <sharedItems containsMixedTypes="0"/>
    </cacheField>
    <cacheField name="Block">
      <sharedItems containsMixedTypes="1" containsNumber="1" containsInteger="1"/>
    </cacheField>
    <cacheField name="BlockList">
      <sharedItems containsMixedTypes="1" containsNumber="1" containsInteger="1"/>
    </cacheField>
    <cacheField name="BlockList.Cycle">
      <sharedItems containsMixedTypes="1" containsNumber="1" containsInteger="1"/>
    </cacheField>
    <cacheField name="BlockList.Sample">
      <sharedItems containsMixedTypes="1" containsNumber="1" containsInteger="1"/>
    </cacheField>
    <cacheField name="PracticeMode">
      <sharedItems containsMixedTypes="0"/>
    </cacheField>
    <cacheField name="Procedure[Block]">
      <sharedItems containsMixedTypes="0"/>
    </cacheField>
    <cacheField name="Running[Block]">
      <sharedItems containsMixedTypes="0"/>
    </cacheField>
    <cacheField name="Trial">
      <sharedItems containsMixedTypes="1" containsNumber="1" containsInteger="1"/>
    </cacheField>
    <cacheField name="Condizione">
      <sharedItems containsMixedTypes="0"/>
    </cacheField>
    <cacheField name="CorrectAnswer">
      <sharedItems containsMixedTypes="0"/>
    </cacheField>
    <cacheField name="List1">
      <sharedItems containsMixedTypes="1" containsNumber="1" containsInteger="1"/>
    </cacheField>
    <cacheField name="List1.Cycle">
      <sharedItems containsMixedTypes="1" containsNumber="1" containsInteger="1"/>
    </cacheField>
    <cacheField name="List1.Sample">
      <sharedItems containsMixedTypes="1" containsNumber="1" containsInteger="1"/>
    </cacheField>
    <cacheField name="MagTot">
      <sharedItems containsMixedTypes="1" containsNumber="1" containsInteger="1"/>
    </cacheField>
    <cacheField name="ModelNumber">
      <sharedItems containsMixedTypes="1" containsNumber="1" containsInteger="1"/>
    </cacheField>
    <cacheField name="ModelSex">
      <sharedItems containsMixedTypes="1" containsNumber="1" containsInteger="1"/>
    </cacheField>
    <cacheField name="Procedure[Trial]">
      <sharedItems containsMixedTypes="0"/>
    </cacheField>
    <cacheField name="Running[Trial]">
      <sharedItems containsMixedTypes="0"/>
    </cacheField>
    <cacheField name="SlideProc.ACC">
      <sharedItems containsString="0" containsBlank="1" containsMixedTypes="0" containsNumber="1" containsInteger="1" count="3">
        <n v="1"/>
        <n v="0"/>
        <m/>
      </sharedItems>
    </cacheField>
    <cacheField name="SlideProc.CRESP">
      <sharedItems containsMixedTypes="0"/>
    </cacheField>
    <cacheField name="SlideProc.DurationError">
      <sharedItems containsMixedTypes="1" containsNumber="1" containsInteger="1"/>
    </cacheField>
    <cacheField name="SlideProc.OnsetDelay">
      <sharedItems containsMixedTypes="1" containsNumber="1" containsInteger="1"/>
    </cacheField>
    <cacheField name="SlideProc.OnsetTime">
      <sharedItems containsMixedTypes="1" containsNumber="1" containsInteger="1"/>
    </cacheField>
    <cacheField name="SlideProc.OnsetToOnsetTime">
      <sharedItems containsMixedTypes="1" containsNumber="1" containsInteger="1"/>
    </cacheField>
    <cacheField name="SlideProc.RESP">
      <sharedItems containsMixedTypes="0"/>
    </cacheField>
    <cacheField name="SlideProc.RT">
      <sharedItems containsMixedTypes="1" containsNumber="1" containsInteger="1"/>
    </cacheField>
    <cacheField name="SlideProc.RTTime">
      <sharedItems containsMixedTypes="1" containsNumber="1" containsInteger="1"/>
    </cacheField>
    <cacheField name="Stimoli">
      <sharedItems containsMixedTypes="0"/>
    </cacheField>
    <cacheField name="TargetIntensity">
      <sharedItems containsMixedTypes="1" containsNumber="1" containsInteger="1"/>
    </cacheField>
    <cacheField name="TargetPosition">
      <sharedItems containsMixedTypes="1" containsNumber="1" containsInteg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D1:BO129" sheet="RAW_DATA"/>
  </cacheSource>
  <cacheFields count="64">
    <cacheField name="Morph_intensity">
      <sharedItems containsSemiMixedTypes="0" containsString="0" containsMixedTypes="0" containsNumber="1" containsInteger="1"/>
    </cacheField>
    <cacheField name="Target_absolute_intensity">
      <sharedItems containsSemiMixedTypes="0" containsString="0" containsMixedTypes="0" containsNumber="1" containsInteger="1"/>
    </cacheField>
    <cacheField name="Target_position">
      <sharedItems containsSemiMixedTypes="0" containsString="0" containsMixedTypes="0" containsNumber="1" containsInteger="1"/>
    </cacheField>
    <cacheField name="Target_polarity">
      <sharedItems containsSemiMixedTypes="0" containsString="0" containsMixedTypes="0" containsNumber="1" containsInteger="1"/>
    </cacheField>
    <cacheField name="Target">
      <sharedItems containsSemiMixedTypes="0" containsString="0" containsMixedTypes="0" containsNumber="1" containsInteger="1"/>
    </cacheField>
    <cacheField name="Distractor">
      <sharedItems containsSemiMixedTypes="0" containsString="0" containsMixedTypes="0" containsNumber="1" containsInteger="1"/>
    </cacheField>
    <cacheField name="MediaTD">
      <sharedItems containsSemiMixedTypes="0" containsString="0" containsMixedTypes="0" containsNumber="1" containsInteger="1"/>
    </cacheField>
    <cacheField name="Speed">
      <sharedItems containsSemiMixedTypes="0" containsString="0" containsMixedTypes="0" containsNumber="1"/>
    </cacheField>
    <cacheField name="Response">
      <sharedItems containsSemiMixedTypes="0" containsString="0" containsMixedTypes="0" containsNumber="1" containsInteger="1"/>
    </cacheField>
    <cacheField name="Congruency">
      <sharedItems containsMixedTypes="0"/>
    </cacheField>
    <cacheField name="ExperimentName">
      <sharedItems containsMixedTypes="0"/>
    </cacheField>
    <cacheField name="Subject">
      <sharedItems containsSemiMixedTypes="0" containsString="0" containsMixedTypes="0" containsNumber="1" containsInteger="1"/>
    </cacheField>
    <cacheField name="Session">
      <sharedItems containsSemiMixedTypes="0" containsString="0" containsMixedTypes="0" containsNumber="1" containsInteger="1"/>
    </cacheField>
    <cacheField name="Age">
      <sharedItems containsSemiMixedTypes="0" containsString="0" containsMixedTypes="0" containsNumber="1" containsInteger="1"/>
    </cacheField>
    <cacheField name="Clock.Information">
      <sharedItems containsMixedTypes="0"/>
    </cacheField>
    <cacheField name="DataFile.Basename">
      <sharedItems containsMixedTypes="0"/>
    </cacheField>
    <cacheField name="Display.RefreshRate">
      <sharedItems containsSemiMixedTypes="0" containsString="0" containsMixedTypes="0" containsNumber="1"/>
    </cacheField>
    <cacheField name="ExperimentVersion">
      <sharedItems containsMixedTypes="0"/>
    </cacheField>
    <cacheField name="Goodbye.DurationError">
      <sharedItems containsSemiMixedTypes="0" containsString="0" containsMixedTypes="0" containsNumber="1" containsInteger="1"/>
    </cacheField>
    <cacheField name="Goodbye.OnsetDelay">
      <sharedItems containsSemiMixedTypes="0" containsString="0" containsMixedTypes="0" containsNumber="1" containsInteger="1"/>
    </cacheField>
    <cacheField name="Goodbye.OnsetTime">
      <sharedItems containsSemiMixedTypes="0" containsString="0" containsMixedTypes="0" containsNumber="1" containsInteger="1"/>
    </cacheField>
    <cacheField name="Goodbye.OnsetToOnsetTime">
      <sharedItems containsSemiMixedTypes="0" containsString="0" containsMixedTypes="0" containsNumber="1" containsInteger="1"/>
    </cacheField>
    <cacheField name="Group">
      <sharedItems containsSemiMixedTypes="0" containsString="0" containsMixedTypes="0" containsNumber="1" containsInteger="1"/>
    </cacheField>
    <cacheField name="Handedness">
      <sharedItems containsMixedTypes="0"/>
    </cacheField>
    <cacheField name="Name">
      <sharedItems containsMixedTypes="0"/>
    </cacheField>
    <cacheField name="RandomSeed">
      <sharedItems containsSemiMixedTypes="0" containsString="0" containsMixedTypes="0" containsNumber="1" containsInteger="1"/>
    </cacheField>
    <cacheField name="RuntimeCapabilities">
      <sharedItems containsMixedTypes="0"/>
    </cacheField>
    <cacheField name="RuntimeVersion">
      <sharedItems containsMixedTypes="0"/>
    </cacheField>
    <cacheField name="RuntimeVersionExpected">
      <sharedItems containsMixedTypes="0"/>
    </cacheField>
    <cacheField name="SessionDate">
      <sharedItems containsMixedTypes="0"/>
    </cacheField>
    <cacheField name="SessionStartDateTimeUtc">
      <sharedItems containsSemiMixedTypes="0" containsNonDate="0" containsDate="1" containsString="0" containsMixedTypes="0"/>
    </cacheField>
    <cacheField name="SessionTime">
      <sharedItems containsSemiMixedTypes="0" containsNonDate="0" containsDate="1" containsString="0" containsMixedTypes="0"/>
    </cacheField>
    <cacheField name="Sex">
      <sharedItems containsMixedTypes="0"/>
    </cacheField>
    <cacheField name="StudioVersion">
      <sharedItems containsMixedTypes="0"/>
    </cacheField>
    <cacheField name="Block">
      <sharedItems containsSemiMixedTypes="0" containsString="0" containsMixedTypes="0" containsNumber="1" containsInteger="1"/>
    </cacheField>
    <cacheField name="BlockList">
      <sharedItems containsSemiMixedTypes="0" containsString="0" containsMixedTypes="0" containsNumber="1" containsInteger="1"/>
    </cacheField>
    <cacheField name="BlockList.Cycle">
      <sharedItems containsSemiMixedTypes="0" containsString="0" containsMixedTypes="0" containsNumber="1" containsInteger="1"/>
    </cacheField>
    <cacheField name="BlockList.Sample">
      <sharedItems containsSemiMixedTypes="0" containsString="0" containsMixedTypes="0" containsNumber="1" containsInteger="1"/>
    </cacheField>
    <cacheField name="PracticeMode">
      <sharedItems containsMixedTypes="0"/>
    </cacheField>
    <cacheField name="Procedure[Block]">
      <sharedItems containsMixedTypes="0"/>
    </cacheField>
    <cacheField name="Running[Block]">
      <sharedItems containsMixedTypes="0"/>
    </cacheField>
    <cacheField name="Trial">
      <sharedItems containsSemiMixedTypes="0" containsString="0" containsMixedTypes="0" containsNumber="1" containsInteger="1"/>
    </cacheField>
    <cacheField name="Condizione">
      <sharedItems containsMixedTypes="0"/>
    </cacheField>
    <cacheField name="CorrectAnswer">
      <sharedItems containsMixedTypes="0"/>
    </cacheField>
    <cacheField name="List1">
      <sharedItems containsSemiMixedTypes="0" containsString="0" containsMixedTypes="0" containsNumber="1" containsInteger="1"/>
    </cacheField>
    <cacheField name="List1.Cycle">
      <sharedItems containsSemiMixedTypes="0" containsString="0" containsMixedTypes="0" containsNumber="1" containsInteger="1"/>
    </cacheField>
    <cacheField name="List1.Sample">
      <sharedItems containsSemiMixedTypes="0" containsString="0" containsMixedTypes="0" containsNumber="1" containsInteger="1"/>
    </cacheField>
    <cacheField name="MagTot">
      <sharedItems containsSemiMixedTypes="0" containsString="0" containsMixedTypes="0" containsNumber="1" containsInteger="1"/>
    </cacheField>
    <cacheField name="ModelNumber">
      <sharedItems containsSemiMixedTypes="0" containsString="0" containsMixedTypes="0" containsNumber="1" containsInteger="1"/>
    </cacheField>
    <cacheField name="ModelSex">
      <sharedItems containsSemiMixedTypes="0" containsString="0" containsMixedTypes="0" containsNumber="1" containsInteger="1"/>
    </cacheField>
    <cacheField name="Procedure[Trial]">
      <sharedItems containsMixedTypes="0"/>
    </cacheField>
    <cacheField name="Running[Trial]">
      <sharedItems containsMixedTypes="0"/>
    </cacheField>
    <cacheField name="SlideProc.ACC">
      <sharedItems containsSemiMixedTypes="0" containsString="0" containsMixedTypes="0" containsNumber="1" containsInteger="1" count="2">
        <n v="1"/>
        <n v="0"/>
      </sharedItems>
    </cacheField>
    <cacheField name="SlideProc.CRESP">
      <sharedItems containsMixedTypes="0"/>
    </cacheField>
    <cacheField name="SlideProc.DurationError">
      <sharedItems containsSemiMixedTypes="0" containsString="0" containsMixedTypes="0" containsNumber="1" containsInteger="1"/>
    </cacheField>
    <cacheField name="SlideProc.OnsetDelay">
      <sharedItems containsSemiMixedTypes="0" containsString="0" containsMixedTypes="0" containsNumber="1" containsInteger="1"/>
    </cacheField>
    <cacheField name="SlideProc.OnsetTime">
      <sharedItems containsSemiMixedTypes="0" containsString="0" containsMixedTypes="0" containsNumber="1" containsInteger="1"/>
    </cacheField>
    <cacheField name="SlideProc.OnsetToOnsetTime">
      <sharedItems containsSemiMixedTypes="0" containsString="0" containsMixedTypes="0" containsNumber="1" containsInteger="1"/>
    </cacheField>
    <cacheField name="SlideProc.RESP">
      <sharedItems containsMixedTypes="0"/>
    </cacheField>
    <cacheField name="SlideProc.RT">
      <sharedItems containsSemiMixedTypes="0" containsString="0" containsMixedTypes="0" containsNumber="1" containsInteger="1"/>
    </cacheField>
    <cacheField name="SlideProc.RTTime">
      <sharedItems containsSemiMixedTypes="0" containsString="0" containsMixedTypes="0" containsNumber="1" containsInteger="1"/>
    </cacheField>
    <cacheField name="Stimoli">
      <sharedItems containsMixedTypes="0"/>
    </cacheField>
    <cacheField name="TargetIntensity">
      <sharedItems containsSemiMixedTypes="0" containsString="0" containsMixedTypes="0" containsNumber="1" containsInteger="1"/>
    </cacheField>
    <cacheField name="TargetPosition">
      <sharedItems containsSemiMixedTypes="0" containsString="0" containsMixedTypes="0" containsNumber="1" containsInteger="1"/>
    </cacheField>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worksheetSource ref="A1:BO129" sheet="RAW_DATA"/>
  </cacheSource>
  <cacheFields count="67">
    <cacheField name="Gender">
      <sharedItems containsSemiMixedTypes="0" containsString="0" containsMixedTypes="0" containsNumber="1" containsInteger="1"/>
    </cacheField>
    <cacheField name="Hand">
      <sharedItems containsSemiMixedTypes="0" containsString="0" containsMixedTypes="0" containsNumber="1" containsInteger="1"/>
    </cacheField>
    <cacheField name="Exp_name">
      <sharedItems containsSemiMixedTypes="0" containsString="0" containsMixedTypes="0" containsNumber="1" containsInteger="1"/>
    </cacheField>
    <cacheField name="Morph_intensity">
      <sharedItems containsSemiMixedTypes="0" containsString="0" containsMixedTypes="0" containsNumber="1" containsInteger="1"/>
    </cacheField>
    <cacheField name="Target_absolute_intensity">
      <sharedItems containsSemiMixedTypes="0" containsString="0" containsMixedTypes="0" containsNumber="1" containsInteger="1"/>
    </cacheField>
    <cacheField name="Target_position">
      <sharedItems containsSemiMixedTypes="0" containsString="0" containsMixedTypes="0" containsNumber="1" containsInteger="1"/>
    </cacheField>
    <cacheField name="Target_polarity">
      <sharedItems containsSemiMixedTypes="0" containsString="0" containsMixedTypes="0" containsNumber="1" containsInteger="1"/>
    </cacheField>
    <cacheField name="Target">
      <sharedItems containsSemiMixedTypes="0" containsString="0" containsMixedTypes="0" containsNumber="1" containsInteger="1"/>
    </cacheField>
    <cacheField name="Distractor">
      <sharedItems containsSemiMixedTypes="0" containsString="0" containsMixedTypes="0" containsNumber="1" containsInteger="1"/>
    </cacheField>
    <cacheField name="MediaTD">
      <sharedItems containsSemiMixedTypes="0" containsString="0" containsMixedTypes="0" containsNumber="1" containsInteger="1"/>
    </cacheField>
    <cacheField name="Speed">
      <sharedItems containsSemiMixedTypes="0" containsString="0" containsMixedTypes="0" containsNumber="1"/>
    </cacheField>
    <cacheField name="Response">
      <sharedItems containsSemiMixedTypes="0" containsString="0" containsMixedTypes="0" containsNumber="1" containsInteger="1"/>
    </cacheField>
    <cacheField name="Congruency">
      <sharedItems containsMixedTypes="0"/>
    </cacheField>
    <cacheField name="ExperimentName">
      <sharedItems containsMixedTypes="0"/>
    </cacheField>
    <cacheField name="Subject">
      <sharedItems containsSemiMixedTypes="0" containsString="0" containsMixedTypes="0" containsNumber="1" containsInteger="1"/>
    </cacheField>
    <cacheField name="Session">
      <sharedItems containsSemiMixedTypes="0" containsString="0" containsMixedTypes="0" containsNumber="1" containsInteger="1"/>
    </cacheField>
    <cacheField name="Age">
      <sharedItems containsSemiMixedTypes="0" containsString="0" containsMixedTypes="0" containsNumber="1" containsInteger="1"/>
    </cacheField>
    <cacheField name="Clock.Information">
      <sharedItems containsMixedTypes="0"/>
    </cacheField>
    <cacheField name="DataFile.Basename">
      <sharedItems containsMixedTypes="0"/>
    </cacheField>
    <cacheField name="Display.RefreshRate">
      <sharedItems containsSemiMixedTypes="0" containsString="0" containsMixedTypes="0" containsNumber="1"/>
    </cacheField>
    <cacheField name="ExperimentVersion">
      <sharedItems containsMixedTypes="0"/>
    </cacheField>
    <cacheField name="Goodbye.DurationError">
      <sharedItems containsSemiMixedTypes="0" containsString="0" containsMixedTypes="0" containsNumber="1" containsInteger="1"/>
    </cacheField>
    <cacheField name="Goodbye.OnsetDelay">
      <sharedItems containsSemiMixedTypes="0" containsString="0" containsMixedTypes="0" containsNumber="1" containsInteger="1"/>
    </cacheField>
    <cacheField name="Goodbye.OnsetTime">
      <sharedItems containsSemiMixedTypes="0" containsString="0" containsMixedTypes="0" containsNumber="1" containsInteger="1"/>
    </cacheField>
    <cacheField name="Goodbye.OnsetToOnsetTime">
      <sharedItems containsSemiMixedTypes="0" containsString="0" containsMixedTypes="0" containsNumber="1" containsInteger="1"/>
    </cacheField>
    <cacheField name="Group">
      <sharedItems containsSemiMixedTypes="0" containsString="0" containsMixedTypes="0" containsNumber="1" containsInteger="1"/>
    </cacheField>
    <cacheField name="Handedness">
      <sharedItems containsMixedTypes="0"/>
    </cacheField>
    <cacheField name="Name">
      <sharedItems containsMixedTypes="0"/>
    </cacheField>
    <cacheField name="RandomSeed">
      <sharedItems containsSemiMixedTypes="0" containsString="0" containsMixedTypes="0" containsNumber="1" containsInteger="1"/>
    </cacheField>
    <cacheField name="RuntimeCapabilities">
      <sharedItems containsMixedTypes="0"/>
    </cacheField>
    <cacheField name="RuntimeVersion">
      <sharedItems containsMixedTypes="0"/>
    </cacheField>
    <cacheField name="RuntimeVersionExpected">
      <sharedItems containsMixedTypes="0"/>
    </cacheField>
    <cacheField name="SessionDate">
      <sharedItems containsMixedTypes="0"/>
    </cacheField>
    <cacheField name="SessionStartDateTimeUtc">
      <sharedItems containsSemiMixedTypes="0" containsNonDate="0" containsDate="1" containsString="0" containsMixedTypes="0"/>
    </cacheField>
    <cacheField name="SessionTime">
      <sharedItems containsSemiMixedTypes="0" containsNonDate="0" containsDate="1" containsString="0" containsMixedTypes="0"/>
    </cacheField>
    <cacheField name="Sex">
      <sharedItems containsMixedTypes="0"/>
    </cacheField>
    <cacheField name="StudioVersion">
      <sharedItems containsMixedTypes="0"/>
    </cacheField>
    <cacheField name="Block">
      <sharedItems containsSemiMixedTypes="0" containsString="0" containsMixedTypes="0" containsNumber="1" containsInteger="1"/>
    </cacheField>
    <cacheField name="BlockList">
      <sharedItems containsSemiMixedTypes="0" containsString="0" containsMixedTypes="0" containsNumber="1" containsInteger="1"/>
    </cacheField>
    <cacheField name="BlockList.Cycle">
      <sharedItems containsSemiMixedTypes="0" containsString="0" containsMixedTypes="0" containsNumber="1" containsInteger="1"/>
    </cacheField>
    <cacheField name="BlockList.Sample">
      <sharedItems containsSemiMixedTypes="0" containsString="0" containsMixedTypes="0" containsNumber="1" containsInteger="1"/>
    </cacheField>
    <cacheField name="PracticeMode">
      <sharedItems containsMixedTypes="0"/>
    </cacheField>
    <cacheField name="Procedure[Block]">
      <sharedItems containsMixedTypes="0"/>
    </cacheField>
    <cacheField name="Running[Block]">
      <sharedItems containsMixedTypes="0"/>
    </cacheField>
    <cacheField name="Trial">
      <sharedItems containsSemiMixedTypes="0" containsString="0" containsMixedTypes="0" containsNumber="1" containsInteger="1"/>
    </cacheField>
    <cacheField name="Condizione">
      <sharedItems containsMixedTypes="0"/>
    </cacheField>
    <cacheField name="CorrectAnswer">
      <sharedItems containsMixedTypes="0"/>
    </cacheField>
    <cacheField name="List1">
      <sharedItems containsSemiMixedTypes="0" containsString="0" containsMixedTypes="0" containsNumber="1" containsInteger="1"/>
    </cacheField>
    <cacheField name="List1.Cycle">
      <sharedItems containsSemiMixedTypes="0" containsString="0" containsMixedTypes="0" containsNumber="1" containsInteger="1"/>
    </cacheField>
    <cacheField name="List1.Sample">
      <sharedItems containsSemiMixedTypes="0" containsString="0" containsMixedTypes="0" containsNumber="1" containsInteger="1"/>
    </cacheField>
    <cacheField name="MagTot">
      <sharedItems containsSemiMixedTypes="0" containsString="0" containsMixedTypes="0" containsNumber="1" containsInteger="1"/>
    </cacheField>
    <cacheField name="ModelNumber">
      <sharedItems containsSemiMixedTypes="0" containsString="0" containsMixedTypes="0" containsNumber="1" containsInteger="1"/>
    </cacheField>
    <cacheField name="ModelSex">
      <sharedItems containsSemiMixedTypes="0" containsString="0" containsMixedTypes="0" containsNumber="1" containsInteger="1"/>
    </cacheField>
    <cacheField name="Procedure[Trial]">
      <sharedItems containsMixedTypes="0"/>
    </cacheField>
    <cacheField name="Running[Trial]">
      <sharedItems containsMixedTypes="0"/>
    </cacheField>
    <cacheField name="SlideProc.ACC">
      <sharedItems containsSemiMixedTypes="0" containsString="0" containsMixedTypes="0" containsNumber="1" containsInteger="1" count="2">
        <n v="1"/>
        <n v="0"/>
      </sharedItems>
    </cacheField>
    <cacheField name="SlideProc.CRESP">
      <sharedItems containsMixedTypes="0"/>
    </cacheField>
    <cacheField name="SlideProc.DurationError">
      <sharedItems containsSemiMixedTypes="0" containsString="0" containsMixedTypes="0" containsNumber="1" containsInteger="1"/>
    </cacheField>
    <cacheField name="SlideProc.OnsetDelay">
      <sharedItems containsSemiMixedTypes="0" containsString="0" containsMixedTypes="0" containsNumber="1" containsInteger="1"/>
    </cacheField>
    <cacheField name="SlideProc.OnsetTime">
      <sharedItems containsSemiMixedTypes="0" containsString="0" containsMixedTypes="0" containsNumber="1" containsInteger="1"/>
    </cacheField>
    <cacheField name="SlideProc.OnsetToOnsetTime">
      <sharedItems containsSemiMixedTypes="0" containsString="0" containsMixedTypes="0" containsNumber="1" containsInteger="1"/>
    </cacheField>
    <cacheField name="SlideProc.RESP">
      <sharedItems containsMixedTypes="0"/>
    </cacheField>
    <cacheField name="SlideProc.RT">
      <sharedItems containsSemiMixedTypes="0" containsString="0" containsMixedTypes="0" containsNumber="1" containsInteger="1"/>
    </cacheField>
    <cacheField name="SlideProc.RTTime">
      <sharedItems containsSemiMixedTypes="0" containsString="0" containsMixedTypes="0" containsNumber="1" containsInteger="1"/>
    </cacheField>
    <cacheField name="Stimoli">
      <sharedItems containsMixedTypes="0"/>
    </cacheField>
    <cacheField name="TargetIntensity">
      <sharedItems containsSemiMixedTypes="0" containsString="0" containsMixedTypes="0" containsNumber="1" containsInteger="1"/>
    </cacheField>
    <cacheField name="TargetPosition">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Tabella pivot1" cacheId="2"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4:D6" firstHeaderRow="1" firstDataRow="2" firstDataCol="1" rowPageCount="1" colPageCount="1"/>
  <pivotFields count="6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22"/>
    <pivotField compact="0" outline="0" subtotalTop="0" showAll="0" numFmtId="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Items count="1">
    <i/>
  </rowItems>
  <colFields count="1">
    <field x="-2"/>
  </colFields>
  <colItems count="3">
    <i>
      <x/>
    </i>
    <i i="1">
      <x v="1"/>
    </i>
    <i i="2">
      <x v="2"/>
    </i>
  </colItems>
  <pageFields count="1">
    <pageField fld="52" item="1" hier="0"/>
  </pageFields>
  <dataFields count="3">
    <dataField name="Conteggio di Speed" fld="7" subtotal="count" baseField="0" baseItem="4223"/>
    <dataField name="Media di Speed" fld="7" subtotal="average" baseField="0" baseItem="1"/>
    <dataField name="Dev. standard di Speed" fld="7" subtotal="stdDev" baseField="0" baseItem="2"/>
  </dataFields>
  <formats count="10">
    <format dxfId="0">
      <pivotArea outline="0" fieldPosition="0">
        <references count="1">
          <reference field="4294967294" count="3">
            <x v="0"/>
            <x v="1"/>
            <x v="2"/>
          </reference>
        </references>
      </pivotArea>
    </format>
    <format dxfId="0">
      <pivotArea outline="0" fieldPosition="0" dataOnly="0" labelOnly="1">
        <references count="1">
          <reference field="4294967294" count="3">
            <x v="0"/>
            <x v="1"/>
            <x v="2"/>
          </reference>
        </references>
      </pivotArea>
    </format>
    <format dxfId="1">
      <pivotArea outline="0" fieldPosition="0" dataOnly="0" type="all"/>
    </format>
    <format dxfId="1">
      <pivotArea outline="0" fieldPosition="0"/>
    </format>
    <format dxfId="1">
      <pivotArea outline="0" fieldPosition="0" dataOnly="0" labelOnly="1" offset="A1" type="origin"/>
    </format>
    <format dxfId="1">
      <pivotArea outline="0" fieldPosition="0" axis="axisCol" dataOnly="0" field="-2" labelOnly="1" type="button"/>
    </format>
    <format dxfId="1">
      <pivotArea outline="0" fieldPosition="0" dataOnly="0" labelOnly="1" type="topRight"/>
    </format>
    <format dxfId="1">
      <pivotArea outline="0" fieldPosition="0" dataOnly="0" labelOnly="1" offset="A2" type="origin"/>
    </format>
    <format dxfId="1">
      <pivotArea outline="0" fieldPosition="0" dataOnly="0" labelOnly="1">
        <references count="1">
          <reference field="4294967294" count="3">
            <x v="0"/>
            <x v="1"/>
            <x v="2"/>
          </reference>
        </references>
      </pivotArea>
    </format>
    <format dxfId="2">
      <pivotArea outline="0" fieldPosition="0" dataOnly="0">
        <references count="2">
          <reference field="4294967294" count="3">
            <x v="0"/>
            <x v="1"/>
            <x v="2"/>
          </reference>
          <reference field="52" count="1">
            <x v="1"/>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Tabella pivot2" cacheId="4" applyNumberFormats="0" applyBorderFormats="0" applyFontFormats="0" applyPatternFormats="0" applyAlignmentFormats="0" applyWidthHeightFormats="0" dataCaption="Dati" showMissing="1" preserveFormatting="1" useAutoFormatting="1" itemPrintTitles="1" compactData="0" updatedVersion="2" indent="0" showMemberPropertyTips="1">
  <location ref="A10:D12" firstHeaderRow="1" firstDataRow="2" firstDataCol="1" rowPageCount="1" colPageCount="1"/>
  <pivotFields count="67">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22"/>
    <pivotField compact="0" outline="0" subtotalTop="0" showAll="0" numFmtId="21"/>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dataField="1" compact="0" outline="0" subtotalTop="0" showAll="0">
      <items count="3">
        <item x="1"/>
        <item x="0"/>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Items count="1">
    <i/>
  </rowItems>
  <colFields count="1">
    <field x="-2"/>
  </colFields>
  <colItems count="3">
    <i>
      <x/>
    </i>
    <i i="1">
      <x v="1"/>
    </i>
    <i i="2">
      <x v="2"/>
    </i>
  </colItems>
  <pageFields count="1">
    <pageField fld="55" hier="0"/>
  </pageFields>
  <dataFields count="3">
    <dataField name="Conteggio di SlideProc.ACC" fld="55" subtotal="count" baseField="0" baseItem="2"/>
    <dataField name="Media di SlideProc.ACC2" fld="55" subtotal="average" baseField="0" baseItem="2"/>
    <dataField name="Dev. standard pop. di SlideProc.ACC3" fld="55" subtotal="stdDevp" baseField="0" baseItem="2"/>
  </dataFields>
  <formats count="13">
    <format dxfId="3">
      <pivotArea outline="0" fieldPosition="0" dataOnly="0" type="all"/>
    </format>
    <format dxfId="3">
      <pivotArea outline="0" fieldPosition="0"/>
    </format>
    <format dxfId="3">
      <pivotArea outline="0" fieldPosition="0" dataOnly="0" labelOnly="1" offset="A1" type="origin"/>
    </format>
    <format dxfId="3">
      <pivotArea outline="0" fieldPosition="0" axis="axisCol" dataOnly="0" field="-2" labelOnly="1" type="button"/>
    </format>
    <format dxfId="3">
      <pivotArea outline="0" fieldPosition="0" dataOnly="0" labelOnly="1" type="topRight"/>
    </format>
    <format dxfId="3">
      <pivotArea outline="0" fieldPosition="0" dataOnly="0" labelOnly="1" offset="A2" type="origin"/>
    </format>
    <format dxfId="3">
      <pivotArea outline="0" fieldPosition="0" dataOnly="0" labelOnly="1">
        <references count="1">
          <reference field="4294967294" count="3">
            <x v="0"/>
            <x v="1"/>
            <x v="2"/>
          </reference>
        </references>
      </pivotArea>
    </format>
    <format dxfId="4">
      <pivotArea outline="0" fieldPosition="0"/>
    </format>
    <format dxfId="4">
      <pivotArea outline="0" fieldPosition="0" dataOnly="0" labelOnly="1">
        <references count="1">
          <reference field="4294967294" count="3">
            <x v="0"/>
            <x v="1"/>
            <x v="2"/>
          </reference>
        </references>
      </pivotArea>
    </format>
    <format dxfId="5">
      <pivotArea outline="0" fieldPosition="0"/>
    </format>
    <format dxfId="5">
      <pivotArea outline="0" fieldPosition="0" dataOnly="0" labelOnly="1">
        <references count="1">
          <reference field="4294967294" count="3">
            <x v="0"/>
            <x v="1"/>
            <x v="2"/>
          </reference>
        </references>
      </pivotArea>
    </format>
    <format dxfId="2">
      <pivotArea outline="0" fieldPosition="0"/>
    </format>
    <format dxfId="2">
      <pivotArea outline="0" fieldPosition="0" dataOnly="0" labelOnly="1">
        <references count="1">
          <reference field="4294967294" count="3">
            <x v="0"/>
            <x v="1"/>
            <x v="2"/>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4:I13" firstHeaderRow="1" firstDataRow="2" firstDataCol="6" rowPageCount="2" colPageCount="1"/>
  <pivotFields count="67">
    <pivotField compact="0" outline="0" subtotalTop="0" showAll="0"/>
    <pivotField compact="0" outline="0" subtotalTop="0" showAll="0"/>
    <pivotField compact="0" outline="0" subtotalTop="0" showAll="0"/>
    <pivotField axis="axisRow" compact="0" outline="0" subtotalTop="0" showAll="0" defaultSubtotal="0">
      <items count="4">
        <item x="0"/>
        <item x="1"/>
        <item x="2"/>
        <item m="1" x="3"/>
      </items>
    </pivotField>
    <pivotField axis="axisRow" compact="0" outline="0" subtotalTop="0" showAll="0" defaultSubtotal="0">
      <items count="4">
        <item x="0"/>
        <item x="2"/>
        <item x="1"/>
        <item x="3"/>
      </items>
    </pivotField>
    <pivotField axis="axisRow" compact="0" outline="0" subtotalTop="0" showAll="0" defaultSubtotal="0">
      <items count="5">
        <item x="1"/>
        <item m="1" x="4"/>
        <item x="2"/>
        <item m="1" x="3"/>
        <item x="0"/>
      </items>
    </pivotField>
    <pivotField compact="0" outline="0" subtotalTop="0" showAll="0"/>
    <pivotField compact="0" outline="0" subtotalTop="0" showAll="0" defaultSubtotal="0"/>
    <pivotField compact="0" outline="0" subtotalTop="0" showAll="0"/>
    <pivotField axis="axisRow" compact="0" outline="0" subtotalTop="0" showAll="0" defaultSubtotal="0">
      <items count="4">
        <item x="1"/>
        <item x="2"/>
        <item x="0"/>
        <item x="3"/>
      </items>
    </pivotField>
    <pivotField dataField="1" compact="0" outline="0" subtotalTop="0" showAll="0"/>
    <pivotField compact="0" outline="0" subtotalTop="0" showAll="0"/>
    <pivotField axis="axisRow" compact="0" outline="0" subtotalTop="0" showAll="0" defaultSubtotal="0">
      <items count="3">
        <item x="0"/>
        <item x="1"/>
        <item x="2"/>
      </items>
    </pivotField>
    <pivotField axis="axisRow" compact="0" outline="0" subtotalTop="0" showAll="0" defaultSubtotal="0">
      <items count="5">
        <item m="1" x="4"/>
        <item m="1" x="3"/>
        <item x="1"/>
        <item x="0"/>
        <item m="1" x="2"/>
      </items>
    </pivotField>
    <pivotField axis="axisPage" compact="0" outline="0" subtotalTop="0" showAll="0">
      <items count="45">
        <item m="1" x="26"/>
        <item h="1" m="1" x="18"/>
        <item m="1" x="39"/>
        <item m="1" x="42"/>
        <item m="1" x="4"/>
        <item m="1" x="7"/>
        <item m="1" x="10"/>
        <item m="1" x="13"/>
        <item m="1" x="14"/>
        <item m="1" x="16"/>
        <item m="1" x="17"/>
        <item m="1" x="19"/>
        <item m="1" x="21"/>
        <item x="0"/>
        <item m="1" x="25"/>
        <item m="1" x="29"/>
        <item m="1" x="31"/>
        <item m="1" x="34"/>
        <item m="1" x="36"/>
        <item m="1" x="37"/>
        <item m="1" x="38"/>
        <item m="1" x="40"/>
        <item m="1" x="41"/>
        <item m="1" x="43"/>
        <item m="1" x="20"/>
        <item m="1" x="3"/>
        <item m="1" x="22"/>
        <item m="1" x="5"/>
        <item m="1" x="23"/>
        <item m="1" x="6"/>
        <item m="1" x="28"/>
        <item m="1" x="8"/>
        <item m="1" x="30"/>
        <item m="1" x="9"/>
        <item m="1" x="33"/>
        <item m="1" x="11"/>
        <item m="1" x="35"/>
        <item x="2"/>
        <item m="1" x="24"/>
        <item m="1" x="15"/>
        <item m="1" x="27"/>
        <item m="1" x="12"/>
        <item m="1" x="32"/>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6">
    <field x="12"/>
    <field x="13"/>
    <field x="5"/>
    <field x="3"/>
    <field x="9"/>
    <field x="4"/>
  </rowFields>
  <rowItems count="8">
    <i>
      <x/>
      <x v="3"/>
      <x v="4"/>
      <x/>
      <x/>
      <x v="2"/>
    </i>
    <i r="4">
      <x v="1"/>
      <x v="1"/>
    </i>
    <i r="4">
      <x v="2"/>
      <x/>
    </i>
    <i r="3">
      <x v="1"/>
      <x v="1"/>
      <x v="2"/>
    </i>
    <i>
      <x v="1"/>
      <x v="3"/>
      <x/>
      <x/>
      <x/>
      <x v="2"/>
    </i>
    <i r="4">
      <x v="1"/>
      <x v="1"/>
    </i>
    <i r="4">
      <x v="2"/>
      <x/>
    </i>
    <i r="3">
      <x v="1"/>
      <x v="1"/>
      <x v="2"/>
    </i>
  </rowItems>
  <colFields count="1">
    <field x="-2"/>
  </colFields>
  <colItems count="3">
    <i>
      <x/>
    </i>
    <i i="1">
      <x v="1"/>
    </i>
    <i i="2">
      <x v="2"/>
    </i>
  </colItems>
  <pageFields count="2">
    <pageField fld="55" item="1" hier="0"/>
    <pageField fld="14" item="43" hier="0"/>
  </pageFields>
  <dataFields count="3">
    <dataField name="Average of Speed" fld="10" subtotal="average" baseField="0" baseItem="0"/>
    <dataField name="StdDev of Speed" fld="10" subtotal="stdDev" baseField="0" baseItem="0"/>
    <dataField name="Count of Speed" fld="10" subtotal="count" baseField="0" baseItem="0"/>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2"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BE4:BK11" firstHeaderRow="1" firstDataRow="2" firstDataCol="4" rowPageCount="2" colPageCount="1"/>
  <pivotFields count="67">
    <pivotField compact="0" outline="0" subtotalTop="0" showAll="0"/>
    <pivotField compact="0" outline="0" subtotalTop="0" showAll="0"/>
    <pivotField compact="0" outline="0" subtotalTop="0" showAll="0"/>
    <pivotField compact="0" outline="0" subtotalTop="0" showAll="0" defaultSubtotal="0"/>
    <pivotField compact="0" outline="0" subtotalTop="0" showAll="0" defaultSubtotal="0"/>
    <pivotField axis="axisRow" compact="0" outline="0" subtotalTop="0" showAll="0" defaultSubtotal="0">
      <items count="5">
        <item x="1"/>
        <item m="1" x="4"/>
        <item x="2"/>
        <item m="1" x="3"/>
        <item x="0"/>
      </items>
    </pivotField>
    <pivotField compact="0" outline="0" subtotalTop="0" showAll="0"/>
    <pivotField compact="0" outline="0" subtotalTop="0" showAll="0" defaultSubtotal="0"/>
    <pivotField compact="0" outline="0" subtotalTop="0" showAll="0"/>
    <pivotField axis="axisRow" compact="0" outline="0" subtotalTop="0" showAll="0" defaultSubtotal="0">
      <items count="4">
        <item x="1"/>
        <item x="2"/>
        <item x="0"/>
        <item x="3"/>
      </items>
    </pivotField>
    <pivotField dataField="1" compact="0" outline="0" subtotalTop="0" showAll="0"/>
    <pivotField compact="0" outline="0" subtotalTop="0" showAll="0"/>
    <pivotField axis="axisRow" compact="0" outline="0" subtotalTop="0" showAll="0" defaultSubtotal="0">
      <items count="3">
        <item x="0"/>
        <item x="1"/>
        <item x="2"/>
      </items>
    </pivotField>
    <pivotField axis="axisRow" compact="0" outline="0" subtotalTop="0" showAll="0" defaultSubtotal="0">
      <items count="5">
        <item m="1" x="4"/>
        <item m="1" x="3"/>
        <item x="1"/>
        <item x="0"/>
        <item m="1" x="2"/>
      </items>
    </pivotField>
    <pivotField axis="axisPage" compact="0" outline="0" subtotalTop="0" showAll="0">
      <items count="45">
        <item m="1" x="26"/>
        <item m="1" x="18"/>
        <item m="1" x="39"/>
        <item m="1" x="42"/>
        <item m="1" x="4"/>
        <item m="1" x="7"/>
        <item m="1" x="10"/>
        <item m="1" x="13"/>
        <item m="1" x="14"/>
        <item m="1" x="16"/>
        <item m="1" x="17"/>
        <item m="1" x="19"/>
        <item m="1" x="21"/>
        <item x="0"/>
        <item m="1" x="25"/>
        <item m="1" x="29"/>
        <item m="1" x="31"/>
        <item m="1" x="34"/>
        <item m="1" x="36"/>
        <item m="1" x="37"/>
        <item m="1" x="38"/>
        <item m="1" x="40"/>
        <item m="1" x="41"/>
        <item m="1" x="43"/>
        <item m="1" x="20"/>
        <item m="1" x="3"/>
        <item m="1" x="22"/>
        <item m="1" x="5"/>
        <item m="1" x="23"/>
        <item m="1" x="6"/>
        <item m="1" x="28"/>
        <item m="1" x="8"/>
        <item m="1" x="30"/>
        <item m="1" x="9"/>
        <item m="1" x="33"/>
        <item m="1" x="11"/>
        <item m="1" x="35"/>
        <item x="2"/>
        <item m="1" x="24"/>
        <item m="1" x="15"/>
        <item m="1" x="27"/>
        <item m="1" x="12"/>
        <item m="1" x="32"/>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Page" compact="0" outline="0" subtotalTop="0" showAll="0">
      <items count="4">
        <item x="1"/>
        <item x="0"/>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4">
    <field x="12"/>
    <field x="13"/>
    <field x="5"/>
    <field x="9"/>
  </rowFields>
  <rowItems count="6">
    <i>
      <x/>
      <x v="3"/>
      <x v="4"/>
      <x/>
    </i>
    <i r="3">
      <x v="1"/>
    </i>
    <i r="3">
      <x v="2"/>
    </i>
    <i>
      <x v="1"/>
      <x v="3"/>
      <x/>
      <x/>
    </i>
    <i r="3">
      <x v="1"/>
    </i>
    <i r="3">
      <x v="2"/>
    </i>
  </rowItems>
  <colFields count="1">
    <field x="-2"/>
  </colFields>
  <colItems count="3">
    <i>
      <x/>
    </i>
    <i i="1">
      <x v="1"/>
    </i>
    <i i="2">
      <x v="2"/>
    </i>
  </colItems>
  <pageFields count="2">
    <pageField fld="55" item="1" hier="0"/>
    <pageField fld="14" item="43" hier="0"/>
  </pageFields>
  <dataFields count="3">
    <dataField name="Average of Speed" fld="10" subtotal="average" baseField="0" baseItem="0"/>
    <dataField name="StdDev of Speed" fld="10" subtotal="stdDev" baseField="0" baseItem="0"/>
    <dataField name="Count of Speed" fld="10" subtotal="count"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 Id="rId3" Type="http://schemas.openxmlformats.org/officeDocument/2006/relationships/pivotTable" Target="../pivotTables/pivotTable3.xml" /><Relationship Id="rId4" Type="http://schemas.openxmlformats.org/officeDocument/2006/relationships/pivotTable" Target="../pivotTables/pivotTable4.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O129"/>
  <sheetViews>
    <sheetView tabSelected="1" zoomScale="70" zoomScaleNormal="70" zoomScalePageLayoutView="0" workbookViewId="0" topLeftCell="A1">
      <selection activeCell="A2" sqref="A2"/>
    </sheetView>
  </sheetViews>
  <sheetFormatPr defaultColWidth="9.140625" defaultRowHeight="15"/>
  <cols>
    <col min="1" max="1" width="7.00390625" style="0" bestFit="1" customWidth="1"/>
    <col min="2" max="2" width="5.28125" style="0" bestFit="1" customWidth="1"/>
    <col min="3" max="3" width="23.00390625" style="0" customWidth="1"/>
    <col min="4" max="4" width="14.421875" style="0" bestFit="1" customWidth="1"/>
    <col min="5" max="5" width="22.57421875" style="0" bestFit="1" customWidth="1"/>
    <col min="6" max="6" width="20.7109375" style="0" customWidth="1"/>
    <col min="7" max="7" width="14.7109375" style="0" customWidth="1"/>
    <col min="8" max="8" width="9.00390625" style="7" customWidth="1"/>
    <col min="9" max="11" width="12.421875" style="0" customWidth="1"/>
    <col min="12" max="12" width="13.421875" style="0" customWidth="1"/>
    <col min="13" max="13" width="12.421875" style="0" customWidth="1"/>
    <col min="14" max="14" width="23.00390625" style="0" customWidth="1"/>
    <col min="15" max="26" width="12.421875" style="0" customWidth="1"/>
    <col min="31" max="31" width="15.421875" style="0" customWidth="1"/>
    <col min="32" max="32" width="18.140625" style="0" customWidth="1"/>
    <col min="33" max="33" width="16.28125" style="0" customWidth="1"/>
    <col min="34" max="34" width="20.57421875" style="0" customWidth="1"/>
    <col min="38" max="38" width="12.00390625" style="0" customWidth="1"/>
    <col min="39" max="39" width="12.57421875" style="0" customWidth="1"/>
    <col min="56" max="56" width="15.00390625" style="0" customWidth="1"/>
    <col min="57" max="57" width="26.57421875" style="0" customWidth="1"/>
    <col min="58" max="58" width="18.57421875" style="0" customWidth="1"/>
    <col min="59" max="59" width="19.00390625" style="0" customWidth="1"/>
    <col min="62" max="62" width="21.28125" style="0" customWidth="1"/>
    <col min="63" max="63" width="19.421875" style="0" customWidth="1"/>
    <col min="64" max="64" width="19.7109375" style="0" customWidth="1"/>
    <col min="65" max="65" width="15.28125" style="0" customWidth="1"/>
    <col min="66" max="66" width="11.57421875" style="0" customWidth="1"/>
    <col min="67" max="67" width="16.421875" style="0" bestFit="1" customWidth="1"/>
  </cols>
  <sheetData>
    <row r="1" spans="1:67" ht="14.25">
      <c r="A1" s="14" t="s">
        <v>61</v>
      </c>
      <c r="B1" s="14" t="s">
        <v>63</v>
      </c>
      <c r="C1" s="14" t="s">
        <v>64</v>
      </c>
      <c r="D1" s="14" t="s">
        <v>1</v>
      </c>
      <c r="E1" s="14" t="s">
        <v>2</v>
      </c>
      <c r="F1" s="14" t="s">
        <v>3</v>
      </c>
      <c r="G1" s="14" t="s">
        <v>4</v>
      </c>
      <c r="H1" s="15" t="s">
        <v>5</v>
      </c>
      <c r="I1" s="14" t="s">
        <v>6</v>
      </c>
      <c r="J1" s="14" t="s">
        <v>65</v>
      </c>
      <c r="K1" s="14" t="s">
        <v>62</v>
      </c>
      <c r="L1" s="14" t="s">
        <v>0</v>
      </c>
      <c r="M1" s="14" t="s">
        <v>68</v>
      </c>
      <c r="N1" s="14" t="s">
        <v>7</v>
      </c>
      <c r="O1" s="14" t="s">
        <v>8</v>
      </c>
      <c r="P1" s="14" t="s">
        <v>9</v>
      </c>
      <c r="Q1" s="14" t="s">
        <v>10</v>
      </c>
      <c r="R1" s="14" t="s">
        <v>11</v>
      </c>
      <c r="S1" s="14" t="s">
        <v>12</v>
      </c>
      <c r="T1" s="14" t="s">
        <v>13</v>
      </c>
      <c r="U1" s="14" t="s">
        <v>14</v>
      </c>
      <c r="V1" s="14" t="s">
        <v>15</v>
      </c>
      <c r="W1" s="14" t="s">
        <v>16</v>
      </c>
      <c r="X1" s="14" t="s">
        <v>17</v>
      </c>
      <c r="Y1" s="14" t="s">
        <v>18</v>
      </c>
      <c r="Z1" s="14" t="s">
        <v>19</v>
      </c>
      <c r="AA1" s="14" t="s">
        <v>20</v>
      </c>
      <c r="AB1" s="14" t="s">
        <v>21</v>
      </c>
      <c r="AC1" s="14" t="s">
        <v>22</v>
      </c>
      <c r="AD1" s="14" t="s">
        <v>23</v>
      </c>
      <c r="AE1" s="14" t="s">
        <v>24</v>
      </c>
      <c r="AF1" s="14" t="s">
        <v>25</v>
      </c>
      <c r="AG1" s="14" t="s">
        <v>26</v>
      </c>
      <c r="AH1" s="14" t="s">
        <v>27</v>
      </c>
      <c r="AI1" s="14" t="s">
        <v>28</v>
      </c>
      <c r="AJ1" s="14" t="s">
        <v>29</v>
      </c>
      <c r="AK1" s="14" t="s">
        <v>30</v>
      </c>
      <c r="AL1" s="14" t="s">
        <v>31</v>
      </c>
      <c r="AM1" s="14" t="s">
        <v>32</v>
      </c>
      <c r="AN1" s="14" t="s">
        <v>33</v>
      </c>
      <c r="AO1" s="14" t="s">
        <v>34</v>
      </c>
      <c r="AP1" s="14" t="s">
        <v>35</v>
      </c>
      <c r="AQ1" s="14" t="s">
        <v>36</v>
      </c>
      <c r="AR1" s="14" t="s">
        <v>37</v>
      </c>
      <c r="AS1" s="14" t="s">
        <v>38</v>
      </c>
      <c r="AT1" s="14" t="s">
        <v>39</v>
      </c>
      <c r="AU1" s="14" t="s">
        <v>40</v>
      </c>
      <c r="AV1" s="14" t="s">
        <v>41</v>
      </c>
      <c r="AW1" s="14" t="s">
        <v>42</v>
      </c>
      <c r="AX1" s="14" t="s">
        <v>43</v>
      </c>
      <c r="AY1" s="14" t="s">
        <v>44</v>
      </c>
      <c r="AZ1" s="14" t="s">
        <v>45</v>
      </c>
      <c r="BA1" s="14" t="s">
        <v>46</v>
      </c>
      <c r="BB1" s="14" t="s">
        <v>47</v>
      </c>
      <c r="BC1" s="14" t="s">
        <v>48</v>
      </c>
      <c r="BD1" s="14" t="s">
        <v>49</v>
      </c>
      <c r="BE1" s="14" t="s">
        <v>50</v>
      </c>
      <c r="BF1" s="14" t="s">
        <v>51</v>
      </c>
      <c r="BG1" s="14" t="s">
        <v>52</v>
      </c>
      <c r="BH1" s="14" t="s">
        <v>53</v>
      </c>
      <c r="BI1" s="14" t="s">
        <v>54</v>
      </c>
      <c r="BJ1" s="14" t="s">
        <v>55</v>
      </c>
      <c r="BK1" s="14" t="s">
        <v>56</v>
      </c>
      <c r="BL1" s="14" t="s">
        <v>57</v>
      </c>
      <c r="BM1" s="14" t="s">
        <v>58</v>
      </c>
      <c r="BN1" s="14" t="s">
        <v>59</v>
      </c>
      <c r="BO1" s="14" t="s">
        <v>60</v>
      </c>
    </row>
    <row r="2" spans="1:67" ht="14.25">
      <c r="A2" s="12">
        <f>IF(AJ2="male",1,2)</f>
        <v>2</v>
      </c>
      <c r="B2" s="12">
        <f>IF(AA2="left",1,2)</f>
        <v>2</v>
      </c>
      <c r="C2" s="12">
        <f>IF(N2="Esperimento B",2,1)</f>
        <v>1</v>
      </c>
      <c r="D2" s="12">
        <f>AY2</f>
        <v>0</v>
      </c>
      <c r="E2" s="12">
        <f>BN2</f>
        <v>0</v>
      </c>
      <c r="F2" s="12">
        <f>IF(BO2=1,1,IF(BO2=0,-1,""))</f>
        <v>-1</v>
      </c>
      <c r="G2" s="12">
        <f>IF(C2=1,-1,1)</f>
        <v>-1</v>
      </c>
      <c r="H2" s="13">
        <f>(G2*E2)</f>
        <v>0</v>
      </c>
      <c r="I2" s="12">
        <f>(H2-(D2*G2))</f>
        <v>0</v>
      </c>
      <c r="J2" s="12">
        <f>AVERAGE(H2,I2)</f>
        <v>0</v>
      </c>
      <c r="K2" s="12">
        <f>IF(VALUE(BK2),(1/BK2*1000),"")</f>
      </c>
      <c r="L2" s="12">
        <f>IF(BJ2="j",1,IF(BJ2="d",-1,IF(BJ2="","","")))</f>
      </c>
      <c r="M2" s="12" t="str">
        <f>IF(OR(AND(F2&gt;0,G2&gt;0),AND(F2&lt;0,G2&lt;0)),"CONG","INCONG")</f>
        <v>CONG</v>
      </c>
      <c r="N2" s="81"/>
      <c r="O2" s="202"/>
      <c r="P2" s="202"/>
      <c r="Q2" s="202"/>
      <c r="R2" s="202"/>
      <c r="S2" s="202"/>
      <c r="T2" s="202"/>
      <c r="U2" s="202"/>
      <c r="V2" s="202"/>
      <c r="W2" s="202"/>
      <c r="X2" s="202"/>
      <c r="Y2" s="202"/>
      <c r="Z2" s="202"/>
      <c r="AA2" s="202"/>
      <c r="AB2" s="202"/>
      <c r="AC2" s="202"/>
      <c r="AD2" s="202"/>
      <c r="AE2" s="202"/>
      <c r="AF2" s="202"/>
      <c r="AG2" s="202"/>
      <c r="AH2" s="203"/>
      <c r="AI2" s="204"/>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row>
    <row r="3" spans="1:67" ht="14.25">
      <c r="A3" s="12">
        <f aca="true" t="shared" si="0" ref="A3:A66">IF(AJ3="male",1,2)</f>
        <v>2</v>
      </c>
      <c r="B3" s="12">
        <f aca="true" t="shared" si="1" ref="B3:B66">IF(AA3="left",1,2)</f>
        <v>2</v>
      </c>
      <c r="C3" s="12">
        <f aca="true" t="shared" si="2" ref="C3:C66">IF(N3="Esperimento B",2,1)</f>
        <v>1</v>
      </c>
      <c r="D3" s="12">
        <f aca="true" t="shared" si="3" ref="D3:D66">AY3</f>
        <v>0</v>
      </c>
      <c r="E3" s="12">
        <f aca="true" t="shared" si="4" ref="E3:E66">BN3</f>
        <v>0</v>
      </c>
      <c r="F3" s="12">
        <f aca="true" t="shared" si="5" ref="F3:F66">IF(BO3=1,1,IF(BO3=0,-1,""))</f>
        <v>-1</v>
      </c>
      <c r="G3" s="12">
        <f aca="true" t="shared" si="6" ref="G3:G66">IF(C3=1,-1,1)</f>
        <v>-1</v>
      </c>
      <c r="H3" s="13">
        <f aca="true" t="shared" si="7" ref="H3:H66">(G3*E3)</f>
        <v>0</v>
      </c>
      <c r="I3" s="12">
        <f aca="true" t="shared" si="8" ref="I3:I66">(H3-(D3*G3))</f>
        <v>0</v>
      </c>
      <c r="J3" s="12">
        <f aca="true" t="shared" si="9" ref="J3:J66">AVERAGE(H3,I3)</f>
        <v>0</v>
      </c>
      <c r="K3" s="12">
        <f aca="true" t="shared" si="10" ref="K3:K66">IF(VALUE(BK3),(1/BK3*1000),"")</f>
      </c>
      <c r="L3" s="12">
        <f aca="true" t="shared" si="11" ref="L3:L66">IF(BJ3="j",1,IF(BJ3="d",-1,IF(BJ3="","","")))</f>
      </c>
      <c r="M3" s="12" t="str">
        <f aca="true" t="shared" si="12" ref="M3:M66">IF(OR(AND(F3&gt;0,G3&gt;0),AND(F3&lt;0,G3&lt;0)),"CONG","INCONG")</f>
        <v>CONG</v>
      </c>
      <c r="O3" s="202"/>
      <c r="P3" s="202"/>
      <c r="Q3" s="202"/>
      <c r="R3" s="202"/>
      <c r="S3" s="202"/>
      <c r="T3" s="202"/>
      <c r="U3" s="202"/>
      <c r="V3" s="202"/>
      <c r="W3" s="202"/>
      <c r="X3" s="202"/>
      <c r="Y3" s="202"/>
      <c r="Z3" s="202"/>
      <c r="AA3" s="202"/>
      <c r="AB3" s="202"/>
      <c r="AC3" s="202"/>
      <c r="AD3" s="202"/>
      <c r="AE3" s="202"/>
      <c r="AF3" s="202"/>
      <c r="AG3" s="202"/>
      <c r="AH3" s="203"/>
      <c r="AI3" s="204"/>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row>
    <row r="4" spans="1:67" ht="14.25">
      <c r="A4" s="12">
        <f t="shared" si="0"/>
        <v>2</v>
      </c>
      <c r="B4" s="12">
        <f t="shared" si="1"/>
        <v>2</v>
      </c>
      <c r="C4" s="12">
        <f t="shared" si="2"/>
        <v>1</v>
      </c>
      <c r="D4" s="12">
        <f t="shared" si="3"/>
        <v>0</v>
      </c>
      <c r="E4" s="12">
        <f t="shared" si="4"/>
        <v>0</v>
      </c>
      <c r="F4" s="12">
        <f t="shared" si="5"/>
        <v>-1</v>
      </c>
      <c r="G4" s="12">
        <f t="shared" si="6"/>
        <v>-1</v>
      </c>
      <c r="H4" s="13">
        <f t="shared" si="7"/>
        <v>0</v>
      </c>
      <c r="I4" s="12">
        <f t="shared" si="8"/>
        <v>0</v>
      </c>
      <c r="J4" s="12">
        <f t="shared" si="9"/>
        <v>0</v>
      </c>
      <c r="K4" s="12">
        <f t="shared" si="10"/>
      </c>
      <c r="L4" s="12">
        <f t="shared" si="11"/>
      </c>
      <c r="M4" s="12" t="str">
        <f t="shared" si="12"/>
        <v>CONG</v>
      </c>
      <c r="O4" s="202"/>
      <c r="P4" s="202"/>
      <c r="Q4" s="202"/>
      <c r="R4" s="202"/>
      <c r="S4" s="202"/>
      <c r="T4" s="202"/>
      <c r="U4" s="202"/>
      <c r="V4" s="202"/>
      <c r="W4" s="202"/>
      <c r="X4" s="202"/>
      <c r="Y4" s="202"/>
      <c r="Z4" s="202"/>
      <c r="AA4" s="202"/>
      <c r="AB4" s="202"/>
      <c r="AC4" s="202"/>
      <c r="AD4" s="202"/>
      <c r="AE4" s="202"/>
      <c r="AF4" s="202"/>
      <c r="AG4" s="202"/>
      <c r="AH4" s="203"/>
      <c r="AI4" s="204"/>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row>
    <row r="5" spans="1:67" ht="14.25">
      <c r="A5" s="12">
        <f t="shared" si="0"/>
        <v>2</v>
      </c>
      <c r="B5" s="12">
        <f t="shared" si="1"/>
        <v>2</v>
      </c>
      <c r="C5" s="12">
        <f t="shared" si="2"/>
        <v>1</v>
      </c>
      <c r="D5" s="12">
        <f t="shared" si="3"/>
        <v>0</v>
      </c>
      <c r="E5" s="12">
        <f t="shared" si="4"/>
        <v>0</v>
      </c>
      <c r="F5" s="12">
        <f t="shared" si="5"/>
        <v>-1</v>
      </c>
      <c r="G5" s="12">
        <f t="shared" si="6"/>
        <v>-1</v>
      </c>
      <c r="H5" s="13">
        <f t="shared" si="7"/>
        <v>0</v>
      </c>
      <c r="I5" s="12">
        <f t="shared" si="8"/>
        <v>0</v>
      </c>
      <c r="J5" s="12">
        <f t="shared" si="9"/>
        <v>0</v>
      </c>
      <c r="K5" s="12">
        <f t="shared" si="10"/>
      </c>
      <c r="L5" s="12">
        <f t="shared" si="11"/>
      </c>
      <c r="M5" s="12" t="str">
        <f t="shared" si="12"/>
        <v>CONG</v>
      </c>
      <c r="O5" s="202"/>
      <c r="P5" s="202"/>
      <c r="Q5" s="202"/>
      <c r="R5" s="202"/>
      <c r="S5" s="202"/>
      <c r="T5" s="202"/>
      <c r="U5" s="202"/>
      <c r="V5" s="202"/>
      <c r="W5" s="202"/>
      <c r="X5" s="202"/>
      <c r="Y5" s="202"/>
      <c r="Z5" s="202"/>
      <c r="AA5" s="202"/>
      <c r="AB5" s="202"/>
      <c r="AC5" s="202"/>
      <c r="AD5" s="202"/>
      <c r="AE5" s="202"/>
      <c r="AF5" s="202"/>
      <c r="AG5" s="202"/>
      <c r="AH5" s="203"/>
      <c r="AI5" s="204"/>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row>
    <row r="6" spans="1:67" ht="14.25">
      <c r="A6" s="12">
        <f t="shared" si="0"/>
        <v>2</v>
      </c>
      <c r="B6" s="12">
        <f t="shared" si="1"/>
        <v>2</v>
      </c>
      <c r="C6" s="12">
        <f t="shared" si="2"/>
        <v>1</v>
      </c>
      <c r="D6" s="12">
        <f t="shared" si="3"/>
        <v>0</v>
      </c>
      <c r="E6" s="12">
        <f t="shared" si="4"/>
        <v>0</v>
      </c>
      <c r="F6" s="12">
        <f>IF(BO6=1,1,IF(BO6=0,-1,""))</f>
        <v>-1</v>
      </c>
      <c r="G6" s="12">
        <f t="shared" si="6"/>
        <v>-1</v>
      </c>
      <c r="H6" s="13">
        <f t="shared" si="7"/>
        <v>0</v>
      </c>
      <c r="I6" s="12">
        <f t="shared" si="8"/>
        <v>0</v>
      </c>
      <c r="J6" s="12">
        <f t="shared" si="9"/>
        <v>0</v>
      </c>
      <c r="K6" s="12">
        <f t="shared" si="10"/>
      </c>
      <c r="L6" s="12">
        <f t="shared" si="11"/>
      </c>
      <c r="M6" s="12" t="str">
        <f t="shared" si="12"/>
        <v>CONG</v>
      </c>
      <c r="O6" s="202"/>
      <c r="P6" s="202"/>
      <c r="Q6" s="202"/>
      <c r="R6" s="202"/>
      <c r="S6" s="202"/>
      <c r="T6" s="202"/>
      <c r="U6" s="202"/>
      <c r="V6" s="202"/>
      <c r="W6" s="202"/>
      <c r="X6" s="202"/>
      <c r="Y6" s="202"/>
      <c r="Z6" s="202"/>
      <c r="AA6" s="202"/>
      <c r="AB6" s="202"/>
      <c r="AC6" s="202"/>
      <c r="AD6" s="202"/>
      <c r="AE6" s="202"/>
      <c r="AF6" s="202"/>
      <c r="AG6" s="202"/>
      <c r="AH6" s="203"/>
      <c r="AI6" s="204"/>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row>
    <row r="7" spans="1:67" ht="14.25">
      <c r="A7" s="12">
        <f t="shared" si="0"/>
        <v>2</v>
      </c>
      <c r="B7" s="12">
        <f t="shared" si="1"/>
        <v>2</v>
      </c>
      <c r="C7" s="12">
        <f t="shared" si="2"/>
        <v>1</v>
      </c>
      <c r="D7" s="12">
        <f t="shared" si="3"/>
        <v>0</v>
      </c>
      <c r="E7" s="12">
        <f t="shared" si="4"/>
        <v>0</v>
      </c>
      <c r="F7" s="12">
        <f t="shared" si="5"/>
        <v>-1</v>
      </c>
      <c r="G7" s="12">
        <f t="shared" si="6"/>
        <v>-1</v>
      </c>
      <c r="H7" s="13">
        <f t="shared" si="7"/>
        <v>0</v>
      </c>
      <c r="I7" s="12">
        <f t="shared" si="8"/>
        <v>0</v>
      </c>
      <c r="J7" s="12">
        <f t="shared" si="9"/>
        <v>0</v>
      </c>
      <c r="K7" s="12">
        <f t="shared" si="10"/>
      </c>
      <c r="L7" s="12">
        <f t="shared" si="11"/>
      </c>
      <c r="M7" s="12" t="str">
        <f t="shared" si="12"/>
        <v>CONG</v>
      </c>
      <c r="O7" s="202"/>
      <c r="P7" s="202"/>
      <c r="Q7" s="202"/>
      <c r="R7" s="202"/>
      <c r="S7" s="202"/>
      <c r="T7" s="202"/>
      <c r="U7" s="202"/>
      <c r="V7" s="202"/>
      <c r="W7" s="202"/>
      <c r="X7" s="202"/>
      <c r="Y7" s="202"/>
      <c r="Z7" s="202"/>
      <c r="AA7" s="202"/>
      <c r="AB7" s="202"/>
      <c r="AC7" s="202"/>
      <c r="AD7" s="202"/>
      <c r="AE7" s="202"/>
      <c r="AF7" s="202"/>
      <c r="AG7" s="202"/>
      <c r="AH7" s="203"/>
      <c r="AI7" s="204"/>
      <c r="AJ7" s="202"/>
      <c r="AK7" s="202"/>
      <c r="AL7" s="202"/>
      <c r="AM7" s="202"/>
      <c r="AN7" s="202"/>
      <c r="AO7" s="202"/>
      <c r="AP7" s="202"/>
      <c r="AQ7" s="202"/>
      <c r="AR7" s="202"/>
      <c r="AS7" s="202"/>
      <c r="AT7" s="202"/>
      <c r="AU7" s="202"/>
      <c r="AV7" s="202"/>
      <c r="AW7" s="202"/>
      <c r="AX7" s="202"/>
      <c r="AY7" s="202"/>
      <c r="AZ7" s="202"/>
      <c r="BA7" s="202"/>
      <c r="BB7" s="202"/>
      <c r="BC7" s="202"/>
      <c r="BD7" s="202"/>
      <c r="BE7" s="202"/>
      <c r="BF7" s="202"/>
      <c r="BG7" s="202"/>
      <c r="BH7" s="202"/>
      <c r="BI7" s="202"/>
      <c r="BJ7" s="202"/>
      <c r="BK7" s="202"/>
      <c r="BL7" s="202"/>
      <c r="BM7" s="202"/>
      <c r="BN7" s="202"/>
      <c r="BO7" s="202"/>
    </row>
    <row r="8" spans="1:67" ht="14.25">
      <c r="A8" s="12">
        <f t="shared" si="0"/>
        <v>2</v>
      </c>
      <c r="B8" s="12">
        <f t="shared" si="1"/>
        <v>2</v>
      </c>
      <c r="C8" s="12">
        <f t="shared" si="2"/>
        <v>1</v>
      </c>
      <c r="D8" s="12">
        <f t="shared" si="3"/>
        <v>0</v>
      </c>
      <c r="E8" s="12">
        <f t="shared" si="4"/>
        <v>0</v>
      </c>
      <c r="F8" s="12">
        <f t="shared" si="5"/>
        <v>-1</v>
      </c>
      <c r="G8" s="12">
        <f t="shared" si="6"/>
        <v>-1</v>
      </c>
      <c r="H8" s="13">
        <f t="shared" si="7"/>
        <v>0</v>
      </c>
      <c r="I8" s="12">
        <f t="shared" si="8"/>
        <v>0</v>
      </c>
      <c r="J8" s="12">
        <f t="shared" si="9"/>
        <v>0</v>
      </c>
      <c r="K8" s="12">
        <f t="shared" si="10"/>
      </c>
      <c r="L8" s="12">
        <f t="shared" si="11"/>
      </c>
      <c r="M8" s="12" t="str">
        <f t="shared" si="12"/>
        <v>CONG</v>
      </c>
      <c r="O8" s="202"/>
      <c r="P8" s="202"/>
      <c r="Q8" s="202"/>
      <c r="R8" s="202"/>
      <c r="S8" s="202"/>
      <c r="T8" s="202"/>
      <c r="U8" s="202"/>
      <c r="V8" s="202"/>
      <c r="W8" s="202"/>
      <c r="X8" s="202"/>
      <c r="Y8" s="202"/>
      <c r="Z8" s="202"/>
      <c r="AA8" s="202"/>
      <c r="AB8" s="202"/>
      <c r="AC8" s="202"/>
      <c r="AD8" s="202"/>
      <c r="AE8" s="202"/>
      <c r="AF8" s="202"/>
      <c r="AG8" s="202"/>
      <c r="AH8" s="203"/>
      <c r="AI8" s="204"/>
      <c r="AJ8" s="202"/>
      <c r="AK8" s="202"/>
      <c r="AL8" s="202"/>
      <c r="AM8" s="202"/>
      <c r="AN8" s="202"/>
      <c r="AO8" s="202"/>
      <c r="AP8" s="202"/>
      <c r="AQ8" s="202"/>
      <c r="AR8" s="202"/>
      <c r="AS8" s="202"/>
      <c r="AT8" s="202"/>
      <c r="AU8" s="202"/>
      <c r="AV8" s="202"/>
      <c r="AW8" s="202"/>
      <c r="AX8" s="202"/>
      <c r="AY8" s="202"/>
      <c r="AZ8" s="202"/>
      <c r="BA8" s="202"/>
      <c r="BB8" s="202"/>
      <c r="BC8" s="202"/>
      <c r="BD8" s="202"/>
      <c r="BE8" s="202"/>
      <c r="BF8" s="202"/>
      <c r="BG8" s="202"/>
      <c r="BH8" s="202"/>
      <c r="BI8" s="202"/>
      <c r="BJ8" s="202"/>
      <c r="BK8" s="202"/>
      <c r="BL8" s="202"/>
      <c r="BM8" s="202"/>
      <c r="BN8" s="202"/>
      <c r="BO8" s="202"/>
    </row>
    <row r="9" spans="1:67" ht="14.25">
      <c r="A9" s="12">
        <f t="shared" si="0"/>
        <v>2</v>
      </c>
      <c r="B9" s="12">
        <f t="shared" si="1"/>
        <v>2</v>
      </c>
      <c r="C9" s="12">
        <f t="shared" si="2"/>
        <v>1</v>
      </c>
      <c r="D9" s="12">
        <f t="shared" si="3"/>
        <v>0</v>
      </c>
      <c r="E9" s="12">
        <f t="shared" si="4"/>
        <v>0</v>
      </c>
      <c r="F9" s="12">
        <f t="shared" si="5"/>
        <v>-1</v>
      </c>
      <c r="G9" s="12">
        <f t="shared" si="6"/>
        <v>-1</v>
      </c>
      <c r="H9" s="13">
        <f t="shared" si="7"/>
        <v>0</v>
      </c>
      <c r="I9" s="12">
        <f t="shared" si="8"/>
        <v>0</v>
      </c>
      <c r="J9" s="12">
        <f t="shared" si="9"/>
        <v>0</v>
      </c>
      <c r="K9" s="12">
        <f t="shared" si="10"/>
      </c>
      <c r="L9" s="12">
        <f t="shared" si="11"/>
      </c>
      <c r="M9" s="12" t="str">
        <f t="shared" si="12"/>
        <v>CONG</v>
      </c>
      <c r="O9" s="202"/>
      <c r="P9" s="202"/>
      <c r="Q9" s="202"/>
      <c r="R9" s="202"/>
      <c r="S9" s="202"/>
      <c r="T9" s="202"/>
      <c r="U9" s="202"/>
      <c r="V9" s="202"/>
      <c r="W9" s="202"/>
      <c r="X9" s="202"/>
      <c r="Y9" s="202"/>
      <c r="Z9" s="202"/>
      <c r="AA9" s="202"/>
      <c r="AB9" s="202"/>
      <c r="AC9" s="202"/>
      <c r="AD9" s="202"/>
      <c r="AE9" s="202"/>
      <c r="AF9" s="202"/>
      <c r="AG9" s="202"/>
      <c r="AH9" s="203"/>
      <c r="AI9" s="204"/>
      <c r="AJ9" s="202"/>
      <c r="AK9" s="202"/>
      <c r="AL9" s="202"/>
      <c r="AM9" s="202"/>
      <c r="AN9" s="202"/>
      <c r="AO9" s="202"/>
      <c r="AP9" s="202"/>
      <c r="AQ9" s="202"/>
      <c r="AR9" s="202"/>
      <c r="AS9" s="202"/>
      <c r="AT9" s="202"/>
      <c r="AU9" s="202"/>
      <c r="AV9" s="202"/>
      <c r="AW9" s="202"/>
      <c r="AX9" s="202"/>
      <c r="AY9" s="202"/>
      <c r="AZ9" s="202"/>
      <c r="BA9" s="202"/>
      <c r="BB9" s="202"/>
      <c r="BC9" s="202"/>
      <c r="BD9" s="202"/>
      <c r="BE9" s="202"/>
      <c r="BF9" s="202"/>
      <c r="BG9" s="202"/>
      <c r="BH9" s="202"/>
      <c r="BI9" s="202"/>
      <c r="BJ9" s="202"/>
      <c r="BK9" s="202"/>
      <c r="BL9" s="202"/>
      <c r="BM9" s="202"/>
      <c r="BN9" s="202"/>
      <c r="BO9" s="202"/>
    </row>
    <row r="10" spans="1:67" ht="14.25">
      <c r="A10" s="12">
        <f t="shared" si="0"/>
        <v>2</v>
      </c>
      <c r="B10" s="12">
        <f t="shared" si="1"/>
        <v>2</v>
      </c>
      <c r="C10" s="12">
        <f t="shared" si="2"/>
        <v>1</v>
      </c>
      <c r="D10" s="12">
        <f t="shared" si="3"/>
        <v>0</v>
      </c>
      <c r="E10" s="12">
        <f t="shared" si="4"/>
        <v>0</v>
      </c>
      <c r="F10" s="12">
        <f t="shared" si="5"/>
        <v>-1</v>
      </c>
      <c r="G10" s="12">
        <f t="shared" si="6"/>
        <v>-1</v>
      </c>
      <c r="H10" s="13">
        <f t="shared" si="7"/>
        <v>0</v>
      </c>
      <c r="I10" s="12">
        <f t="shared" si="8"/>
        <v>0</v>
      </c>
      <c r="J10" s="12">
        <f t="shared" si="9"/>
        <v>0</v>
      </c>
      <c r="K10" s="12">
        <f t="shared" si="10"/>
      </c>
      <c r="L10" s="12">
        <f t="shared" si="11"/>
      </c>
      <c r="M10" s="12" t="str">
        <f t="shared" si="12"/>
        <v>CONG</v>
      </c>
      <c r="O10" s="202"/>
      <c r="P10" s="202"/>
      <c r="Q10" s="202"/>
      <c r="R10" s="202"/>
      <c r="S10" s="202"/>
      <c r="T10" s="202"/>
      <c r="U10" s="202"/>
      <c r="V10" s="202"/>
      <c r="W10" s="202"/>
      <c r="X10" s="202"/>
      <c r="Y10" s="202"/>
      <c r="Z10" s="202"/>
      <c r="AA10" s="202"/>
      <c r="AB10" s="202"/>
      <c r="AC10" s="202"/>
      <c r="AD10" s="202"/>
      <c r="AE10" s="202"/>
      <c r="AF10" s="202"/>
      <c r="AG10" s="202"/>
      <c r="AH10" s="203"/>
      <c r="AI10" s="204"/>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row>
    <row r="11" spans="1:67" ht="14.25">
      <c r="A11" s="12">
        <f t="shared" si="0"/>
        <v>2</v>
      </c>
      <c r="B11" s="12">
        <f t="shared" si="1"/>
        <v>2</v>
      </c>
      <c r="C11" s="12">
        <f t="shared" si="2"/>
        <v>1</v>
      </c>
      <c r="D11" s="12">
        <f t="shared" si="3"/>
        <v>0</v>
      </c>
      <c r="E11" s="12">
        <f t="shared" si="4"/>
        <v>0</v>
      </c>
      <c r="F11" s="12">
        <f t="shared" si="5"/>
        <v>-1</v>
      </c>
      <c r="G11" s="12">
        <f t="shared" si="6"/>
        <v>-1</v>
      </c>
      <c r="H11" s="13">
        <f t="shared" si="7"/>
        <v>0</v>
      </c>
      <c r="I11" s="12">
        <f t="shared" si="8"/>
        <v>0</v>
      </c>
      <c r="J11" s="12">
        <f t="shared" si="9"/>
        <v>0</v>
      </c>
      <c r="K11" s="12">
        <f t="shared" si="10"/>
      </c>
      <c r="L11" s="12">
        <f t="shared" si="11"/>
      </c>
      <c r="M11" s="12" t="str">
        <f t="shared" si="12"/>
        <v>CONG</v>
      </c>
      <c r="O11" s="202"/>
      <c r="P11" s="202"/>
      <c r="Q11" s="202"/>
      <c r="R11" s="202"/>
      <c r="S11" s="202"/>
      <c r="T11" s="202"/>
      <c r="U11" s="202"/>
      <c r="V11" s="202"/>
      <c r="W11" s="202"/>
      <c r="X11" s="202"/>
      <c r="Y11" s="202"/>
      <c r="Z11" s="202"/>
      <c r="AA11" s="202"/>
      <c r="AB11" s="202"/>
      <c r="AC11" s="202"/>
      <c r="AD11" s="202"/>
      <c r="AE11" s="202"/>
      <c r="AF11" s="202"/>
      <c r="AG11" s="202"/>
      <c r="AH11" s="203"/>
      <c r="AI11" s="204"/>
      <c r="AJ11" s="202"/>
      <c r="AK11" s="202"/>
      <c r="AL11" s="202"/>
      <c r="AM11" s="202"/>
      <c r="AN11" s="202"/>
      <c r="AO11" s="202"/>
      <c r="AP11" s="202"/>
      <c r="AQ11" s="202"/>
      <c r="AR11" s="202"/>
      <c r="AS11" s="202"/>
      <c r="AT11" s="202"/>
      <c r="AU11" s="202"/>
      <c r="AV11" s="202"/>
      <c r="AW11" s="202"/>
      <c r="AX11" s="202"/>
      <c r="AY11" s="202"/>
      <c r="AZ11" s="202"/>
      <c r="BA11" s="202"/>
      <c r="BB11" s="202"/>
      <c r="BC11" s="202"/>
      <c r="BD11" s="202"/>
      <c r="BE11" s="202"/>
      <c r="BF11" s="202"/>
      <c r="BG11" s="202"/>
      <c r="BH11" s="202"/>
      <c r="BI11" s="202"/>
      <c r="BJ11" s="202"/>
      <c r="BK11" s="202"/>
      <c r="BL11" s="202"/>
      <c r="BM11" s="202"/>
      <c r="BN11" s="202"/>
      <c r="BO11" s="202"/>
    </row>
    <row r="12" spans="1:67" ht="14.25">
      <c r="A12" s="12">
        <f t="shared" si="0"/>
        <v>2</v>
      </c>
      <c r="B12" s="12">
        <f t="shared" si="1"/>
        <v>2</v>
      </c>
      <c r="C12" s="12">
        <f t="shared" si="2"/>
        <v>1</v>
      </c>
      <c r="D12" s="12">
        <f t="shared" si="3"/>
        <v>0</v>
      </c>
      <c r="E12" s="12">
        <f t="shared" si="4"/>
        <v>0</v>
      </c>
      <c r="F12" s="12">
        <f t="shared" si="5"/>
        <v>-1</v>
      </c>
      <c r="G12" s="12">
        <f t="shared" si="6"/>
        <v>-1</v>
      </c>
      <c r="H12" s="13">
        <f t="shared" si="7"/>
        <v>0</v>
      </c>
      <c r="I12" s="12">
        <f t="shared" si="8"/>
        <v>0</v>
      </c>
      <c r="J12" s="12">
        <f t="shared" si="9"/>
        <v>0</v>
      </c>
      <c r="K12" s="12">
        <f t="shared" si="10"/>
      </c>
      <c r="L12" s="12">
        <f t="shared" si="11"/>
      </c>
      <c r="M12" s="12" t="str">
        <f t="shared" si="12"/>
        <v>CONG</v>
      </c>
      <c r="O12" s="202"/>
      <c r="P12" s="202"/>
      <c r="Q12" s="202"/>
      <c r="R12" s="202"/>
      <c r="S12" s="202"/>
      <c r="T12" s="202"/>
      <c r="U12" s="202"/>
      <c r="V12" s="202"/>
      <c r="W12" s="202"/>
      <c r="X12" s="202"/>
      <c r="Y12" s="202"/>
      <c r="Z12" s="202"/>
      <c r="AA12" s="202"/>
      <c r="AB12" s="202"/>
      <c r="AC12" s="202"/>
      <c r="AD12" s="202"/>
      <c r="AE12" s="202"/>
      <c r="AF12" s="202"/>
      <c r="AG12" s="202"/>
      <c r="AH12" s="203"/>
      <c r="AI12" s="204"/>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row>
    <row r="13" spans="1:67" ht="14.25">
      <c r="A13" s="12">
        <f t="shared" si="0"/>
        <v>2</v>
      </c>
      <c r="B13" s="12">
        <f t="shared" si="1"/>
        <v>2</v>
      </c>
      <c r="C13" s="12">
        <f t="shared" si="2"/>
        <v>1</v>
      </c>
      <c r="D13" s="12">
        <f t="shared" si="3"/>
        <v>0</v>
      </c>
      <c r="E13" s="12">
        <f t="shared" si="4"/>
        <v>0</v>
      </c>
      <c r="F13" s="12">
        <f t="shared" si="5"/>
        <v>-1</v>
      </c>
      <c r="G13" s="12">
        <f t="shared" si="6"/>
        <v>-1</v>
      </c>
      <c r="H13" s="13">
        <f t="shared" si="7"/>
        <v>0</v>
      </c>
      <c r="I13" s="12">
        <f t="shared" si="8"/>
        <v>0</v>
      </c>
      <c r="J13" s="12">
        <f t="shared" si="9"/>
        <v>0</v>
      </c>
      <c r="K13" s="12">
        <f t="shared" si="10"/>
      </c>
      <c r="L13" s="12">
        <f t="shared" si="11"/>
      </c>
      <c r="M13" s="12" t="str">
        <f t="shared" si="12"/>
        <v>CONG</v>
      </c>
      <c r="O13" s="202"/>
      <c r="P13" s="202"/>
      <c r="Q13" s="202"/>
      <c r="R13" s="202"/>
      <c r="S13" s="202"/>
      <c r="T13" s="202"/>
      <c r="U13" s="202"/>
      <c r="V13" s="202"/>
      <c r="W13" s="202"/>
      <c r="X13" s="202"/>
      <c r="Y13" s="202"/>
      <c r="Z13" s="202"/>
      <c r="AA13" s="202"/>
      <c r="AB13" s="202"/>
      <c r="AC13" s="202"/>
      <c r="AD13" s="202"/>
      <c r="AE13" s="202"/>
      <c r="AF13" s="202"/>
      <c r="AG13" s="202"/>
      <c r="AH13" s="203"/>
      <c r="AI13" s="204"/>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row>
    <row r="14" spans="1:67" ht="14.25">
      <c r="A14" s="12">
        <f t="shared" si="0"/>
        <v>2</v>
      </c>
      <c r="B14" s="12">
        <f t="shared" si="1"/>
        <v>2</v>
      </c>
      <c r="C14" s="12">
        <f t="shared" si="2"/>
        <v>1</v>
      </c>
      <c r="D14" s="12">
        <f t="shared" si="3"/>
        <v>0</v>
      </c>
      <c r="E14" s="12">
        <f t="shared" si="4"/>
        <v>0</v>
      </c>
      <c r="F14" s="12">
        <f t="shared" si="5"/>
        <v>-1</v>
      </c>
      <c r="G14" s="12">
        <f t="shared" si="6"/>
        <v>-1</v>
      </c>
      <c r="H14" s="13">
        <f t="shared" si="7"/>
        <v>0</v>
      </c>
      <c r="I14" s="12">
        <f t="shared" si="8"/>
        <v>0</v>
      </c>
      <c r="J14" s="12">
        <f t="shared" si="9"/>
        <v>0</v>
      </c>
      <c r="K14" s="12">
        <f t="shared" si="10"/>
      </c>
      <c r="L14" s="12">
        <f t="shared" si="11"/>
      </c>
      <c r="M14" s="12" t="str">
        <f t="shared" si="12"/>
        <v>CONG</v>
      </c>
      <c r="O14" s="202"/>
      <c r="P14" s="202"/>
      <c r="Q14" s="202"/>
      <c r="R14" s="202"/>
      <c r="S14" s="202"/>
      <c r="T14" s="202"/>
      <c r="U14" s="202"/>
      <c r="V14" s="202"/>
      <c r="W14" s="202"/>
      <c r="X14" s="202"/>
      <c r="Y14" s="202"/>
      <c r="Z14" s="202"/>
      <c r="AA14" s="202"/>
      <c r="AB14" s="202"/>
      <c r="AC14" s="202"/>
      <c r="AD14" s="202"/>
      <c r="AE14" s="202"/>
      <c r="AF14" s="202"/>
      <c r="AG14" s="202"/>
      <c r="AH14" s="203"/>
      <c r="AI14" s="204"/>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row>
    <row r="15" spans="1:67" ht="14.25">
      <c r="A15" s="12">
        <f t="shared" si="0"/>
        <v>2</v>
      </c>
      <c r="B15" s="12">
        <f t="shared" si="1"/>
        <v>2</v>
      </c>
      <c r="C15" s="12">
        <f t="shared" si="2"/>
        <v>1</v>
      </c>
      <c r="D15" s="12">
        <f t="shared" si="3"/>
        <v>0</v>
      </c>
      <c r="E15" s="12">
        <f t="shared" si="4"/>
        <v>0</v>
      </c>
      <c r="F15" s="12">
        <f t="shared" si="5"/>
        <v>-1</v>
      </c>
      <c r="G15" s="12">
        <f t="shared" si="6"/>
        <v>-1</v>
      </c>
      <c r="H15" s="13">
        <f t="shared" si="7"/>
        <v>0</v>
      </c>
      <c r="I15" s="12">
        <f t="shared" si="8"/>
        <v>0</v>
      </c>
      <c r="J15" s="12">
        <f t="shared" si="9"/>
        <v>0</v>
      </c>
      <c r="K15" s="12">
        <f t="shared" si="10"/>
      </c>
      <c r="L15" s="12">
        <f t="shared" si="11"/>
      </c>
      <c r="M15" s="12" t="str">
        <f t="shared" si="12"/>
        <v>CONG</v>
      </c>
      <c r="O15" s="202"/>
      <c r="P15" s="202"/>
      <c r="Q15" s="202"/>
      <c r="R15" s="202"/>
      <c r="S15" s="202"/>
      <c r="T15" s="202"/>
      <c r="U15" s="202"/>
      <c r="V15" s="202"/>
      <c r="W15" s="202"/>
      <c r="X15" s="202"/>
      <c r="Y15" s="202"/>
      <c r="Z15" s="202"/>
      <c r="AA15" s="202"/>
      <c r="AB15" s="202"/>
      <c r="AC15" s="202"/>
      <c r="AD15" s="202"/>
      <c r="AE15" s="202"/>
      <c r="AF15" s="202"/>
      <c r="AG15" s="202"/>
      <c r="AH15" s="203"/>
      <c r="AI15" s="204"/>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row>
    <row r="16" spans="1:67" ht="14.25">
      <c r="A16" s="12">
        <f t="shared" si="0"/>
        <v>2</v>
      </c>
      <c r="B16" s="12">
        <f t="shared" si="1"/>
        <v>2</v>
      </c>
      <c r="C16" s="12">
        <f t="shared" si="2"/>
        <v>1</v>
      </c>
      <c r="D16" s="12">
        <f t="shared" si="3"/>
        <v>0</v>
      </c>
      <c r="E16" s="12">
        <f t="shared" si="4"/>
        <v>0</v>
      </c>
      <c r="F16" s="12">
        <f t="shared" si="5"/>
        <v>-1</v>
      </c>
      <c r="G16" s="12">
        <f t="shared" si="6"/>
        <v>-1</v>
      </c>
      <c r="H16" s="13">
        <f t="shared" si="7"/>
        <v>0</v>
      </c>
      <c r="I16" s="12">
        <f t="shared" si="8"/>
        <v>0</v>
      </c>
      <c r="J16" s="12">
        <f t="shared" si="9"/>
        <v>0</v>
      </c>
      <c r="K16" s="12">
        <f t="shared" si="10"/>
      </c>
      <c r="L16" s="12">
        <f t="shared" si="11"/>
      </c>
      <c r="M16" s="12" t="str">
        <f t="shared" si="12"/>
        <v>CONG</v>
      </c>
      <c r="O16" s="202"/>
      <c r="P16" s="202"/>
      <c r="Q16" s="202"/>
      <c r="R16" s="202"/>
      <c r="S16" s="202"/>
      <c r="T16" s="202"/>
      <c r="U16" s="202"/>
      <c r="V16" s="202"/>
      <c r="W16" s="202"/>
      <c r="X16" s="202"/>
      <c r="Y16" s="202"/>
      <c r="Z16" s="202"/>
      <c r="AA16" s="202"/>
      <c r="AB16" s="202"/>
      <c r="AC16" s="202"/>
      <c r="AD16" s="202"/>
      <c r="AE16" s="202"/>
      <c r="AF16" s="202"/>
      <c r="AG16" s="202"/>
      <c r="AH16" s="203"/>
      <c r="AI16" s="204"/>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row>
    <row r="17" spans="1:67" ht="14.25">
      <c r="A17" s="12">
        <f t="shared" si="0"/>
        <v>2</v>
      </c>
      <c r="B17" s="12">
        <f t="shared" si="1"/>
        <v>2</v>
      </c>
      <c r="C17" s="12">
        <f t="shared" si="2"/>
        <v>1</v>
      </c>
      <c r="D17" s="12">
        <f t="shared" si="3"/>
        <v>0</v>
      </c>
      <c r="E17" s="12">
        <f t="shared" si="4"/>
        <v>0</v>
      </c>
      <c r="F17" s="12">
        <f t="shared" si="5"/>
        <v>-1</v>
      </c>
      <c r="G17" s="12">
        <f t="shared" si="6"/>
        <v>-1</v>
      </c>
      <c r="H17" s="13">
        <f t="shared" si="7"/>
        <v>0</v>
      </c>
      <c r="I17" s="12">
        <f t="shared" si="8"/>
        <v>0</v>
      </c>
      <c r="J17" s="12">
        <f t="shared" si="9"/>
        <v>0</v>
      </c>
      <c r="K17" s="12">
        <f t="shared" si="10"/>
      </c>
      <c r="L17" s="12">
        <f t="shared" si="11"/>
      </c>
      <c r="M17" s="12" t="str">
        <f t="shared" si="12"/>
        <v>CONG</v>
      </c>
      <c r="O17" s="202"/>
      <c r="P17" s="202"/>
      <c r="Q17" s="202"/>
      <c r="R17" s="202"/>
      <c r="S17" s="202"/>
      <c r="T17" s="202"/>
      <c r="U17" s="202"/>
      <c r="V17" s="202"/>
      <c r="W17" s="202"/>
      <c r="X17" s="202"/>
      <c r="Y17" s="202"/>
      <c r="Z17" s="202"/>
      <c r="AA17" s="202"/>
      <c r="AB17" s="202"/>
      <c r="AC17" s="202"/>
      <c r="AD17" s="202"/>
      <c r="AE17" s="202"/>
      <c r="AF17" s="202"/>
      <c r="AG17" s="202"/>
      <c r="AH17" s="203"/>
      <c r="AI17" s="204"/>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row>
    <row r="18" spans="1:67" ht="14.25">
      <c r="A18" s="12">
        <f t="shared" si="0"/>
        <v>2</v>
      </c>
      <c r="B18" s="12">
        <f t="shared" si="1"/>
        <v>2</v>
      </c>
      <c r="C18" s="12">
        <f t="shared" si="2"/>
        <v>1</v>
      </c>
      <c r="D18" s="12">
        <f t="shared" si="3"/>
        <v>0</v>
      </c>
      <c r="E18" s="12">
        <f t="shared" si="4"/>
        <v>0</v>
      </c>
      <c r="F18" s="12">
        <f t="shared" si="5"/>
        <v>-1</v>
      </c>
      <c r="G18" s="12">
        <f t="shared" si="6"/>
        <v>-1</v>
      </c>
      <c r="H18" s="13">
        <f t="shared" si="7"/>
        <v>0</v>
      </c>
      <c r="I18" s="12">
        <f t="shared" si="8"/>
        <v>0</v>
      </c>
      <c r="J18" s="12">
        <f t="shared" si="9"/>
        <v>0</v>
      </c>
      <c r="K18" s="12">
        <f t="shared" si="10"/>
      </c>
      <c r="L18" s="12">
        <f t="shared" si="11"/>
      </c>
      <c r="M18" s="12" t="str">
        <f t="shared" si="12"/>
        <v>CONG</v>
      </c>
      <c r="O18" s="202"/>
      <c r="P18" s="202"/>
      <c r="Q18" s="202"/>
      <c r="R18" s="202"/>
      <c r="S18" s="202"/>
      <c r="T18" s="202"/>
      <c r="U18" s="202"/>
      <c r="V18" s="202"/>
      <c r="W18" s="202"/>
      <c r="X18" s="202"/>
      <c r="Y18" s="202"/>
      <c r="Z18" s="202"/>
      <c r="AA18" s="202"/>
      <c r="AB18" s="202"/>
      <c r="AC18" s="202"/>
      <c r="AD18" s="202"/>
      <c r="AE18" s="202"/>
      <c r="AF18" s="202"/>
      <c r="AG18" s="202"/>
      <c r="AH18" s="203"/>
      <c r="AI18" s="204"/>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row>
    <row r="19" spans="1:67" ht="14.25">
      <c r="A19" s="12">
        <f t="shared" si="0"/>
        <v>2</v>
      </c>
      <c r="B19" s="12">
        <f t="shared" si="1"/>
        <v>2</v>
      </c>
      <c r="C19" s="12">
        <f t="shared" si="2"/>
        <v>1</v>
      </c>
      <c r="D19" s="12">
        <f t="shared" si="3"/>
        <v>0</v>
      </c>
      <c r="E19" s="12">
        <f t="shared" si="4"/>
        <v>0</v>
      </c>
      <c r="F19" s="12">
        <f t="shared" si="5"/>
        <v>-1</v>
      </c>
      <c r="G19" s="12">
        <f t="shared" si="6"/>
        <v>-1</v>
      </c>
      <c r="H19" s="13">
        <f t="shared" si="7"/>
        <v>0</v>
      </c>
      <c r="I19" s="12">
        <f t="shared" si="8"/>
        <v>0</v>
      </c>
      <c r="J19" s="12">
        <f t="shared" si="9"/>
        <v>0</v>
      </c>
      <c r="K19" s="12">
        <f t="shared" si="10"/>
      </c>
      <c r="L19" s="12">
        <f t="shared" si="11"/>
      </c>
      <c r="M19" s="12" t="str">
        <f t="shared" si="12"/>
        <v>CONG</v>
      </c>
      <c r="O19" s="202"/>
      <c r="P19" s="202"/>
      <c r="Q19" s="202"/>
      <c r="R19" s="202"/>
      <c r="S19" s="202"/>
      <c r="T19" s="202"/>
      <c r="U19" s="202"/>
      <c r="V19" s="202"/>
      <c r="W19" s="202"/>
      <c r="X19" s="202"/>
      <c r="Y19" s="202"/>
      <c r="Z19" s="202"/>
      <c r="AA19" s="202"/>
      <c r="AB19" s="202"/>
      <c r="AC19" s="202"/>
      <c r="AD19" s="202"/>
      <c r="AE19" s="202"/>
      <c r="AF19" s="202"/>
      <c r="AG19" s="202"/>
      <c r="AH19" s="203"/>
      <c r="AI19" s="204"/>
      <c r="AJ19" s="202"/>
      <c r="AK19" s="202"/>
      <c r="AL19" s="202"/>
      <c r="AM19" s="202"/>
      <c r="AN19" s="202"/>
      <c r="AO19" s="202"/>
      <c r="AP19" s="202"/>
      <c r="AQ19" s="202"/>
      <c r="AR19" s="202"/>
      <c r="AS19" s="202"/>
      <c r="AT19" s="202"/>
      <c r="AU19" s="202"/>
      <c r="AV19" s="202"/>
      <c r="AW19" s="202"/>
      <c r="AX19" s="202"/>
      <c r="AY19" s="202"/>
      <c r="AZ19" s="202"/>
      <c r="BA19" s="202"/>
      <c r="BB19" s="202"/>
      <c r="BC19" s="202"/>
      <c r="BD19" s="202"/>
      <c r="BE19" s="202"/>
      <c r="BF19" s="202"/>
      <c r="BG19" s="202"/>
      <c r="BH19" s="202"/>
      <c r="BI19" s="202"/>
      <c r="BJ19" s="202"/>
      <c r="BK19" s="202"/>
      <c r="BL19" s="202"/>
      <c r="BM19" s="202"/>
      <c r="BN19" s="202"/>
      <c r="BO19" s="202"/>
    </row>
    <row r="20" spans="1:67" ht="14.25">
      <c r="A20" s="12">
        <f t="shared" si="0"/>
        <v>2</v>
      </c>
      <c r="B20" s="12">
        <f t="shared" si="1"/>
        <v>2</v>
      </c>
      <c r="C20" s="12">
        <f t="shared" si="2"/>
        <v>1</v>
      </c>
      <c r="D20" s="12">
        <f t="shared" si="3"/>
        <v>0</v>
      </c>
      <c r="E20" s="12">
        <f t="shared" si="4"/>
        <v>0</v>
      </c>
      <c r="F20" s="12">
        <f t="shared" si="5"/>
        <v>-1</v>
      </c>
      <c r="G20" s="12">
        <f t="shared" si="6"/>
        <v>-1</v>
      </c>
      <c r="H20" s="13">
        <f t="shared" si="7"/>
        <v>0</v>
      </c>
      <c r="I20" s="12">
        <f t="shared" si="8"/>
        <v>0</v>
      </c>
      <c r="J20" s="12">
        <f t="shared" si="9"/>
        <v>0</v>
      </c>
      <c r="K20" s="12">
        <f t="shared" si="10"/>
      </c>
      <c r="L20" s="12">
        <f t="shared" si="11"/>
      </c>
      <c r="M20" s="12" t="str">
        <f t="shared" si="12"/>
        <v>CONG</v>
      </c>
      <c r="O20" s="202"/>
      <c r="P20" s="202"/>
      <c r="Q20" s="202"/>
      <c r="R20" s="202"/>
      <c r="S20" s="202"/>
      <c r="T20" s="202"/>
      <c r="U20" s="202"/>
      <c r="V20" s="202"/>
      <c r="W20" s="202"/>
      <c r="X20" s="202"/>
      <c r="Y20" s="202"/>
      <c r="Z20" s="202"/>
      <c r="AA20" s="202"/>
      <c r="AB20" s="202"/>
      <c r="AC20" s="202"/>
      <c r="AD20" s="202"/>
      <c r="AE20" s="202"/>
      <c r="AF20" s="202"/>
      <c r="AG20" s="202"/>
      <c r="AH20" s="203"/>
      <c r="AI20" s="204"/>
      <c r="AJ20" s="202"/>
      <c r="AK20" s="202"/>
      <c r="AL20" s="202"/>
      <c r="AM20" s="202"/>
      <c r="AN20" s="202"/>
      <c r="AO20" s="202"/>
      <c r="AP20" s="202"/>
      <c r="AQ20" s="202"/>
      <c r="AR20" s="202"/>
      <c r="AS20" s="202"/>
      <c r="AT20" s="202"/>
      <c r="AU20" s="202"/>
      <c r="AV20" s="202"/>
      <c r="AW20" s="202"/>
      <c r="AX20" s="202"/>
      <c r="AY20" s="202"/>
      <c r="AZ20" s="202"/>
      <c r="BA20" s="202"/>
      <c r="BB20" s="202"/>
      <c r="BC20" s="202"/>
      <c r="BD20" s="202"/>
      <c r="BE20" s="202"/>
      <c r="BF20" s="202"/>
      <c r="BG20" s="202"/>
      <c r="BH20" s="202"/>
      <c r="BI20" s="202"/>
      <c r="BJ20" s="202"/>
      <c r="BK20" s="202"/>
      <c r="BL20" s="202"/>
      <c r="BM20" s="202"/>
      <c r="BN20" s="202"/>
      <c r="BO20" s="202"/>
    </row>
    <row r="21" spans="1:67" ht="14.25">
      <c r="A21" s="12">
        <f t="shared" si="0"/>
        <v>2</v>
      </c>
      <c r="B21" s="12">
        <f t="shared" si="1"/>
        <v>2</v>
      </c>
      <c r="C21" s="12">
        <f t="shared" si="2"/>
        <v>1</v>
      </c>
      <c r="D21" s="12">
        <f t="shared" si="3"/>
        <v>0</v>
      </c>
      <c r="E21" s="12">
        <f t="shared" si="4"/>
        <v>0</v>
      </c>
      <c r="F21" s="12">
        <f t="shared" si="5"/>
        <v>-1</v>
      </c>
      <c r="G21" s="12">
        <f t="shared" si="6"/>
        <v>-1</v>
      </c>
      <c r="H21" s="13">
        <f t="shared" si="7"/>
        <v>0</v>
      </c>
      <c r="I21" s="12">
        <f t="shared" si="8"/>
        <v>0</v>
      </c>
      <c r="J21" s="12">
        <f t="shared" si="9"/>
        <v>0</v>
      </c>
      <c r="K21" s="12">
        <f t="shared" si="10"/>
      </c>
      <c r="L21" s="12">
        <f t="shared" si="11"/>
      </c>
      <c r="M21" s="12" t="str">
        <f t="shared" si="12"/>
        <v>CONG</v>
      </c>
      <c r="O21" s="202"/>
      <c r="P21" s="202"/>
      <c r="Q21" s="202"/>
      <c r="R21" s="202"/>
      <c r="S21" s="202"/>
      <c r="T21" s="202"/>
      <c r="U21" s="202"/>
      <c r="V21" s="202"/>
      <c r="W21" s="202"/>
      <c r="X21" s="202"/>
      <c r="Y21" s="202"/>
      <c r="Z21" s="202"/>
      <c r="AA21" s="202"/>
      <c r="AB21" s="202"/>
      <c r="AC21" s="202"/>
      <c r="AD21" s="202"/>
      <c r="AE21" s="202"/>
      <c r="AF21" s="202"/>
      <c r="AG21" s="202"/>
      <c r="AH21" s="203"/>
      <c r="AI21" s="204"/>
      <c r="AJ21" s="202"/>
      <c r="AK21" s="202"/>
      <c r="AL21" s="202"/>
      <c r="AM21" s="202"/>
      <c r="AN21" s="202"/>
      <c r="AO21" s="202"/>
      <c r="AP21" s="202"/>
      <c r="AQ21" s="202"/>
      <c r="AR21" s="202"/>
      <c r="AS21" s="202"/>
      <c r="AT21" s="202"/>
      <c r="AU21" s="202"/>
      <c r="AV21" s="202"/>
      <c r="AW21" s="202"/>
      <c r="AX21" s="202"/>
      <c r="AY21" s="202"/>
      <c r="AZ21" s="202"/>
      <c r="BA21" s="202"/>
      <c r="BB21" s="202"/>
      <c r="BC21" s="202"/>
      <c r="BD21" s="202"/>
      <c r="BE21" s="202"/>
      <c r="BF21" s="202"/>
      <c r="BG21" s="202"/>
      <c r="BH21" s="202"/>
      <c r="BI21" s="202"/>
      <c r="BJ21" s="202"/>
      <c r="BK21" s="202"/>
      <c r="BL21" s="202"/>
      <c r="BM21" s="202"/>
      <c r="BN21" s="202"/>
      <c r="BO21" s="202"/>
    </row>
    <row r="22" spans="1:67" ht="14.25">
      <c r="A22" s="12">
        <f t="shared" si="0"/>
        <v>2</v>
      </c>
      <c r="B22" s="12">
        <f t="shared" si="1"/>
        <v>2</v>
      </c>
      <c r="C22" s="12">
        <f t="shared" si="2"/>
        <v>1</v>
      </c>
      <c r="D22" s="12">
        <f t="shared" si="3"/>
        <v>0</v>
      </c>
      <c r="E22" s="12">
        <f t="shared" si="4"/>
        <v>0</v>
      </c>
      <c r="F22" s="12">
        <f t="shared" si="5"/>
        <v>-1</v>
      </c>
      <c r="G22" s="12">
        <f t="shared" si="6"/>
        <v>-1</v>
      </c>
      <c r="H22" s="13">
        <f t="shared" si="7"/>
        <v>0</v>
      </c>
      <c r="I22" s="12">
        <f t="shared" si="8"/>
        <v>0</v>
      </c>
      <c r="J22" s="12">
        <f t="shared" si="9"/>
        <v>0</v>
      </c>
      <c r="K22" s="12">
        <f t="shared" si="10"/>
      </c>
      <c r="L22" s="12">
        <f t="shared" si="11"/>
      </c>
      <c r="M22" s="12" t="str">
        <f t="shared" si="12"/>
        <v>CONG</v>
      </c>
      <c r="O22" s="202"/>
      <c r="P22" s="202"/>
      <c r="Q22" s="202"/>
      <c r="R22" s="202"/>
      <c r="S22" s="202"/>
      <c r="T22" s="202"/>
      <c r="U22" s="202"/>
      <c r="V22" s="202"/>
      <c r="W22" s="202"/>
      <c r="X22" s="202"/>
      <c r="Y22" s="202"/>
      <c r="Z22" s="202"/>
      <c r="AA22" s="202"/>
      <c r="AB22" s="202"/>
      <c r="AC22" s="202"/>
      <c r="AD22" s="202"/>
      <c r="AE22" s="202"/>
      <c r="AF22" s="202"/>
      <c r="AG22" s="202"/>
      <c r="AH22" s="203"/>
      <c r="AI22" s="204"/>
      <c r="AJ22" s="202"/>
      <c r="AK22" s="202"/>
      <c r="AL22" s="202"/>
      <c r="AM22" s="202"/>
      <c r="AN22" s="202"/>
      <c r="AO22" s="202"/>
      <c r="AP22" s="202"/>
      <c r="AQ22" s="202"/>
      <c r="AR22" s="202"/>
      <c r="AS22" s="202"/>
      <c r="AT22" s="202"/>
      <c r="AU22" s="202"/>
      <c r="AV22" s="202"/>
      <c r="AW22" s="202"/>
      <c r="AX22" s="202"/>
      <c r="AY22" s="202"/>
      <c r="AZ22" s="202"/>
      <c r="BA22" s="202"/>
      <c r="BB22" s="202"/>
      <c r="BC22" s="202"/>
      <c r="BD22" s="202"/>
      <c r="BE22" s="202"/>
      <c r="BF22" s="202"/>
      <c r="BG22" s="202"/>
      <c r="BH22" s="202"/>
      <c r="BI22" s="202"/>
      <c r="BJ22" s="202"/>
      <c r="BK22" s="202"/>
      <c r="BL22" s="202"/>
      <c r="BM22" s="202"/>
      <c r="BN22" s="202"/>
      <c r="BO22" s="202"/>
    </row>
    <row r="23" spans="1:35" ht="14.25">
      <c r="A23" s="12">
        <f t="shared" si="0"/>
        <v>2</v>
      </c>
      <c r="B23" s="12">
        <f t="shared" si="1"/>
        <v>2</v>
      </c>
      <c r="C23" s="12">
        <f t="shared" si="2"/>
        <v>1</v>
      </c>
      <c r="D23" s="12">
        <f t="shared" si="3"/>
        <v>0</v>
      </c>
      <c r="E23" s="12">
        <f t="shared" si="4"/>
        <v>0</v>
      </c>
      <c r="F23" s="12">
        <f t="shared" si="5"/>
        <v>-1</v>
      </c>
      <c r="G23" s="12">
        <f t="shared" si="6"/>
        <v>-1</v>
      </c>
      <c r="H23" s="13">
        <f t="shared" si="7"/>
        <v>0</v>
      </c>
      <c r="I23" s="12">
        <f t="shared" si="8"/>
        <v>0</v>
      </c>
      <c r="J23" s="12">
        <f t="shared" si="9"/>
        <v>0</v>
      </c>
      <c r="K23" s="12">
        <f t="shared" si="10"/>
      </c>
      <c r="L23" s="12">
        <f t="shared" si="11"/>
      </c>
      <c r="M23" s="12" t="str">
        <f t="shared" si="12"/>
        <v>CONG</v>
      </c>
      <c r="AH23" s="8"/>
      <c r="AI23" s="9"/>
    </row>
    <row r="24" spans="1:35" ht="14.25">
      <c r="A24" s="12">
        <f t="shared" si="0"/>
        <v>2</v>
      </c>
      <c r="B24" s="12">
        <f t="shared" si="1"/>
        <v>2</v>
      </c>
      <c r="C24" s="12">
        <f t="shared" si="2"/>
        <v>1</v>
      </c>
      <c r="D24" s="12">
        <f t="shared" si="3"/>
        <v>0</v>
      </c>
      <c r="E24" s="12">
        <f t="shared" si="4"/>
        <v>0</v>
      </c>
      <c r="F24" s="12">
        <f t="shared" si="5"/>
        <v>-1</v>
      </c>
      <c r="G24" s="12">
        <f t="shared" si="6"/>
        <v>-1</v>
      </c>
      <c r="H24" s="13">
        <f t="shared" si="7"/>
        <v>0</v>
      </c>
      <c r="I24" s="12">
        <f t="shared" si="8"/>
        <v>0</v>
      </c>
      <c r="J24" s="12">
        <f t="shared" si="9"/>
        <v>0</v>
      </c>
      <c r="K24" s="12">
        <f t="shared" si="10"/>
      </c>
      <c r="L24" s="12">
        <f t="shared" si="11"/>
      </c>
      <c r="M24" s="12" t="str">
        <f t="shared" si="12"/>
        <v>CONG</v>
      </c>
      <c r="AH24" s="8"/>
      <c r="AI24" s="9"/>
    </row>
    <row r="25" spans="1:35" ht="14.25">
      <c r="A25" s="12">
        <f t="shared" si="0"/>
        <v>2</v>
      </c>
      <c r="B25" s="12">
        <f t="shared" si="1"/>
        <v>2</v>
      </c>
      <c r="C25" s="12">
        <f t="shared" si="2"/>
        <v>1</v>
      </c>
      <c r="D25" s="12">
        <f t="shared" si="3"/>
        <v>0</v>
      </c>
      <c r="E25" s="12">
        <f t="shared" si="4"/>
        <v>0</v>
      </c>
      <c r="F25" s="12">
        <f t="shared" si="5"/>
        <v>-1</v>
      </c>
      <c r="G25" s="12">
        <f t="shared" si="6"/>
        <v>-1</v>
      </c>
      <c r="H25" s="13">
        <f t="shared" si="7"/>
        <v>0</v>
      </c>
      <c r="I25" s="12">
        <f t="shared" si="8"/>
        <v>0</v>
      </c>
      <c r="J25" s="12">
        <f t="shared" si="9"/>
        <v>0</v>
      </c>
      <c r="K25" s="12">
        <f t="shared" si="10"/>
      </c>
      <c r="L25" s="12">
        <f t="shared" si="11"/>
      </c>
      <c r="M25" s="12" t="str">
        <f t="shared" si="12"/>
        <v>CONG</v>
      </c>
      <c r="AH25" s="8"/>
      <c r="AI25" s="9"/>
    </row>
    <row r="26" spans="1:35" ht="14.25">
      <c r="A26" s="12">
        <f t="shared" si="0"/>
        <v>2</v>
      </c>
      <c r="B26" s="12">
        <f t="shared" si="1"/>
        <v>2</v>
      </c>
      <c r="C26" s="12">
        <f t="shared" si="2"/>
        <v>1</v>
      </c>
      <c r="D26" s="12">
        <f t="shared" si="3"/>
        <v>0</v>
      </c>
      <c r="E26" s="12">
        <f t="shared" si="4"/>
        <v>0</v>
      </c>
      <c r="F26" s="12">
        <f t="shared" si="5"/>
        <v>-1</v>
      </c>
      <c r="G26" s="12">
        <f t="shared" si="6"/>
        <v>-1</v>
      </c>
      <c r="H26" s="13">
        <f t="shared" si="7"/>
        <v>0</v>
      </c>
      <c r="I26" s="12">
        <f t="shared" si="8"/>
        <v>0</v>
      </c>
      <c r="J26" s="12">
        <f t="shared" si="9"/>
        <v>0</v>
      </c>
      <c r="K26" s="12">
        <f t="shared" si="10"/>
      </c>
      <c r="L26" s="12">
        <f t="shared" si="11"/>
      </c>
      <c r="M26" s="12" t="str">
        <f t="shared" si="12"/>
        <v>CONG</v>
      </c>
      <c r="AH26" s="8"/>
      <c r="AI26" s="9"/>
    </row>
    <row r="27" spans="1:35" ht="14.25">
      <c r="A27" s="12">
        <f t="shared" si="0"/>
        <v>2</v>
      </c>
      <c r="B27" s="12">
        <f t="shared" si="1"/>
        <v>2</v>
      </c>
      <c r="C27" s="12">
        <f t="shared" si="2"/>
        <v>1</v>
      </c>
      <c r="D27" s="12">
        <f t="shared" si="3"/>
        <v>0</v>
      </c>
      <c r="E27" s="12">
        <f t="shared" si="4"/>
        <v>0</v>
      </c>
      <c r="F27" s="12">
        <f t="shared" si="5"/>
        <v>-1</v>
      </c>
      <c r="G27" s="12">
        <f t="shared" si="6"/>
        <v>-1</v>
      </c>
      <c r="H27" s="13">
        <f t="shared" si="7"/>
        <v>0</v>
      </c>
      <c r="I27" s="12">
        <f t="shared" si="8"/>
        <v>0</v>
      </c>
      <c r="J27" s="12">
        <f t="shared" si="9"/>
        <v>0</v>
      </c>
      <c r="K27" s="12">
        <f t="shared" si="10"/>
      </c>
      <c r="L27" s="12">
        <f t="shared" si="11"/>
      </c>
      <c r="M27" s="12" t="str">
        <f t="shared" si="12"/>
        <v>CONG</v>
      </c>
      <c r="AH27" s="8"/>
      <c r="AI27" s="9"/>
    </row>
    <row r="28" spans="1:35" ht="14.25">
      <c r="A28" s="12">
        <f t="shared" si="0"/>
        <v>2</v>
      </c>
      <c r="B28" s="12">
        <f t="shared" si="1"/>
        <v>2</v>
      </c>
      <c r="C28" s="12">
        <f t="shared" si="2"/>
        <v>1</v>
      </c>
      <c r="D28" s="12">
        <f t="shared" si="3"/>
        <v>0</v>
      </c>
      <c r="E28" s="12">
        <f t="shared" si="4"/>
        <v>0</v>
      </c>
      <c r="F28" s="12">
        <f t="shared" si="5"/>
        <v>-1</v>
      </c>
      <c r="G28" s="12">
        <f t="shared" si="6"/>
        <v>-1</v>
      </c>
      <c r="H28" s="13">
        <f t="shared" si="7"/>
        <v>0</v>
      </c>
      <c r="I28" s="12">
        <f t="shared" si="8"/>
        <v>0</v>
      </c>
      <c r="J28" s="12">
        <f t="shared" si="9"/>
        <v>0</v>
      </c>
      <c r="K28" s="12">
        <f t="shared" si="10"/>
      </c>
      <c r="L28" s="12">
        <f t="shared" si="11"/>
      </c>
      <c r="M28" s="12" t="str">
        <f t="shared" si="12"/>
        <v>CONG</v>
      </c>
      <c r="AH28" s="8"/>
      <c r="AI28" s="9"/>
    </row>
    <row r="29" spans="1:35" ht="14.25">
      <c r="A29" s="12">
        <f t="shared" si="0"/>
        <v>2</v>
      </c>
      <c r="B29" s="12">
        <f t="shared" si="1"/>
        <v>2</v>
      </c>
      <c r="C29" s="12">
        <f t="shared" si="2"/>
        <v>1</v>
      </c>
      <c r="D29" s="12">
        <f t="shared" si="3"/>
        <v>0</v>
      </c>
      <c r="E29" s="12">
        <f t="shared" si="4"/>
        <v>0</v>
      </c>
      <c r="F29" s="12">
        <f t="shared" si="5"/>
        <v>-1</v>
      </c>
      <c r="G29" s="12">
        <f t="shared" si="6"/>
        <v>-1</v>
      </c>
      <c r="H29" s="13">
        <f t="shared" si="7"/>
        <v>0</v>
      </c>
      <c r="I29" s="12">
        <f t="shared" si="8"/>
        <v>0</v>
      </c>
      <c r="J29" s="12">
        <f t="shared" si="9"/>
        <v>0</v>
      </c>
      <c r="K29" s="12">
        <f t="shared" si="10"/>
      </c>
      <c r="L29" s="12">
        <f t="shared" si="11"/>
      </c>
      <c r="M29" s="12" t="str">
        <f t="shared" si="12"/>
        <v>CONG</v>
      </c>
      <c r="AH29" s="8"/>
      <c r="AI29" s="9"/>
    </row>
    <row r="30" spans="1:35" ht="14.25">
      <c r="A30" s="12">
        <f t="shared" si="0"/>
        <v>2</v>
      </c>
      <c r="B30" s="12">
        <f t="shared" si="1"/>
        <v>2</v>
      </c>
      <c r="C30" s="12">
        <f t="shared" si="2"/>
        <v>1</v>
      </c>
      <c r="D30" s="12">
        <f t="shared" si="3"/>
        <v>0</v>
      </c>
      <c r="E30" s="12">
        <f t="shared" si="4"/>
        <v>0</v>
      </c>
      <c r="F30" s="12">
        <f t="shared" si="5"/>
        <v>-1</v>
      </c>
      <c r="G30" s="12">
        <f t="shared" si="6"/>
        <v>-1</v>
      </c>
      <c r="H30" s="13">
        <f t="shared" si="7"/>
        <v>0</v>
      </c>
      <c r="I30" s="12">
        <f t="shared" si="8"/>
        <v>0</v>
      </c>
      <c r="J30" s="12">
        <f t="shared" si="9"/>
        <v>0</v>
      </c>
      <c r="K30" s="12">
        <f t="shared" si="10"/>
      </c>
      <c r="L30" s="12">
        <f t="shared" si="11"/>
      </c>
      <c r="M30" s="12" t="str">
        <f t="shared" si="12"/>
        <v>CONG</v>
      </c>
      <c r="AH30" s="8"/>
      <c r="AI30" s="9"/>
    </row>
    <row r="31" spans="1:35" ht="14.25">
      <c r="A31" s="12">
        <f t="shared" si="0"/>
        <v>2</v>
      </c>
      <c r="B31" s="12">
        <f t="shared" si="1"/>
        <v>2</v>
      </c>
      <c r="C31" s="12">
        <f t="shared" si="2"/>
        <v>1</v>
      </c>
      <c r="D31" s="12">
        <f t="shared" si="3"/>
        <v>0</v>
      </c>
      <c r="E31" s="12">
        <f t="shared" si="4"/>
        <v>0</v>
      </c>
      <c r="F31" s="12">
        <f t="shared" si="5"/>
        <v>-1</v>
      </c>
      <c r="G31" s="12">
        <f t="shared" si="6"/>
        <v>-1</v>
      </c>
      <c r="H31" s="13">
        <f t="shared" si="7"/>
        <v>0</v>
      </c>
      <c r="I31" s="12">
        <f t="shared" si="8"/>
        <v>0</v>
      </c>
      <c r="J31" s="12">
        <f t="shared" si="9"/>
        <v>0</v>
      </c>
      <c r="K31" s="12">
        <f t="shared" si="10"/>
      </c>
      <c r="L31" s="12">
        <f t="shared" si="11"/>
      </c>
      <c r="M31" s="12" t="str">
        <f t="shared" si="12"/>
        <v>CONG</v>
      </c>
      <c r="AH31" s="8"/>
      <c r="AI31" s="9"/>
    </row>
    <row r="32" spans="1:35" ht="14.25">
      <c r="A32" s="12">
        <f t="shared" si="0"/>
        <v>2</v>
      </c>
      <c r="B32" s="12">
        <f t="shared" si="1"/>
        <v>2</v>
      </c>
      <c r="C32" s="12">
        <f t="shared" si="2"/>
        <v>1</v>
      </c>
      <c r="D32" s="12">
        <f t="shared" si="3"/>
        <v>0</v>
      </c>
      <c r="E32" s="12">
        <f t="shared" si="4"/>
        <v>0</v>
      </c>
      <c r="F32" s="12">
        <f t="shared" si="5"/>
        <v>-1</v>
      </c>
      <c r="G32" s="12">
        <f t="shared" si="6"/>
        <v>-1</v>
      </c>
      <c r="H32" s="13">
        <f t="shared" si="7"/>
        <v>0</v>
      </c>
      <c r="I32" s="12">
        <f t="shared" si="8"/>
        <v>0</v>
      </c>
      <c r="J32" s="12">
        <f t="shared" si="9"/>
        <v>0</v>
      </c>
      <c r="K32" s="12">
        <f t="shared" si="10"/>
      </c>
      <c r="L32" s="12">
        <f t="shared" si="11"/>
      </c>
      <c r="M32" s="12" t="str">
        <f t="shared" si="12"/>
        <v>CONG</v>
      </c>
      <c r="AH32" s="8"/>
      <c r="AI32" s="9"/>
    </row>
    <row r="33" spans="1:35" ht="14.25">
      <c r="A33" s="12">
        <f t="shared" si="0"/>
        <v>2</v>
      </c>
      <c r="B33" s="12">
        <f t="shared" si="1"/>
        <v>2</v>
      </c>
      <c r="C33" s="12">
        <f t="shared" si="2"/>
        <v>1</v>
      </c>
      <c r="D33" s="12">
        <f t="shared" si="3"/>
        <v>0</v>
      </c>
      <c r="E33" s="12">
        <f t="shared" si="4"/>
        <v>0</v>
      </c>
      <c r="F33" s="12">
        <f t="shared" si="5"/>
        <v>-1</v>
      </c>
      <c r="G33" s="12">
        <f t="shared" si="6"/>
        <v>-1</v>
      </c>
      <c r="H33" s="13">
        <f t="shared" si="7"/>
        <v>0</v>
      </c>
      <c r="I33" s="12">
        <f t="shared" si="8"/>
        <v>0</v>
      </c>
      <c r="J33" s="12">
        <f t="shared" si="9"/>
        <v>0</v>
      </c>
      <c r="K33" s="12">
        <f t="shared" si="10"/>
      </c>
      <c r="L33" s="12">
        <f t="shared" si="11"/>
      </c>
      <c r="M33" s="12" t="str">
        <f t="shared" si="12"/>
        <v>CONG</v>
      </c>
      <c r="AH33" s="8"/>
      <c r="AI33" s="9"/>
    </row>
    <row r="34" spans="1:35" ht="14.25">
      <c r="A34" s="12">
        <f t="shared" si="0"/>
        <v>2</v>
      </c>
      <c r="B34" s="12">
        <f t="shared" si="1"/>
        <v>2</v>
      </c>
      <c r="C34" s="12">
        <f t="shared" si="2"/>
        <v>1</v>
      </c>
      <c r="D34" s="12">
        <f t="shared" si="3"/>
        <v>0</v>
      </c>
      <c r="E34" s="12">
        <f t="shared" si="4"/>
        <v>0</v>
      </c>
      <c r="F34" s="12">
        <f t="shared" si="5"/>
        <v>-1</v>
      </c>
      <c r="G34" s="12">
        <f t="shared" si="6"/>
        <v>-1</v>
      </c>
      <c r="H34" s="13">
        <f t="shared" si="7"/>
        <v>0</v>
      </c>
      <c r="I34" s="12">
        <f t="shared" si="8"/>
        <v>0</v>
      </c>
      <c r="J34" s="12">
        <f t="shared" si="9"/>
        <v>0</v>
      </c>
      <c r="K34" s="12">
        <f t="shared" si="10"/>
      </c>
      <c r="L34" s="12">
        <f t="shared" si="11"/>
      </c>
      <c r="M34" s="12" t="str">
        <f t="shared" si="12"/>
        <v>CONG</v>
      </c>
      <c r="AH34" s="8"/>
      <c r="AI34" s="9"/>
    </row>
    <row r="35" spans="1:35" ht="14.25">
      <c r="A35" s="12">
        <f t="shared" si="0"/>
        <v>2</v>
      </c>
      <c r="B35" s="12">
        <f t="shared" si="1"/>
        <v>2</v>
      </c>
      <c r="C35" s="12">
        <f t="shared" si="2"/>
        <v>1</v>
      </c>
      <c r="D35" s="12">
        <f t="shared" si="3"/>
        <v>0</v>
      </c>
      <c r="E35" s="12">
        <f t="shared" si="4"/>
        <v>0</v>
      </c>
      <c r="F35" s="12">
        <f t="shared" si="5"/>
        <v>-1</v>
      </c>
      <c r="G35" s="12">
        <f t="shared" si="6"/>
        <v>-1</v>
      </c>
      <c r="H35" s="13">
        <f t="shared" si="7"/>
        <v>0</v>
      </c>
      <c r="I35" s="12">
        <f t="shared" si="8"/>
        <v>0</v>
      </c>
      <c r="J35" s="12">
        <f t="shared" si="9"/>
        <v>0</v>
      </c>
      <c r="K35" s="12">
        <f t="shared" si="10"/>
      </c>
      <c r="L35" s="12">
        <f t="shared" si="11"/>
      </c>
      <c r="M35" s="12" t="str">
        <f t="shared" si="12"/>
        <v>CONG</v>
      </c>
      <c r="AH35" s="8"/>
      <c r="AI35" s="9"/>
    </row>
    <row r="36" spans="1:35" ht="14.25">
      <c r="A36" s="12">
        <f t="shared" si="0"/>
        <v>2</v>
      </c>
      <c r="B36" s="12">
        <f t="shared" si="1"/>
        <v>2</v>
      </c>
      <c r="C36" s="12">
        <f t="shared" si="2"/>
        <v>1</v>
      </c>
      <c r="D36" s="12">
        <f t="shared" si="3"/>
        <v>0</v>
      </c>
      <c r="E36" s="12">
        <f t="shared" si="4"/>
        <v>0</v>
      </c>
      <c r="F36" s="12">
        <f t="shared" si="5"/>
        <v>-1</v>
      </c>
      <c r="G36" s="12">
        <f t="shared" si="6"/>
        <v>-1</v>
      </c>
      <c r="H36" s="13">
        <f t="shared" si="7"/>
        <v>0</v>
      </c>
      <c r="I36" s="12">
        <f t="shared" si="8"/>
        <v>0</v>
      </c>
      <c r="J36" s="12">
        <f t="shared" si="9"/>
        <v>0</v>
      </c>
      <c r="K36" s="12">
        <f t="shared" si="10"/>
      </c>
      <c r="L36" s="12">
        <f t="shared" si="11"/>
      </c>
      <c r="M36" s="12" t="str">
        <f t="shared" si="12"/>
        <v>CONG</v>
      </c>
      <c r="AH36" s="8"/>
      <c r="AI36" s="9"/>
    </row>
    <row r="37" spans="1:35" ht="14.25">
      <c r="A37" s="12">
        <f t="shared" si="0"/>
        <v>2</v>
      </c>
      <c r="B37" s="12">
        <f t="shared" si="1"/>
        <v>2</v>
      </c>
      <c r="C37" s="12">
        <f t="shared" si="2"/>
        <v>1</v>
      </c>
      <c r="D37" s="12">
        <f t="shared" si="3"/>
        <v>0</v>
      </c>
      <c r="E37" s="12">
        <f t="shared" si="4"/>
        <v>0</v>
      </c>
      <c r="F37" s="12">
        <f t="shared" si="5"/>
        <v>-1</v>
      </c>
      <c r="G37" s="12">
        <f t="shared" si="6"/>
        <v>-1</v>
      </c>
      <c r="H37" s="13">
        <f t="shared" si="7"/>
        <v>0</v>
      </c>
      <c r="I37" s="12">
        <f t="shared" si="8"/>
        <v>0</v>
      </c>
      <c r="J37" s="12">
        <f t="shared" si="9"/>
        <v>0</v>
      </c>
      <c r="K37" s="12">
        <f t="shared" si="10"/>
      </c>
      <c r="L37" s="12">
        <f t="shared" si="11"/>
      </c>
      <c r="M37" s="12" t="str">
        <f t="shared" si="12"/>
        <v>CONG</v>
      </c>
      <c r="AH37" s="8"/>
      <c r="AI37" s="9"/>
    </row>
    <row r="38" spans="1:35" ht="14.25">
      <c r="A38" s="12">
        <f t="shared" si="0"/>
        <v>2</v>
      </c>
      <c r="B38" s="12">
        <f t="shared" si="1"/>
        <v>2</v>
      </c>
      <c r="C38" s="12">
        <f t="shared" si="2"/>
        <v>1</v>
      </c>
      <c r="D38" s="12">
        <f t="shared" si="3"/>
        <v>0</v>
      </c>
      <c r="E38" s="12">
        <f t="shared" si="4"/>
        <v>0</v>
      </c>
      <c r="F38" s="12">
        <f t="shared" si="5"/>
        <v>-1</v>
      </c>
      <c r="G38" s="12">
        <f t="shared" si="6"/>
        <v>-1</v>
      </c>
      <c r="H38" s="13">
        <f t="shared" si="7"/>
        <v>0</v>
      </c>
      <c r="I38" s="12">
        <f t="shared" si="8"/>
        <v>0</v>
      </c>
      <c r="J38" s="12">
        <f t="shared" si="9"/>
        <v>0</v>
      </c>
      <c r="K38" s="12">
        <f t="shared" si="10"/>
      </c>
      <c r="L38" s="12">
        <f t="shared" si="11"/>
      </c>
      <c r="M38" s="12" t="str">
        <f t="shared" si="12"/>
        <v>CONG</v>
      </c>
      <c r="AH38" s="8"/>
      <c r="AI38" s="9"/>
    </row>
    <row r="39" spans="1:35" ht="14.25">
      <c r="A39" s="12">
        <f t="shared" si="0"/>
        <v>2</v>
      </c>
      <c r="B39" s="12">
        <f t="shared" si="1"/>
        <v>2</v>
      </c>
      <c r="C39" s="12">
        <f t="shared" si="2"/>
        <v>1</v>
      </c>
      <c r="D39" s="12">
        <f t="shared" si="3"/>
        <v>0</v>
      </c>
      <c r="E39" s="12">
        <f t="shared" si="4"/>
        <v>0</v>
      </c>
      <c r="F39" s="12">
        <f t="shared" si="5"/>
        <v>-1</v>
      </c>
      <c r="G39" s="12">
        <f t="shared" si="6"/>
        <v>-1</v>
      </c>
      <c r="H39" s="13">
        <f t="shared" si="7"/>
        <v>0</v>
      </c>
      <c r="I39" s="12">
        <f t="shared" si="8"/>
        <v>0</v>
      </c>
      <c r="J39" s="12">
        <f t="shared" si="9"/>
        <v>0</v>
      </c>
      <c r="K39" s="12">
        <f t="shared" si="10"/>
      </c>
      <c r="L39" s="12">
        <f t="shared" si="11"/>
      </c>
      <c r="M39" s="12" t="str">
        <f t="shared" si="12"/>
        <v>CONG</v>
      </c>
      <c r="AH39" s="8"/>
      <c r="AI39" s="9"/>
    </row>
    <row r="40" spans="1:35" ht="14.25">
      <c r="A40" s="12">
        <f t="shared" si="0"/>
        <v>2</v>
      </c>
      <c r="B40" s="12">
        <f t="shared" si="1"/>
        <v>2</v>
      </c>
      <c r="C40" s="12">
        <f t="shared" si="2"/>
        <v>1</v>
      </c>
      <c r="D40" s="12">
        <f t="shared" si="3"/>
        <v>0</v>
      </c>
      <c r="E40" s="12">
        <f t="shared" si="4"/>
        <v>0</v>
      </c>
      <c r="F40" s="12">
        <f t="shared" si="5"/>
        <v>-1</v>
      </c>
      <c r="G40" s="12">
        <f t="shared" si="6"/>
        <v>-1</v>
      </c>
      <c r="H40" s="13">
        <f t="shared" si="7"/>
        <v>0</v>
      </c>
      <c r="I40" s="12">
        <f t="shared" si="8"/>
        <v>0</v>
      </c>
      <c r="J40" s="12">
        <f t="shared" si="9"/>
        <v>0</v>
      </c>
      <c r="K40" s="12">
        <f t="shared" si="10"/>
      </c>
      <c r="L40" s="12">
        <f t="shared" si="11"/>
      </c>
      <c r="M40" s="12" t="str">
        <f t="shared" si="12"/>
        <v>CONG</v>
      </c>
      <c r="AH40" s="8"/>
      <c r="AI40" s="9"/>
    </row>
    <row r="41" spans="1:35" ht="14.25">
      <c r="A41" s="12">
        <f t="shared" si="0"/>
        <v>2</v>
      </c>
      <c r="B41" s="12">
        <f t="shared" si="1"/>
        <v>2</v>
      </c>
      <c r="C41" s="12">
        <f t="shared" si="2"/>
        <v>1</v>
      </c>
      <c r="D41" s="12">
        <f t="shared" si="3"/>
        <v>0</v>
      </c>
      <c r="E41" s="12">
        <f t="shared" si="4"/>
        <v>0</v>
      </c>
      <c r="F41" s="12">
        <f t="shared" si="5"/>
        <v>-1</v>
      </c>
      <c r="G41" s="12">
        <f t="shared" si="6"/>
        <v>-1</v>
      </c>
      <c r="H41" s="13">
        <f t="shared" si="7"/>
        <v>0</v>
      </c>
      <c r="I41" s="12">
        <f t="shared" si="8"/>
        <v>0</v>
      </c>
      <c r="J41" s="12">
        <f t="shared" si="9"/>
        <v>0</v>
      </c>
      <c r="K41" s="12">
        <f t="shared" si="10"/>
      </c>
      <c r="L41" s="12">
        <f t="shared" si="11"/>
      </c>
      <c r="M41" s="12" t="str">
        <f t="shared" si="12"/>
        <v>CONG</v>
      </c>
      <c r="AH41" s="8"/>
      <c r="AI41" s="9"/>
    </row>
    <row r="42" spans="1:35" ht="14.25">
      <c r="A42" s="12">
        <f t="shared" si="0"/>
        <v>2</v>
      </c>
      <c r="B42" s="12">
        <f t="shared" si="1"/>
        <v>2</v>
      </c>
      <c r="C42" s="12">
        <f t="shared" si="2"/>
        <v>1</v>
      </c>
      <c r="D42" s="12">
        <f t="shared" si="3"/>
        <v>0</v>
      </c>
      <c r="E42" s="12">
        <f t="shared" si="4"/>
        <v>0</v>
      </c>
      <c r="F42" s="12">
        <f t="shared" si="5"/>
        <v>-1</v>
      </c>
      <c r="G42" s="12">
        <f t="shared" si="6"/>
        <v>-1</v>
      </c>
      <c r="H42" s="13">
        <f t="shared" si="7"/>
        <v>0</v>
      </c>
      <c r="I42" s="12">
        <f t="shared" si="8"/>
        <v>0</v>
      </c>
      <c r="J42" s="12">
        <f t="shared" si="9"/>
        <v>0</v>
      </c>
      <c r="K42" s="12">
        <f t="shared" si="10"/>
      </c>
      <c r="L42" s="12">
        <f t="shared" si="11"/>
      </c>
      <c r="M42" s="12" t="str">
        <f t="shared" si="12"/>
        <v>CONG</v>
      </c>
      <c r="AH42" s="8"/>
      <c r="AI42" s="9"/>
    </row>
    <row r="43" spans="1:35" ht="14.25">
      <c r="A43" s="12">
        <f t="shared" si="0"/>
        <v>2</v>
      </c>
      <c r="B43" s="12">
        <f t="shared" si="1"/>
        <v>2</v>
      </c>
      <c r="C43" s="12">
        <f t="shared" si="2"/>
        <v>1</v>
      </c>
      <c r="D43" s="12">
        <f t="shared" si="3"/>
        <v>0</v>
      </c>
      <c r="E43" s="12">
        <f t="shared" si="4"/>
        <v>0</v>
      </c>
      <c r="F43" s="12">
        <f t="shared" si="5"/>
        <v>-1</v>
      </c>
      <c r="G43" s="12">
        <f t="shared" si="6"/>
        <v>-1</v>
      </c>
      <c r="H43" s="13">
        <f t="shared" si="7"/>
        <v>0</v>
      </c>
      <c r="I43" s="12">
        <f t="shared" si="8"/>
        <v>0</v>
      </c>
      <c r="J43" s="12">
        <f t="shared" si="9"/>
        <v>0</v>
      </c>
      <c r="K43" s="12">
        <f t="shared" si="10"/>
      </c>
      <c r="L43" s="12">
        <f t="shared" si="11"/>
      </c>
      <c r="M43" s="12" t="str">
        <f t="shared" si="12"/>
        <v>CONG</v>
      </c>
      <c r="AH43" s="8"/>
      <c r="AI43" s="9"/>
    </row>
    <row r="44" spans="1:35" ht="14.25">
      <c r="A44" s="12">
        <f t="shared" si="0"/>
        <v>2</v>
      </c>
      <c r="B44" s="12">
        <f t="shared" si="1"/>
        <v>2</v>
      </c>
      <c r="C44" s="12">
        <f t="shared" si="2"/>
        <v>1</v>
      </c>
      <c r="D44" s="12">
        <f t="shared" si="3"/>
        <v>0</v>
      </c>
      <c r="E44" s="12">
        <f t="shared" si="4"/>
        <v>0</v>
      </c>
      <c r="F44" s="12">
        <f t="shared" si="5"/>
        <v>-1</v>
      </c>
      <c r="G44" s="12">
        <f t="shared" si="6"/>
        <v>-1</v>
      </c>
      <c r="H44" s="13">
        <f t="shared" si="7"/>
        <v>0</v>
      </c>
      <c r="I44" s="12">
        <f t="shared" si="8"/>
        <v>0</v>
      </c>
      <c r="J44" s="12">
        <f t="shared" si="9"/>
        <v>0</v>
      </c>
      <c r="K44" s="12">
        <f t="shared" si="10"/>
      </c>
      <c r="L44" s="12">
        <f t="shared" si="11"/>
      </c>
      <c r="M44" s="12" t="str">
        <f t="shared" si="12"/>
        <v>CONG</v>
      </c>
      <c r="AH44" s="8"/>
      <c r="AI44" s="9"/>
    </row>
    <row r="45" spans="1:35" ht="14.25">
      <c r="A45" s="12">
        <f t="shared" si="0"/>
        <v>2</v>
      </c>
      <c r="B45" s="12">
        <f t="shared" si="1"/>
        <v>2</v>
      </c>
      <c r="C45" s="12">
        <f t="shared" si="2"/>
        <v>1</v>
      </c>
      <c r="D45" s="12">
        <f t="shared" si="3"/>
        <v>0</v>
      </c>
      <c r="E45" s="12">
        <f t="shared" si="4"/>
        <v>0</v>
      </c>
      <c r="F45" s="12">
        <f t="shared" si="5"/>
        <v>-1</v>
      </c>
      <c r="G45" s="12">
        <f t="shared" si="6"/>
        <v>-1</v>
      </c>
      <c r="H45" s="13">
        <f t="shared" si="7"/>
        <v>0</v>
      </c>
      <c r="I45" s="12">
        <f t="shared" si="8"/>
        <v>0</v>
      </c>
      <c r="J45" s="12">
        <f t="shared" si="9"/>
        <v>0</v>
      </c>
      <c r="K45" s="12">
        <f t="shared" si="10"/>
      </c>
      <c r="L45" s="12">
        <f t="shared" si="11"/>
      </c>
      <c r="M45" s="12" t="str">
        <f t="shared" si="12"/>
        <v>CONG</v>
      </c>
      <c r="AH45" s="8"/>
      <c r="AI45" s="9"/>
    </row>
    <row r="46" spans="1:35" ht="14.25">
      <c r="A46" s="12">
        <f t="shared" si="0"/>
        <v>2</v>
      </c>
      <c r="B46" s="12">
        <f t="shared" si="1"/>
        <v>2</v>
      </c>
      <c r="C46" s="12">
        <f t="shared" si="2"/>
        <v>1</v>
      </c>
      <c r="D46" s="12">
        <f t="shared" si="3"/>
        <v>0</v>
      </c>
      <c r="E46" s="12">
        <f t="shared" si="4"/>
        <v>0</v>
      </c>
      <c r="F46" s="12">
        <f t="shared" si="5"/>
        <v>-1</v>
      </c>
      <c r="G46" s="12">
        <f t="shared" si="6"/>
        <v>-1</v>
      </c>
      <c r="H46" s="13">
        <f t="shared" si="7"/>
        <v>0</v>
      </c>
      <c r="I46" s="12">
        <f t="shared" si="8"/>
        <v>0</v>
      </c>
      <c r="J46" s="12">
        <f t="shared" si="9"/>
        <v>0</v>
      </c>
      <c r="K46" s="12">
        <f t="shared" si="10"/>
      </c>
      <c r="L46" s="12">
        <f t="shared" si="11"/>
      </c>
      <c r="M46" s="12" t="str">
        <f t="shared" si="12"/>
        <v>CONG</v>
      </c>
      <c r="AH46" s="8"/>
      <c r="AI46" s="9"/>
    </row>
    <row r="47" spans="1:35" ht="14.25">
      <c r="A47" s="12">
        <f t="shared" si="0"/>
        <v>2</v>
      </c>
      <c r="B47" s="12">
        <f t="shared" si="1"/>
        <v>2</v>
      </c>
      <c r="C47" s="12">
        <f t="shared" si="2"/>
        <v>1</v>
      </c>
      <c r="D47" s="12">
        <f t="shared" si="3"/>
        <v>0</v>
      </c>
      <c r="E47" s="12">
        <f t="shared" si="4"/>
        <v>0</v>
      </c>
      <c r="F47" s="12">
        <f t="shared" si="5"/>
        <v>-1</v>
      </c>
      <c r="G47" s="12">
        <f t="shared" si="6"/>
        <v>-1</v>
      </c>
      <c r="H47" s="13">
        <f t="shared" si="7"/>
        <v>0</v>
      </c>
      <c r="I47" s="12">
        <f t="shared" si="8"/>
        <v>0</v>
      </c>
      <c r="J47" s="12">
        <f t="shared" si="9"/>
        <v>0</v>
      </c>
      <c r="K47" s="12">
        <f t="shared" si="10"/>
      </c>
      <c r="L47" s="12">
        <f t="shared" si="11"/>
      </c>
      <c r="M47" s="12" t="str">
        <f t="shared" si="12"/>
        <v>CONG</v>
      </c>
      <c r="AH47" s="8"/>
      <c r="AI47" s="9"/>
    </row>
    <row r="48" spans="1:35" ht="14.25">
      <c r="A48" s="12">
        <f t="shared" si="0"/>
        <v>2</v>
      </c>
      <c r="B48" s="12">
        <f t="shared" si="1"/>
        <v>2</v>
      </c>
      <c r="C48" s="12">
        <f t="shared" si="2"/>
        <v>1</v>
      </c>
      <c r="D48" s="12">
        <f t="shared" si="3"/>
        <v>0</v>
      </c>
      <c r="E48" s="12">
        <f t="shared" si="4"/>
        <v>0</v>
      </c>
      <c r="F48" s="12">
        <f t="shared" si="5"/>
        <v>-1</v>
      </c>
      <c r="G48" s="12">
        <f t="shared" si="6"/>
        <v>-1</v>
      </c>
      <c r="H48" s="13">
        <f t="shared" si="7"/>
        <v>0</v>
      </c>
      <c r="I48" s="12">
        <f t="shared" si="8"/>
        <v>0</v>
      </c>
      <c r="J48" s="12">
        <f t="shared" si="9"/>
        <v>0</v>
      </c>
      <c r="K48" s="12">
        <f t="shared" si="10"/>
      </c>
      <c r="L48" s="12">
        <f t="shared" si="11"/>
      </c>
      <c r="M48" s="12" t="str">
        <f t="shared" si="12"/>
        <v>CONG</v>
      </c>
      <c r="AH48" s="8"/>
      <c r="AI48" s="9"/>
    </row>
    <row r="49" spans="1:35" ht="14.25">
      <c r="A49" s="12">
        <f t="shared" si="0"/>
        <v>2</v>
      </c>
      <c r="B49" s="12">
        <f t="shared" si="1"/>
        <v>2</v>
      </c>
      <c r="C49" s="12">
        <f t="shared" si="2"/>
        <v>1</v>
      </c>
      <c r="D49" s="12">
        <f t="shared" si="3"/>
        <v>0</v>
      </c>
      <c r="E49" s="12">
        <f t="shared" si="4"/>
        <v>0</v>
      </c>
      <c r="F49" s="12">
        <f t="shared" si="5"/>
        <v>-1</v>
      </c>
      <c r="G49" s="12">
        <f t="shared" si="6"/>
        <v>-1</v>
      </c>
      <c r="H49" s="13">
        <f t="shared" si="7"/>
        <v>0</v>
      </c>
      <c r="I49" s="12">
        <f t="shared" si="8"/>
        <v>0</v>
      </c>
      <c r="J49" s="12">
        <f t="shared" si="9"/>
        <v>0</v>
      </c>
      <c r="K49" s="12">
        <f t="shared" si="10"/>
      </c>
      <c r="L49" s="12">
        <f t="shared" si="11"/>
      </c>
      <c r="M49" s="12" t="str">
        <f t="shared" si="12"/>
        <v>CONG</v>
      </c>
      <c r="AH49" s="8"/>
      <c r="AI49" s="9"/>
    </row>
    <row r="50" spans="1:35" ht="14.25">
      <c r="A50" s="12">
        <f t="shared" si="0"/>
        <v>2</v>
      </c>
      <c r="B50" s="12">
        <f t="shared" si="1"/>
        <v>2</v>
      </c>
      <c r="C50" s="12">
        <f t="shared" si="2"/>
        <v>1</v>
      </c>
      <c r="D50" s="12">
        <f t="shared" si="3"/>
        <v>0</v>
      </c>
      <c r="E50" s="12">
        <f t="shared" si="4"/>
        <v>0</v>
      </c>
      <c r="F50" s="12">
        <f t="shared" si="5"/>
        <v>-1</v>
      </c>
      <c r="G50" s="12">
        <f t="shared" si="6"/>
        <v>-1</v>
      </c>
      <c r="H50" s="13">
        <f t="shared" si="7"/>
        <v>0</v>
      </c>
      <c r="I50" s="12">
        <f t="shared" si="8"/>
        <v>0</v>
      </c>
      <c r="J50" s="12">
        <f t="shared" si="9"/>
        <v>0</v>
      </c>
      <c r="K50" s="12">
        <f t="shared" si="10"/>
      </c>
      <c r="L50" s="12">
        <f t="shared" si="11"/>
      </c>
      <c r="M50" s="12" t="str">
        <f t="shared" si="12"/>
        <v>CONG</v>
      </c>
      <c r="AH50" s="8"/>
      <c r="AI50" s="9"/>
    </row>
    <row r="51" spans="1:35" ht="14.25">
      <c r="A51" s="12">
        <f t="shared" si="0"/>
        <v>2</v>
      </c>
      <c r="B51" s="12">
        <f t="shared" si="1"/>
        <v>2</v>
      </c>
      <c r="C51" s="12">
        <f t="shared" si="2"/>
        <v>1</v>
      </c>
      <c r="D51" s="12">
        <f t="shared" si="3"/>
        <v>0</v>
      </c>
      <c r="E51" s="12">
        <f t="shared" si="4"/>
        <v>0</v>
      </c>
      <c r="F51" s="12">
        <f t="shared" si="5"/>
        <v>-1</v>
      </c>
      <c r="G51" s="12">
        <f t="shared" si="6"/>
        <v>-1</v>
      </c>
      <c r="H51" s="13">
        <f t="shared" si="7"/>
        <v>0</v>
      </c>
      <c r="I51" s="12">
        <f t="shared" si="8"/>
        <v>0</v>
      </c>
      <c r="J51" s="12">
        <f t="shared" si="9"/>
        <v>0</v>
      </c>
      <c r="K51" s="12">
        <f t="shared" si="10"/>
      </c>
      <c r="L51" s="12">
        <f t="shared" si="11"/>
      </c>
      <c r="M51" s="12" t="str">
        <f t="shared" si="12"/>
        <v>CONG</v>
      </c>
      <c r="AH51" s="8"/>
      <c r="AI51" s="9"/>
    </row>
    <row r="52" spans="1:35" ht="14.25">
      <c r="A52" s="12">
        <f t="shared" si="0"/>
        <v>2</v>
      </c>
      <c r="B52" s="12">
        <f t="shared" si="1"/>
        <v>2</v>
      </c>
      <c r="C52" s="12">
        <f t="shared" si="2"/>
        <v>1</v>
      </c>
      <c r="D52" s="12">
        <f t="shared" si="3"/>
        <v>0</v>
      </c>
      <c r="E52" s="12">
        <f t="shared" si="4"/>
        <v>0</v>
      </c>
      <c r="F52" s="12">
        <f t="shared" si="5"/>
        <v>-1</v>
      </c>
      <c r="G52" s="12">
        <f t="shared" si="6"/>
        <v>-1</v>
      </c>
      <c r="H52" s="13">
        <f t="shared" si="7"/>
        <v>0</v>
      </c>
      <c r="I52" s="12">
        <f t="shared" si="8"/>
        <v>0</v>
      </c>
      <c r="J52" s="12">
        <f t="shared" si="9"/>
        <v>0</v>
      </c>
      <c r="K52" s="12">
        <f t="shared" si="10"/>
      </c>
      <c r="L52" s="12">
        <f t="shared" si="11"/>
      </c>
      <c r="M52" s="12" t="str">
        <f t="shared" si="12"/>
        <v>CONG</v>
      </c>
      <c r="AH52" s="8"/>
      <c r="AI52" s="9"/>
    </row>
    <row r="53" spans="1:35" ht="14.25">
      <c r="A53" s="12">
        <f t="shared" si="0"/>
        <v>2</v>
      </c>
      <c r="B53" s="12">
        <f t="shared" si="1"/>
        <v>2</v>
      </c>
      <c r="C53" s="12">
        <f t="shared" si="2"/>
        <v>1</v>
      </c>
      <c r="D53" s="12">
        <f t="shared" si="3"/>
        <v>0</v>
      </c>
      <c r="E53" s="12">
        <f t="shared" si="4"/>
        <v>0</v>
      </c>
      <c r="F53" s="12">
        <f t="shared" si="5"/>
        <v>-1</v>
      </c>
      <c r="G53" s="12">
        <f t="shared" si="6"/>
        <v>-1</v>
      </c>
      <c r="H53" s="13">
        <f t="shared" si="7"/>
        <v>0</v>
      </c>
      <c r="I53" s="12">
        <f t="shared" si="8"/>
        <v>0</v>
      </c>
      <c r="J53" s="12">
        <f t="shared" si="9"/>
        <v>0</v>
      </c>
      <c r="K53" s="12">
        <f t="shared" si="10"/>
      </c>
      <c r="L53" s="12">
        <f t="shared" si="11"/>
      </c>
      <c r="M53" s="12" t="str">
        <f t="shared" si="12"/>
        <v>CONG</v>
      </c>
      <c r="AH53" s="8"/>
      <c r="AI53" s="9"/>
    </row>
    <row r="54" spans="1:35" ht="14.25">
      <c r="A54" s="12">
        <f t="shared" si="0"/>
        <v>2</v>
      </c>
      <c r="B54" s="12">
        <f t="shared" si="1"/>
        <v>2</v>
      </c>
      <c r="C54" s="12">
        <f t="shared" si="2"/>
        <v>1</v>
      </c>
      <c r="D54" s="12">
        <f t="shared" si="3"/>
        <v>0</v>
      </c>
      <c r="E54" s="12">
        <f t="shared" si="4"/>
        <v>0</v>
      </c>
      <c r="F54" s="12">
        <f t="shared" si="5"/>
        <v>-1</v>
      </c>
      <c r="G54" s="12">
        <f t="shared" si="6"/>
        <v>-1</v>
      </c>
      <c r="H54" s="13">
        <f t="shared" si="7"/>
        <v>0</v>
      </c>
      <c r="I54" s="12">
        <f t="shared" si="8"/>
        <v>0</v>
      </c>
      <c r="J54" s="12">
        <f t="shared" si="9"/>
        <v>0</v>
      </c>
      <c r="K54" s="12">
        <f t="shared" si="10"/>
      </c>
      <c r="L54" s="12">
        <f t="shared" si="11"/>
      </c>
      <c r="M54" s="12" t="str">
        <f t="shared" si="12"/>
        <v>CONG</v>
      </c>
      <c r="AH54" s="8"/>
      <c r="AI54" s="9"/>
    </row>
    <row r="55" spans="1:35" ht="14.25">
      <c r="A55" s="12">
        <f t="shared" si="0"/>
        <v>2</v>
      </c>
      <c r="B55" s="12">
        <f t="shared" si="1"/>
        <v>2</v>
      </c>
      <c r="C55" s="12">
        <f t="shared" si="2"/>
        <v>1</v>
      </c>
      <c r="D55" s="12">
        <f t="shared" si="3"/>
        <v>0</v>
      </c>
      <c r="E55" s="12">
        <f t="shared" si="4"/>
        <v>0</v>
      </c>
      <c r="F55" s="12">
        <f t="shared" si="5"/>
        <v>-1</v>
      </c>
      <c r="G55" s="12">
        <f t="shared" si="6"/>
        <v>-1</v>
      </c>
      <c r="H55" s="13">
        <f t="shared" si="7"/>
        <v>0</v>
      </c>
      <c r="I55" s="12">
        <f t="shared" si="8"/>
        <v>0</v>
      </c>
      <c r="J55" s="12">
        <f t="shared" si="9"/>
        <v>0</v>
      </c>
      <c r="K55" s="12">
        <f t="shared" si="10"/>
      </c>
      <c r="L55" s="12">
        <f t="shared" si="11"/>
      </c>
      <c r="M55" s="12" t="str">
        <f t="shared" si="12"/>
        <v>CONG</v>
      </c>
      <c r="AH55" s="8"/>
      <c r="AI55" s="9"/>
    </row>
    <row r="56" spans="1:35" ht="14.25">
      <c r="A56" s="12">
        <f t="shared" si="0"/>
        <v>2</v>
      </c>
      <c r="B56" s="12">
        <f t="shared" si="1"/>
        <v>2</v>
      </c>
      <c r="C56" s="12">
        <f t="shared" si="2"/>
        <v>1</v>
      </c>
      <c r="D56" s="12">
        <f t="shared" si="3"/>
        <v>0</v>
      </c>
      <c r="E56" s="12">
        <f t="shared" si="4"/>
        <v>0</v>
      </c>
      <c r="F56" s="12">
        <f t="shared" si="5"/>
        <v>-1</v>
      </c>
      <c r="G56" s="12">
        <f t="shared" si="6"/>
        <v>-1</v>
      </c>
      <c r="H56" s="13">
        <f t="shared" si="7"/>
        <v>0</v>
      </c>
      <c r="I56" s="12">
        <f t="shared" si="8"/>
        <v>0</v>
      </c>
      <c r="J56" s="12">
        <f t="shared" si="9"/>
        <v>0</v>
      </c>
      <c r="K56" s="12">
        <f t="shared" si="10"/>
      </c>
      <c r="L56" s="12">
        <f t="shared" si="11"/>
      </c>
      <c r="M56" s="12" t="str">
        <f t="shared" si="12"/>
        <v>CONG</v>
      </c>
      <c r="AH56" s="8"/>
      <c r="AI56" s="9"/>
    </row>
    <row r="57" spans="1:35" ht="14.25">
      <c r="A57" s="12">
        <f t="shared" si="0"/>
        <v>2</v>
      </c>
      <c r="B57" s="12">
        <f t="shared" si="1"/>
        <v>2</v>
      </c>
      <c r="C57" s="12">
        <f t="shared" si="2"/>
        <v>1</v>
      </c>
      <c r="D57" s="12">
        <f t="shared" si="3"/>
        <v>0</v>
      </c>
      <c r="E57" s="12">
        <f t="shared" si="4"/>
        <v>0</v>
      </c>
      <c r="F57" s="12">
        <f t="shared" si="5"/>
        <v>-1</v>
      </c>
      <c r="G57" s="12">
        <f t="shared" si="6"/>
        <v>-1</v>
      </c>
      <c r="H57" s="13">
        <f t="shared" si="7"/>
        <v>0</v>
      </c>
      <c r="I57" s="12">
        <f t="shared" si="8"/>
        <v>0</v>
      </c>
      <c r="J57" s="12">
        <f t="shared" si="9"/>
        <v>0</v>
      </c>
      <c r="K57" s="12">
        <f t="shared" si="10"/>
      </c>
      <c r="L57" s="12">
        <f t="shared" si="11"/>
      </c>
      <c r="M57" s="12" t="str">
        <f t="shared" si="12"/>
        <v>CONG</v>
      </c>
      <c r="AH57" s="8"/>
      <c r="AI57" s="9"/>
    </row>
    <row r="58" spans="1:35" ht="14.25">
      <c r="A58" s="12">
        <f t="shared" si="0"/>
        <v>2</v>
      </c>
      <c r="B58" s="12">
        <f t="shared" si="1"/>
        <v>2</v>
      </c>
      <c r="C58" s="12">
        <f t="shared" si="2"/>
        <v>1</v>
      </c>
      <c r="D58" s="12">
        <f t="shared" si="3"/>
        <v>0</v>
      </c>
      <c r="E58" s="12">
        <f t="shared" si="4"/>
        <v>0</v>
      </c>
      <c r="F58" s="12">
        <f t="shared" si="5"/>
        <v>-1</v>
      </c>
      <c r="G58" s="12">
        <f t="shared" si="6"/>
        <v>-1</v>
      </c>
      <c r="H58" s="13">
        <f t="shared" si="7"/>
        <v>0</v>
      </c>
      <c r="I58" s="12">
        <f t="shared" si="8"/>
        <v>0</v>
      </c>
      <c r="J58" s="12">
        <f t="shared" si="9"/>
        <v>0</v>
      </c>
      <c r="K58" s="12">
        <f t="shared" si="10"/>
      </c>
      <c r="L58" s="12">
        <f t="shared" si="11"/>
      </c>
      <c r="M58" s="12" t="str">
        <f t="shared" si="12"/>
        <v>CONG</v>
      </c>
      <c r="AH58" s="8"/>
      <c r="AI58" s="9"/>
    </row>
    <row r="59" spans="1:35" ht="14.25">
      <c r="A59" s="12">
        <f t="shared" si="0"/>
        <v>2</v>
      </c>
      <c r="B59" s="12">
        <f t="shared" si="1"/>
        <v>2</v>
      </c>
      <c r="C59" s="12">
        <f t="shared" si="2"/>
        <v>1</v>
      </c>
      <c r="D59" s="12">
        <f t="shared" si="3"/>
        <v>0</v>
      </c>
      <c r="E59" s="12">
        <f t="shared" si="4"/>
        <v>0</v>
      </c>
      <c r="F59" s="12">
        <f t="shared" si="5"/>
        <v>-1</v>
      </c>
      <c r="G59" s="12">
        <f t="shared" si="6"/>
        <v>-1</v>
      </c>
      <c r="H59" s="13">
        <f t="shared" si="7"/>
        <v>0</v>
      </c>
      <c r="I59" s="12">
        <f t="shared" si="8"/>
        <v>0</v>
      </c>
      <c r="J59" s="12">
        <f t="shared" si="9"/>
        <v>0</v>
      </c>
      <c r="K59" s="12">
        <f t="shared" si="10"/>
      </c>
      <c r="L59" s="12">
        <f t="shared" si="11"/>
      </c>
      <c r="M59" s="12" t="str">
        <f t="shared" si="12"/>
        <v>CONG</v>
      </c>
      <c r="AH59" s="8"/>
      <c r="AI59" s="9"/>
    </row>
    <row r="60" spans="1:35" ht="14.25">
      <c r="A60" s="12">
        <f t="shared" si="0"/>
        <v>2</v>
      </c>
      <c r="B60" s="12">
        <f t="shared" si="1"/>
        <v>2</v>
      </c>
      <c r="C60" s="12">
        <f t="shared" si="2"/>
        <v>1</v>
      </c>
      <c r="D60" s="12">
        <f t="shared" si="3"/>
        <v>0</v>
      </c>
      <c r="E60" s="12">
        <f t="shared" si="4"/>
        <v>0</v>
      </c>
      <c r="F60" s="12">
        <f t="shared" si="5"/>
        <v>-1</v>
      </c>
      <c r="G60" s="12">
        <f t="shared" si="6"/>
        <v>-1</v>
      </c>
      <c r="H60" s="13">
        <f t="shared" si="7"/>
        <v>0</v>
      </c>
      <c r="I60" s="12">
        <f t="shared" si="8"/>
        <v>0</v>
      </c>
      <c r="J60" s="12">
        <f t="shared" si="9"/>
        <v>0</v>
      </c>
      <c r="K60" s="12">
        <f t="shared" si="10"/>
      </c>
      <c r="L60" s="12">
        <f t="shared" si="11"/>
      </c>
      <c r="M60" s="12" t="str">
        <f t="shared" si="12"/>
        <v>CONG</v>
      </c>
      <c r="AH60" s="8"/>
      <c r="AI60" s="9"/>
    </row>
    <row r="61" spans="1:35" ht="14.25">
      <c r="A61" s="12">
        <f t="shared" si="0"/>
        <v>2</v>
      </c>
      <c r="B61" s="12">
        <f t="shared" si="1"/>
        <v>2</v>
      </c>
      <c r="C61" s="12">
        <f t="shared" si="2"/>
        <v>1</v>
      </c>
      <c r="D61" s="12">
        <f t="shared" si="3"/>
        <v>0</v>
      </c>
      <c r="E61" s="12">
        <f t="shared" si="4"/>
        <v>0</v>
      </c>
      <c r="F61" s="12">
        <f t="shared" si="5"/>
        <v>-1</v>
      </c>
      <c r="G61" s="12">
        <f t="shared" si="6"/>
        <v>-1</v>
      </c>
      <c r="H61" s="13">
        <f t="shared" si="7"/>
        <v>0</v>
      </c>
      <c r="I61" s="12">
        <f t="shared" si="8"/>
        <v>0</v>
      </c>
      <c r="J61" s="12">
        <f t="shared" si="9"/>
        <v>0</v>
      </c>
      <c r="K61" s="12">
        <f t="shared" si="10"/>
      </c>
      <c r="L61" s="12">
        <f t="shared" si="11"/>
      </c>
      <c r="M61" s="12" t="str">
        <f t="shared" si="12"/>
        <v>CONG</v>
      </c>
      <c r="AH61" s="8"/>
      <c r="AI61" s="9"/>
    </row>
    <row r="62" spans="1:67" ht="14.25">
      <c r="A62" s="12">
        <f t="shared" si="0"/>
        <v>2</v>
      </c>
      <c r="B62" s="12">
        <f t="shared" si="1"/>
        <v>2</v>
      </c>
      <c r="C62" s="12">
        <f t="shared" si="2"/>
        <v>1</v>
      </c>
      <c r="D62" s="12">
        <f t="shared" si="3"/>
        <v>0</v>
      </c>
      <c r="E62" s="12">
        <f t="shared" si="4"/>
        <v>0</v>
      </c>
      <c r="F62" s="12">
        <f t="shared" si="5"/>
        <v>-1</v>
      </c>
      <c r="G62" s="12">
        <f t="shared" si="6"/>
        <v>-1</v>
      </c>
      <c r="H62" s="13">
        <f t="shared" si="7"/>
        <v>0</v>
      </c>
      <c r="I62" s="12">
        <f t="shared" si="8"/>
        <v>0</v>
      </c>
      <c r="J62" s="12">
        <f t="shared" si="9"/>
        <v>0</v>
      </c>
      <c r="K62" s="12">
        <f t="shared" si="10"/>
      </c>
      <c r="L62" s="12">
        <f t="shared" si="11"/>
      </c>
      <c r="M62" s="12" t="str">
        <f t="shared" si="12"/>
        <v>CONG</v>
      </c>
      <c r="O62" s="202"/>
      <c r="P62" s="202"/>
      <c r="Q62" s="202"/>
      <c r="R62" s="202"/>
      <c r="S62" s="202"/>
      <c r="T62" s="202"/>
      <c r="U62" s="202"/>
      <c r="V62" s="202"/>
      <c r="W62" s="202"/>
      <c r="X62" s="202"/>
      <c r="Y62" s="202"/>
      <c r="Z62" s="202"/>
      <c r="AA62" s="202"/>
      <c r="AB62" s="202"/>
      <c r="AC62" s="202"/>
      <c r="AD62" s="202"/>
      <c r="AE62" s="202"/>
      <c r="AF62" s="202"/>
      <c r="AG62" s="202"/>
      <c r="AH62" s="203"/>
      <c r="AI62" s="204"/>
      <c r="AJ62" s="202"/>
      <c r="AK62" s="202"/>
      <c r="AL62" s="202"/>
      <c r="AM62" s="202"/>
      <c r="AN62" s="202"/>
      <c r="AO62" s="202"/>
      <c r="AP62" s="202"/>
      <c r="AQ62" s="202"/>
      <c r="AR62" s="202"/>
      <c r="AS62" s="202"/>
      <c r="AT62" s="202"/>
      <c r="AU62" s="202"/>
      <c r="AV62" s="202"/>
      <c r="AW62" s="202"/>
      <c r="AX62" s="202"/>
      <c r="AY62" s="202"/>
      <c r="AZ62" s="202"/>
      <c r="BA62" s="202"/>
      <c r="BB62" s="202"/>
      <c r="BC62" s="202"/>
      <c r="BD62" s="202"/>
      <c r="BE62" s="202"/>
      <c r="BF62" s="202"/>
      <c r="BG62" s="202"/>
      <c r="BH62" s="202"/>
      <c r="BI62" s="202"/>
      <c r="BJ62" s="202"/>
      <c r="BK62" s="202"/>
      <c r="BL62" s="202"/>
      <c r="BM62" s="202"/>
      <c r="BN62" s="202"/>
      <c r="BO62" s="202"/>
    </row>
    <row r="63" spans="1:67" ht="14.25">
      <c r="A63" s="12">
        <f t="shared" si="0"/>
        <v>2</v>
      </c>
      <c r="B63" s="12">
        <f t="shared" si="1"/>
        <v>2</v>
      </c>
      <c r="C63" s="12">
        <f t="shared" si="2"/>
        <v>1</v>
      </c>
      <c r="D63" s="12">
        <f t="shared" si="3"/>
        <v>0</v>
      </c>
      <c r="E63" s="12">
        <f t="shared" si="4"/>
        <v>0</v>
      </c>
      <c r="F63" s="12">
        <f t="shared" si="5"/>
        <v>-1</v>
      </c>
      <c r="G63" s="12">
        <f t="shared" si="6"/>
        <v>-1</v>
      </c>
      <c r="H63" s="13">
        <f t="shared" si="7"/>
        <v>0</v>
      </c>
      <c r="I63" s="12">
        <f t="shared" si="8"/>
        <v>0</v>
      </c>
      <c r="J63" s="12">
        <f t="shared" si="9"/>
        <v>0</v>
      </c>
      <c r="K63" s="12">
        <f t="shared" si="10"/>
      </c>
      <c r="L63" s="12">
        <f t="shared" si="11"/>
      </c>
      <c r="M63" s="12" t="str">
        <f t="shared" si="12"/>
        <v>CONG</v>
      </c>
      <c r="O63" s="202"/>
      <c r="P63" s="202"/>
      <c r="Q63" s="202"/>
      <c r="R63" s="202"/>
      <c r="S63" s="202"/>
      <c r="T63" s="202"/>
      <c r="U63" s="202"/>
      <c r="V63" s="202"/>
      <c r="W63" s="202"/>
      <c r="X63" s="202"/>
      <c r="Y63" s="202"/>
      <c r="Z63" s="202"/>
      <c r="AA63" s="202"/>
      <c r="AB63" s="202"/>
      <c r="AC63" s="202"/>
      <c r="AD63" s="202"/>
      <c r="AE63" s="202"/>
      <c r="AF63" s="202"/>
      <c r="AG63" s="202"/>
      <c r="AH63" s="203"/>
      <c r="AI63" s="204"/>
      <c r="AJ63" s="202"/>
      <c r="AK63" s="202"/>
      <c r="AL63" s="202"/>
      <c r="AM63" s="202"/>
      <c r="AN63" s="202"/>
      <c r="AO63" s="202"/>
      <c r="AP63" s="202"/>
      <c r="AQ63" s="202"/>
      <c r="AR63" s="202"/>
      <c r="AS63" s="202"/>
      <c r="AT63" s="202"/>
      <c r="AU63" s="202"/>
      <c r="AV63" s="202"/>
      <c r="AW63" s="202"/>
      <c r="AX63" s="202"/>
      <c r="AY63" s="202"/>
      <c r="AZ63" s="202"/>
      <c r="BA63" s="202"/>
      <c r="BB63" s="202"/>
      <c r="BC63" s="202"/>
      <c r="BD63" s="202"/>
      <c r="BE63" s="202"/>
      <c r="BF63" s="202"/>
      <c r="BG63" s="202"/>
      <c r="BH63" s="202"/>
      <c r="BI63" s="202"/>
      <c r="BJ63" s="202"/>
      <c r="BK63" s="202"/>
      <c r="BL63" s="202"/>
      <c r="BM63" s="202"/>
      <c r="BN63" s="202"/>
      <c r="BO63" s="202"/>
    </row>
    <row r="64" spans="1:67" ht="14.25">
      <c r="A64" s="12">
        <f t="shared" si="0"/>
        <v>2</v>
      </c>
      <c r="B64" s="12">
        <f t="shared" si="1"/>
        <v>2</v>
      </c>
      <c r="C64" s="12">
        <f t="shared" si="2"/>
        <v>1</v>
      </c>
      <c r="D64" s="12">
        <f t="shared" si="3"/>
        <v>0</v>
      </c>
      <c r="E64" s="12">
        <f t="shared" si="4"/>
        <v>0</v>
      </c>
      <c r="F64" s="12">
        <f t="shared" si="5"/>
        <v>-1</v>
      </c>
      <c r="G64" s="12">
        <f t="shared" si="6"/>
        <v>-1</v>
      </c>
      <c r="H64" s="13">
        <f t="shared" si="7"/>
        <v>0</v>
      </c>
      <c r="I64" s="12">
        <f t="shared" si="8"/>
        <v>0</v>
      </c>
      <c r="J64" s="12">
        <f t="shared" si="9"/>
        <v>0</v>
      </c>
      <c r="K64" s="12">
        <f t="shared" si="10"/>
      </c>
      <c r="L64" s="12">
        <f t="shared" si="11"/>
      </c>
      <c r="M64" s="12" t="str">
        <f t="shared" si="12"/>
        <v>CONG</v>
      </c>
      <c r="O64" s="202"/>
      <c r="P64" s="202"/>
      <c r="Q64" s="202"/>
      <c r="R64" s="202"/>
      <c r="S64" s="202"/>
      <c r="T64" s="202"/>
      <c r="U64" s="202"/>
      <c r="V64" s="202"/>
      <c r="W64" s="202"/>
      <c r="X64" s="202"/>
      <c r="Y64" s="202"/>
      <c r="Z64" s="202"/>
      <c r="AA64" s="202"/>
      <c r="AB64" s="202"/>
      <c r="AC64" s="202"/>
      <c r="AD64" s="202"/>
      <c r="AE64" s="202"/>
      <c r="AF64" s="202"/>
      <c r="AG64" s="202"/>
      <c r="AH64" s="203"/>
      <c r="AI64" s="204"/>
      <c r="AJ64" s="202"/>
      <c r="AK64" s="202"/>
      <c r="AL64" s="202"/>
      <c r="AM64" s="202"/>
      <c r="AN64" s="202"/>
      <c r="AO64" s="202"/>
      <c r="AP64" s="202"/>
      <c r="AQ64" s="202"/>
      <c r="AR64" s="202"/>
      <c r="AS64" s="202"/>
      <c r="AT64" s="202"/>
      <c r="AU64" s="202"/>
      <c r="AV64" s="202"/>
      <c r="AW64" s="202"/>
      <c r="AX64" s="202"/>
      <c r="AY64" s="202"/>
      <c r="AZ64" s="202"/>
      <c r="BA64" s="202"/>
      <c r="BB64" s="202"/>
      <c r="BC64" s="202"/>
      <c r="BD64" s="202"/>
      <c r="BE64" s="202"/>
      <c r="BF64" s="202"/>
      <c r="BG64" s="202"/>
      <c r="BH64" s="202"/>
      <c r="BI64" s="202"/>
      <c r="BJ64" s="202"/>
      <c r="BK64" s="202"/>
      <c r="BL64" s="202"/>
      <c r="BM64" s="202"/>
      <c r="BN64" s="202"/>
      <c r="BO64" s="202"/>
    </row>
    <row r="65" spans="1:67" ht="14.25">
      <c r="A65" s="12">
        <f t="shared" si="0"/>
        <v>2</v>
      </c>
      <c r="B65" s="12">
        <f t="shared" si="1"/>
        <v>2</v>
      </c>
      <c r="C65" s="12">
        <f t="shared" si="2"/>
        <v>1</v>
      </c>
      <c r="D65" s="12">
        <f t="shared" si="3"/>
        <v>0</v>
      </c>
      <c r="E65" s="12">
        <f t="shared" si="4"/>
        <v>0</v>
      </c>
      <c r="F65" s="12">
        <f t="shared" si="5"/>
        <v>-1</v>
      </c>
      <c r="G65" s="12">
        <f t="shared" si="6"/>
        <v>-1</v>
      </c>
      <c r="H65" s="13">
        <f t="shared" si="7"/>
        <v>0</v>
      </c>
      <c r="I65" s="12">
        <f t="shared" si="8"/>
        <v>0</v>
      </c>
      <c r="J65" s="12">
        <f t="shared" si="9"/>
        <v>0</v>
      </c>
      <c r="K65" s="12">
        <f t="shared" si="10"/>
      </c>
      <c r="L65" s="12">
        <f t="shared" si="11"/>
      </c>
      <c r="M65" s="12" t="str">
        <f t="shared" si="12"/>
        <v>CONG</v>
      </c>
      <c r="O65" s="202"/>
      <c r="P65" s="202"/>
      <c r="Q65" s="202"/>
      <c r="R65" s="202"/>
      <c r="S65" s="202"/>
      <c r="T65" s="202"/>
      <c r="U65" s="202"/>
      <c r="V65" s="202"/>
      <c r="W65" s="202"/>
      <c r="X65" s="202"/>
      <c r="Y65" s="202"/>
      <c r="Z65" s="202"/>
      <c r="AA65" s="202"/>
      <c r="AB65" s="202"/>
      <c r="AC65" s="202"/>
      <c r="AD65" s="202"/>
      <c r="AE65" s="202"/>
      <c r="AF65" s="202"/>
      <c r="AG65" s="202"/>
      <c r="AH65" s="203"/>
      <c r="AI65" s="204"/>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row>
    <row r="66" spans="1:67" ht="14.25">
      <c r="A66" s="12">
        <f t="shared" si="0"/>
        <v>2</v>
      </c>
      <c r="B66" s="12">
        <f t="shared" si="1"/>
        <v>2</v>
      </c>
      <c r="C66" s="12">
        <f t="shared" si="2"/>
        <v>1</v>
      </c>
      <c r="D66" s="12">
        <f t="shared" si="3"/>
        <v>0</v>
      </c>
      <c r="E66" s="12">
        <f t="shared" si="4"/>
        <v>0</v>
      </c>
      <c r="F66" s="12">
        <f t="shared" si="5"/>
        <v>-1</v>
      </c>
      <c r="G66" s="12">
        <f t="shared" si="6"/>
        <v>-1</v>
      </c>
      <c r="H66" s="13">
        <f t="shared" si="7"/>
        <v>0</v>
      </c>
      <c r="I66" s="12">
        <f t="shared" si="8"/>
        <v>0</v>
      </c>
      <c r="J66" s="12">
        <f t="shared" si="9"/>
        <v>0</v>
      </c>
      <c r="K66" s="12">
        <f t="shared" si="10"/>
      </c>
      <c r="L66" s="12">
        <f t="shared" si="11"/>
      </c>
      <c r="M66" s="12" t="str">
        <f t="shared" si="12"/>
        <v>CONG</v>
      </c>
      <c r="N66" s="81"/>
      <c r="O66" s="202"/>
      <c r="P66" s="202"/>
      <c r="Q66" s="202"/>
      <c r="R66" s="202"/>
      <c r="S66" s="202"/>
      <c r="T66" s="202"/>
      <c r="U66" s="202"/>
      <c r="V66" s="202"/>
      <c r="W66" s="202"/>
      <c r="X66" s="202"/>
      <c r="Y66" s="202"/>
      <c r="Z66" s="202"/>
      <c r="AA66" s="202"/>
      <c r="AB66" s="202"/>
      <c r="AC66" s="202"/>
      <c r="AD66" s="202"/>
      <c r="AE66" s="202"/>
      <c r="AF66" s="202"/>
      <c r="AG66" s="202"/>
      <c r="AH66" s="203"/>
      <c r="AI66" s="204"/>
      <c r="AJ66" s="202"/>
      <c r="AK66" s="202"/>
      <c r="AL66" s="202"/>
      <c r="AM66" s="202"/>
      <c r="AN66" s="202"/>
      <c r="AO66" s="202"/>
      <c r="AP66" s="202"/>
      <c r="AQ66" s="202"/>
      <c r="AR66" s="202"/>
      <c r="AS66" s="202"/>
      <c r="AT66" s="202"/>
      <c r="AU66" s="202"/>
      <c r="AV66" s="202"/>
      <c r="AW66" s="202"/>
      <c r="AX66" s="202"/>
      <c r="AY66" s="202"/>
      <c r="AZ66" s="202"/>
      <c r="BA66" s="202"/>
      <c r="BB66" s="202"/>
      <c r="BC66" s="202"/>
      <c r="BD66" s="202"/>
      <c r="BE66" s="202"/>
      <c r="BF66" s="202"/>
      <c r="BG66" s="202"/>
      <c r="BH66" s="202"/>
      <c r="BI66" s="202"/>
      <c r="BJ66" s="202"/>
      <c r="BK66" s="202"/>
      <c r="BL66" s="202"/>
      <c r="BM66" s="202"/>
      <c r="BN66" s="202"/>
      <c r="BO66" s="202"/>
    </row>
    <row r="67" spans="1:67" ht="14.25">
      <c r="A67" s="12">
        <f aca="true" t="shared" si="13" ref="A67:A129">IF(AJ67="male",1,2)</f>
        <v>2</v>
      </c>
      <c r="B67" s="12">
        <f aca="true" t="shared" si="14" ref="B67:B129">IF(AA67="left",1,2)</f>
        <v>2</v>
      </c>
      <c r="C67" s="12">
        <f aca="true" t="shared" si="15" ref="C67:C129">IF(N67="Esperimento B",2,1)</f>
        <v>1</v>
      </c>
      <c r="D67" s="12">
        <f aca="true" t="shared" si="16" ref="D67:D129">AY67</f>
        <v>0</v>
      </c>
      <c r="E67" s="12">
        <f aca="true" t="shared" si="17" ref="E67:E129">BN67</f>
        <v>0</v>
      </c>
      <c r="F67" s="12">
        <f aca="true" t="shared" si="18" ref="F67:F129">IF(BO67=1,1,IF(BO67=0,-1,""))</f>
        <v>-1</v>
      </c>
      <c r="G67" s="12">
        <f aca="true" t="shared" si="19" ref="G67:G129">IF(C67=1,-1,1)</f>
        <v>-1</v>
      </c>
      <c r="H67" s="13">
        <f aca="true" t="shared" si="20" ref="H67:H129">(G67*E67)</f>
        <v>0</v>
      </c>
      <c r="I67" s="12">
        <f aca="true" t="shared" si="21" ref="I67:I129">(H67-(D67*G67))</f>
        <v>0</v>
      </c>
      <c r="J67" s="12">
        <f aca="true" t="shared" si="22" ref="J67:J129">AVERAGE(H67,I67)</f>
        <v>0</v>
      </c>
      <c r="K67" s="12">
        <f aca="true" t="shared" si="23" ref="K67:K129">IF(VALUE(BK67),(1/BK67*1000),"")</f>
      </c>
      <c r="L67" s="12">
        <f aca="true" t="shared" si="24" ref="L67:L129">IF(BJ67="j",1,IF(BJ67="d",-1,IF(BJ67="","","")))</f>
      </c>
      <c r="M67" s="12" t="str">
        <f aca="true" t="shared" si="25" ref="M67:M129">IF(OR(AND(F67&gt;0,G67&gt;0),AND(F67&lt;0,G67&lt;0)),"CONG","INCONG")</f>
        <v>CONG</v>
      </c>
      <c r="O67" s="202"/>
      <c r="P67" s="202"/>
      <c r="Q67" s="202"/>
      <c r="R67" s="202"/>
      <c r="S67" s="202"/>
      <c r="T67" s="202"/>
      <c r="U67" s="202"/>
      <c r="V67" s="202"/>
      <c r="W67" s="202"/>
      <c r="X67" s="202"/>
      <c r="Y67" s="202"/>
      <c r="Z67" s="202"/>
      <c r="AA67" s="202"/>
      <c r="AB67" s="202"/>
      <c r="AC67" s="202"/>
      <c r="AD67" s="202"/>
      <c r="AE67" s="202"/>
      <c r="AF67" s="202"/>
      <c r="AG67" s="202"/>
      <c r="AH67" s="203"/>
      <c r="AI67" s="204"/>
      <c r="AJ67" s="202"/>
      <c r="AK67" s="202"/>
      <c r="AL67" s="202"/>
      <c r="AM67" s="202"/>
      <c r="AN67" s="202"/>
      <c r="AO67" s="202"/>
      <c r="AP67" s="202"/>
      <c r="AQ67" s="202"/>
      <c r="AR67" s="202"/>
      <c r="AS67" s="202"/>
      <c r="AT67" s="202"/>
      <c r="AU67" s="202"/>
      <c r="AV67" s="202"/>
      <c r="AW67" s="202"/>
      <c r="AX67" s="202"/>
      <c r="AY67" s="202"/>
      <c r="AZ67" s="202"/>
      <c r="BA67" s="202"/>
      <c r="BB67" s="202"/>
      <c r="BC67" s="202"/>
      <c r="BD67" s="202"/>
      <c r="BE67" s="202"/>
      <c r="BF67" s="202"/>
      <c r="BG67" s="202"/>
      <c r="BH67" s="202"/>
      <c r="BI67" s="202"/>
      <c r="BJ67" s="202"/>
      <c r="BK67" s="202"/>
      <c r="BL67" s="202"/>
      <c r="BM67" s="202"/>
      <c r="BN67" s="202"/>
      <c r="BO67" s="202"/>
    </row>
    <row r="68" spans="1:67" ht="14.25">
      <c r="A68" s="12">
        <f t="shared" si="13"/>
        <v>2</v>
      </c>
      <c r="B68" s="12">
        <f t="shared" si="14"/>
        <v>2</v>
      </c>
      <c r="C68" s="12">
        <f t="shared" si="15"/>
        <v>1</v>
      </c>
      <c r="D68" s="12">
        <f t="shared" si="16"/>
        <v>0</v>
      </c>
      <c r="E68" s="12">
        <f t="shared" si="17"/>
        <v>0</v>
      </c>
      <c r="F68" s="12">
        <f t="shared" si="18"/>
        <v>-1</v>
      </c>
      <c r="G68" s="12">
        <f t="shared" si="19"/>
        <v>-1</v>
      </c>
      <c r="H68" s="13">
        <f t="shared" si="20"/>
        <v>0</v>
      </c>
      <c r="I68" s="12">
        <f t="shared" si="21"/>
        <v>0</v>
      </c>
      <c r="J68" s="12">
        <f t="shared" si="22"/>
        <v>0</v>
      </c>
      <c r="K68" s="12">
        <f t="shared" si="23"/>
      </c>
      <c r="L68" s="12">
        <f t="shared" si="24"/>
      </c>
      <c r="M68" s="12" t="str">
        <f t="shared" si="25"/>
        <v>CONG</v>
      </c>
      <c r="O68" s="202"/>
      <c r="P68" s="202"/>
      <c r="Q68" s="202"/>
      <c r="R68" s="202"/>
      <c r="S68" s="202"/>
      <c r="T68" s="202"/>
      <c r="U68" s="202"/>
      <c r="V68" s="202"/>
      <c r="W68" s="202"/>
      <c r="X68" s="202"/>
      <c r="Y68" s="202"/>
      <c r="Z68" s="202"/>
      <c r="AA68" s="202"/>
      <c r="AB68" s="202"/>
      <c r="AC68" s="202"/>
      <c r="AD68" s="202"/>
      <c r="AE68" s="202"/>
      <c r="AF68" s="202"/>
      <c r="AG68" s="202"/>
      <c r="AH68" s="203"/>
      <c r="AI68" s="204"/>
      <c r="AJ68" s="202"/>
      <c r="AK68" s="202"/>
      <c r="AL68" s="202"/>
      <c r="AM68" s="202"/>
      <c r="AN68" s="202"/>
      <c r="AO68" s="202"/>
      <c r="AP68" s="202"/>
      <c r="AQ68" s="202"/>
      <c r="AR68" s="202"/>
      <c r="AS68" s="202"/>
      <c r="AT68" s="202"/>
      <c r="AU68" s="202"/>
      <c r="AV68" s="202"/>
      <c r="AW68" s="202"/>
      <c r="AX68" s="202"/>
      <c r="AY68" s="202"/>
      <c r="AZ68" s="202"/>
      <c r="BA68" s="202"/>
      <c r="BB68" s="202"/>
      <c r="BC68" s="202"/>
      <c r="BD68" s="202"/>
      <c r="BE68" s="202"/>
      <c r="BF68" s="202"/>
      <c r="BG68" s="202"/>
      <c r="BH68" s="202"/>
      <c r="BI68" s="202"/>
      <c r="BJ68" s="202"/>
      <c r="BK68" s="202"/>
      <c r="BL68" s="202"/>
      <c r="BM68" s="202"/>
      <c r="BN68" s="202"/>
      <c r="BO68" s="202"/>
    </row>
    <row r="69" spans="1:67" ht="14.25">
      <c r="A69" s="12">
        <f t="shared" si="13"/>
        <v>2</v>
      </c>
      <c r="B69" s="12">
        <f t="shared" si="14"/>
        <v>2</v>
      </c>
      <c r="C69" s="12">
        <f t="shared" si="15"/>
        <v>1</v>
      </c>
      <c r="D69" s="12">
        <f t="shared" si="16"/>
        <v>0</v>
      </c>
      <c r="E69" s="12">
        <f t="shared" si="17"/>
        <v>0</v>
      </c>
      <c r="F69" s="12">
        <f t="shared" si="18"/>
        <v>-1</v>
      </c>
      <c r="G69" s="12">
        <f t="shared" si="19"/>
        <v>-1</v>
      </c>
      <c r="H69" s="13">
        <f t="shared" si="20"/>
        <v>0</v>
      </c>
      <c r="I69" s="12">
        <f t="shared" si="21"/>
        <v>0</v>
      </c>
      <c r="J69" s="12">
        <f t="shared" si="22"/>
        <v>0</v>
      </c>
      <c r="K69" s="12">
        <f t="shared" si="23"/>
      </c>
      <c r="L69" s="12">
        <f t="shared" si="24"/>
      </c>
      <c r="M69" s="12" t="str">
        <f t="shared" si="25"/>
        <v>CONG</v>
      </c>
      <c r="O69" s="202"/>
      <c r="P69" s="202"/>
      <c r="Q69" s="202"/>
      <c r="R69" s="202"/>
      <c r="S69" s="202"/>
      <c r="T69" s="202"/>
      <c r="U69" s="202"/>
      <c r="V69" s="202"/>
      <c r="W69" s="202"/>
      <c r="X69" s="202"/>
      <c r="Y69" s="202"/>
      <c r="Z69" s="202"/>
      <c r="AA69" s="202"/>
      <c r="AB69" s="202"/>
      <c r="AC69" s="202"/>
      <c r="AD69" s="202"/>
      <c r="AE69" s="202"/>
      <c r="AF69" s="202"/>
      <c r="AG69" s="202"/>
      <c r="AH69" s="203"/>
      <c r="AI69" s="204"/>
      <c r="AJ69" s="202"/>
      <c r="AK69" s="202"/>
      <c r="AL69" s="202"/>
      <c r="AM69" s="202"/>
      <c r="AN69" s="202"/>
      <c r="AO69" s="202"/>
      <c r="AP69" s="202"/>
      <c r="AQ69" s="202"/>
      <c r="AR69" s="202"/>
      <c r="AS69" s="202"/>
      <c r="AT69" s="202"/>
      <c r="AU69" s="202"/>
      <c r="AV69" s="202"/>
      <c r="AW69" s="202"/>
      <c r="AX69" s="202"/>
      <c r="AY69" s="202"/>
      <c r="AZ69" s="202"/>
      <c r="BA69" s="202"/>
      <c r="BB69" s="202"/>
      <c r="BC69" s="202"/>
      <c r="BD69" s="202"/>
      <c r="BE69" s="202"/>
      <c r="BF69" s="202"/>
      <c r="BG69" s="202"/>
      <c r="BH69" s="202"/>
      <c r="BI69" s="202"/>
      <c r="BJ69" s="202"/>
      <c r="BK69" s="202"/>
      <c r="BL69" s="202"/>
      <c r="BM69" s="202"/>
      <c r="BN69" s="202"/>
      <c r="BO69" s="202"/>
    </row>
    <row r="70" spans="1:67" ht="14.25">
      <c r="A70" s="12">
        <f t="shared" si="13"/>
        <v>2</v>
      </c>
      <c r="B70" s="12">
        <f t="shared" si="14"/>
        <v>2</v>
      </c>
      <c r="C70" s="12">
        <f t="shared" si="15"/>
        <v>1</v>
      </c>
      <c r="D70" s="12">
        <f t="shared" si="16"/>
        <v>0</v>
      </c>
      <c r="E70" s="12">
        <f t="shared" si="17"/>
        <v>0</v>
      </c>
      <c r="F70" s="12">
        <f t="shared" si="18"/>
        <v>-1</v>
      </c>
      <c r="G70" s="12">
        <f t="shared" si="19"/>
        <v>-1</v>
      </c>
      <c r="H70" s="13">
        <f t="shared" si="20"/>
        <v>0</v>
      </c>
      <c r="I70" s="12">
        <f t="shared" si="21"/>
        <v>0</v>
      </c>
      <c r="J70" s="12">
        <f t="shared" si="22"/>
        <v>0</v>
      </c>
      <c r="K70" s="12">
        <f t="shared" si="23"/>
      </c>
      <c r="L70" s="12">
        <f t="shared" si="24"/>
      </c>
      <c r="M70" s="12" t="str">
        <f t="shared" si="25"/>
        <v>CONG</v>
      </c>
      <c r="O70" s="202"/>
      <c r="P70" s="202"/>
      <c r="Q70" s="202"/>
      <c r="R70" s="202"/>
      <c r="S70" s="202"/>
      <c r="T70" s="202"/>
      <c r="U70" s="202"/>
      <c r="V70" s="202"/>
      <c r="W70" s="202"/>
      <c r="X70" s="202"/>
      <c r="Y70" s="202"/>
      <c r="Z70" s="202"/>
      <c r="AA70" s="202"/>
      <c r="AB70" s="202"/>
      <c r="AC70" s="202"/>
      <c r="AD70" s="202"/>
      <c r="AE70" s="202"/>
      <c r="AF70" s="202"/>
      <c r="AG70" s="202"/>
      <c r="AH70" s="203"/>
      <c r="AI70" s="204"/>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row>
    <row r="71" spans="1:67" ht="14.25">
      <c r="A71" s="12">
        <f t="shared" si="13"/>
        <v>2</v>
      </c>
      <c r="B71" s="12">
        <f t="shared" si="14"/>
        <v>2</v>
      </c>
      <c r="C71" s="12">
        <f t="shared" si="15"/>
        <v>1</v>
      </c>
      <c r="D71" s="12">
        <f t="shared" si="16"/>
        <v>0</v>
      </c>
      <c r="E71" s="12">
        <f t="shared" si="17"/>
        <v>0</v>
      </c>
      <c r="F71" s="12">
        <f t="shared" si="18"/>
        <v>-1</v>
      </c>
      <c r="G71" s="12">
        <f t="shared" si="19"/>
        <v>-1</v>
      </c>
      <c r="H71" s="13">
        <f t="shared" si="20"/>
        <v>0</v>
      </c>
      <c r="I71" s="12">
        <f t="shared" si="21"/>
        <v>0</v>
      </c>
      <c r="J71" s="12">
        <f t="shared" si="22"/>
        <v>0</v>
      </c>
      <c r="K71" s="12">
        <f t="shared" si="23"/>
      </c>
      <c r="L71" s="12">
        <f t="shared" si="24"/>
      </c>
      <c r="M71" s="12" t="str">
        <f t="shared" si="25"/>
        <v>CONG</v>
      </c>
      <c r="O71" s="202"/>
      <c r="P71" s="202"/>
      <c r="Q71" s="202"/>
      <c r="R71" s="202"/>
      <c r="S71" s="202"/>
      <c r="T71" s="202"/>
      <c r="U71" s="202"/>
      <c r="V71" s="202"/>
      <c r="W71" s="202"/>
      <c r="X71" s="202"/>
      <c r="Y71" s="202"/>
      <c r="Z71" s="202"/>
      <c r="AA71" s="202"/>
      <c r="AB71" s="202"/>
      <c r="AC71" s="202"/>
      <c r="AD71" s="202"/>
      <c r="AE71" s="202"/>
      <c r="AF71" s="202"/>
      <c r="AG71" s="202"/>
      <c r="AH71" s="203"/>
      <c r="AI71" s="204"/>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row>
    <row r="72" spans="1:35" ht="14.25">
      <c r="A72" s="12">
        <f t="shared" si="13"/>
        <v>2</v>
      </c>
      <c r="B72" s="12">
        <f t="shared" si="14"/>
        <v>2</v>
      </c>
      <c r="C72" s="12">
        <f t="shared" si="15"/>
        <v>1</v>
      </c>
      <c r="D72" s="12">
        <f t="shared" si="16"/>
        <v>0</v>
      </c>
      <c r="E72" s="12">
        <f t="shared" si="17"/>
        <v>0</v>
      </c>
      <c r="F72" s="12">
        <f t="shared" si="18"/>
        <v>-1</v>
      </c>
      <c r="G72" s="12">
        <f t="shared" si="19"/>
        <v>-1</v>
      </c>
      <c r="H72" s="13">
        <f t="shared" si="20"/>
        <v>0</v>
      </c>
      <c r="I72" s="12">
        <f t="shared" si="21"/>
        <v>0</v>
      </c>
      <c r="J72" s="12">
        <f t="shared" si="22"/>
        <v>0</v>
      </c>
      <c r="K72" s="12">
        <f t="shared" si="23"/>
      </c>
      <c r="L72" s="12">
        <f t="shared" si="24"/>
      </c>
      <c r="M72" s="12" t="str">
        <f t="shared" si="25"/>
        <v>CONG</v>
      </c>
      <c r="AH72" s="8"/>
      <c r="AI72" s="9"/>
    </row>
    <row r="73" spans="1:35" ht="14.25">
      <c r="A73" s="12">
        <f t="shared" si="13"/>
        <v>2</v>
      </c>
      <c r="B73" s="12">
        <f t="shared" si="14"/>
        <v>2</v>
      </c>
      <c r="C73" s="12">
        <f t="shared" si="15"/>
        <v>1</v>
      </c>
      <c r="D73" s="12">
        <f t="shared" si="16"/>
        <v>0</v>
      </c>
      <c r="E73" s="12">
        <f t="shared" si="17"/>
        <v>0</v>
      </c>
      <c r="F73" s="12">
        <f t="shared" si="18"/>
        <v>-1</v>
      </c>
      <c r="G73" s="12">
        <f t="shared" si="19"/>
        <v>-1</v>
      </c>
      <c r="H73" s="13">
        <f t="shared" si="20"/>
        <v>0</v>
      </c>
      <c r="I73" s="12">
        <f t="shared" si="21"/>
        <v>0</v>
      </c>
      <c r="J73" s="12">
        <f t="shared" si="22"/>
        <v>0</v>
      </c>
      <c r="K73" s="12">
        <f t="shared" si="23"/>
      </c>
      <c r="L73" s="12">
        <f t="shared" si="24"/>
      </c>
      <c r="M73" s="12" t="str">
        <f t="shared" si="25"/>
        <v>CONG</v>
      </c>
      <c r="AH73" s="8"/>
      <c r="AI73" s="9"/>
    </row>
    <row r="74" spans="1:35" ht="14.25">
      <c r="A74" s="12">
        <f t="shared" si="13"/>
        <v>2</v>
      </c>
      <c r="B74" s="12">
        <f t="shared" si="14"/>
        <v>2</v>
      </c>
      <c r="C74" s="12">
        <f t="shared" si="15"/>
        <v>1</v>
      </c>
      <c r="D74" s="12">
        <f t="shared" si="16"/>
        <v>0</v>
      </c>
      <c r="E74" s="12">
        <f t="shared" si="17"/>
        <v>0</v>
      </c>
      <c r="F74" s="12">
        <f t="shared" si="18"/>
        <v>-1</v>
      </c>
      <c r="G74" s="12">
        <f t="shared" si="19"/>
        <v>-1</v>
      </c>
      <c r="H74" s="13">
        <f t="shared" si="20"/>
        <v>0</v>
      </c>
      <c r="I74" s="12">
        <f t="shared" si="21"/>
        <v>0</v>
      </c>
      <c r="J74" s="12">
        <f t="shared" si="22"/>
        <v>0</v>
      </c>
      <c r="K74" s="12">
        <f t="shared" si="23"/>
      </c>
      <c r="L74" s="12">
        <f t="shared" si="24"/>
      </c>
      <c r="M74" s="12" t="str">
        <f t="shared" si="25"/>
        <v>CONG</v>
      </c>
      <c r="AH74" s="8"/>
      <c r="AI74" s="9"/>
    </row>
    <row r="75" spans="1:35" ht="14.25">
      <c r="A75" s="12">
        <f t="shared" si="13"/>
        <v>2</v>
      </c>
      <c r="B75" s="12">
        <f t="shared" si="14"/>
        <v>2</v>
      </c>
      <c r="C75" s="12">
        <f t="shared" si="15"/>
        <v>1</v>
      </c>
      <c r="D75" s="12">
        <f t="shared" si="16"/>
        <v>0</v>
      </c>
      <c r="E75" s="12">
        <f t="shared" si="17"/>
        <v>0</v>
      </c>
      <c r="F75" s="12">
        <f t="shared" si="18"/>
        <v>-1</v>
      </c>
      <c r="G75" s="12">
        <f t="shared" si="19"/>
        <v>-1</v>
      </c>
      <c r="H75" s="13">
        <f t="shared" si="20"/>
        <v>0</v>
      </c>
      <c r="I75" s="12">
        <f t="shared" si="21"/>
        <v>0</v>
      </c>
      <c r="J75" s="12">
        <f t="shared" si="22"/>
        <v>0</v>
      </c>
      <c r="K75" s="12">
        <f t="shared" si="23"/>
      </c>
      <c r="L75" s="12">
        <f t="shared" si="24"/>
      </c>
      <c r="M75" s="12" t="str">
        <f t="shared" si="25"/>
        <v>CONG</v>
      </c>
      <c r="AH75" s="8"/>
      <c r="AI75" s="9"/>
    </row>
    <row r="76" spans="1:35" ht="14.25">
      <c r="A76" s="12">
        <f t="shared" si="13"/>
        <v>2</v>
      </c>
      <c r="B76" s="12">
        <f t="shared" si="14"/>
        <v>2</v>
      </c>
      <c r="C76" s="12">
        <f t="shared" si="15"/>
        <v>1</v>
      </c>
      <c r="D76" s="12">
        <f t="shared" si="16"/>
        <v>0</v>
      </c>
      <c r="E76" s="12">
        <f t="shared" si="17"/>
        <v>0</v>
      </c>
      <c r="F76" s="12">
        <f t="shared" si="18"/>
        <v>-1</v>
      </c>
      <c r="G76" s="12">
        <f t="shared" si="19"/>
        <v>-1</v>
      </c>
      <c r="H76" s="13">
        <f t="shared" si="20"/>
        <v>0</v>
      </c>
      <c r="I76" s="12">
        <f t="shared" si="21"/>
        <v>0</v>
      </c>
      <c r="J76" s="12">
        <f t="shared" si="22"/>
        <v>0</v>
      </c>
      <c r="K76" s="12">
        <f t="shared" si="23"/>
      </c>
      <c r="L76" s="12">
        <f t="shared" si="24"/>
      </c>
      <c r="M76" s="12" t="str">
        <f t="shared" si="25"/>
        <v>CONG</v>
      </c>
      <c r="AH76" s="8"/>
      <c r="AI76" s="9"/>
    </row>
    <row r="77" spans="1:35" ht="14.25">
      <c r="A77" s="12">
        <f t="shared" si="13"/>
        <v>2</v>
      </c>
      <c r="B77" s="12">
        <f t="shared" si="14"/>
        <v>2</v>
      </c>
      <c r="C77" s="12">
        <f t="shared" si="15"/>
        <v>1</v>
      </c>
      <c r="D77" s="12">
        <f t="shared" si="16"/>
        <v>0</v>
      </c>
      <c r="E77" s="12">
        <f t="shared" si="17"/>
        <v>0</v>
      </c>
      <c r="F77" s="12">
        <f t="shared" si="18"/>
        <v>-1</v>
      </c>
      <c r="G77" s="12">
        <f t="shared" si="19"/>
        <v>-1</v>
      </c>
      <c r="H77" s="13">
        <f t="shared" si="20"/>
        <v>0</v>
      </c>
      <c r="I77" s="12">
        <f t="shared" si="21"/>
        <v>0</v>
      </c>
      <c r="J77" s="12">
        <f t="shared" si="22"/>
        <v>0</v>
      </c>
      <c r="K77" s="12">
        <f t="shared" si="23"/>
      </c>
      <c r="L77" s="12">
        <f t="shared" si="24"/>
      </c>
      <c r="M77" s="12" t="str">
        <f t="shared" si="25"/>
        <v>CONG</v>
      </c>
      <c r="AH77" s="8"/>
      <c r="AI77" s="9"/>
    </row>
    <row r="78" spans="1:35" ht="14.25">
      <c r="A78" s="12">
        <f t="shared" si="13"/>
        <v>2</v>
      </c>
      <c r="B78" s="12">
        <f t="shared" si="14"/>
        <v>2</v>
      </c>
      <c r="C78" s="12">
        <f t="shared" si="15"/>
        <v>1</v>
      </c>
      <c r="D78" s="12">
        <f t="shared" si="16"/>
        <v>0</v>
      </c>
      <c r="E78" s="12">
        <f t="shared" si="17"/>
        <v>0</v>
      </c>
      <c r="F78" s="12">
        <f t="shared" si="18"/>
        <v>-1</v>
      </c>
      <c r="G78" s="12">
        <f t="shared" si="19"/>
        <v>-1</v>
      </c>
      <c r="H78" s="13">
        <f t="shared" si="20"/>
        <v>0</v>
      </c>
      <c r="I78" s="12">
        <f t="shared" si="21"/>
        <v>0</v>
      </c>
      <c r="J78" s="12">
        <f t="shared" si="22"/>
        <v>0</v>
      </c>
      <c r="K78" s="12">
        <f t="shared" si="23"/>
      </c>
      <c r="L78" s="12">
        <f t="shared" si="24"/>
      </c>
      <c r="M78" s="12" t="str">
        <f t="shared" si="25"/>
        <v>CONG</v>
      </c>
      <c r="AH78" s="8"/>
      <c r="AI78" s="9"/>
    </row>
    <row r="79" spans="1:35" ht="14.25">
      <c r="A79" s="12">
        <f t="shared" si="13"/>
        <v>2</v>
      </c>
      <c r="B79" s="12">
        <f t="shared" si="14"/>
        <v>2</v>
      </c>
      <c r="C79" s="12">
        <f t="shared" si="15"/>
        <v>1</v>
      </c>
      <c r="D79" s="12">
        <f t="shared" si="16"/>
        <v>0</v>
      </c>
      <c r="E79" s="12">
        <f t="shared" si="17"/>
        <v>0</v>
      </c>
      <c r="F79" s="12">
        <f t="shared" si="18"/>
        <v>-1</v>
      </c>
      <c r="G79" s="12">
        <f t="shared" si="19"/>
        <v>-1</v>
      </c>
      <c r="H79" s="13">
        <f t="shared" si="20"/>
        <v>0</v>
      </c>
      <c r="I79" s="12">
        <f t="shared" si="21"/>
        <v>0</v>
      </c>
      <c r="J79" s="12">
        <f t="shared" si="22"/>
        <v>0</v>
      </c>
      <c r="K79" s="12">
        <f t="shared" si="23"/>
      </c>
      <c r="L79" s="12">
        <f t="shared" si="24"/>
      </c>
      <c r="M79" s="12" t="str">
        <f t="shared" si="25"/>
        <v>CONG</v>
      </c>
      <c r="AH79" s="8"/>
      <c r="AI79" s="9"/>
    </row>
    <row r="80" spans="1:35" ht="14.25">
      <c r="A80" s="12">
        <f t="shared" si="13"/>
        <v>2</v>
      </c>
      <c r="B80" s="12">
        <f t="shared" si="14"/>
        <v>2</v>
      </c>
      <c r="C80" s="12">
        <f t="shared" si="15"/>
        <v>1</v>
      </c>
      <c r="D80" s="12">
        <f t="shared" si="16"/>
        <v>0</v>
      </c>
      <c r="E80" s="12">
        <f t="shared" si="17"/>
        <v>0</v>
      </c>
      <c r="F80" s="12">
        <f t="shared" si="18"/>
        <v>-1</v>
      </c>
      <c r="G80" s="12">
        <f t="shared" si="19"/>
        <v>-1</v>
      </c>
      <c r="H80" s="13">
        <f t="shared" si="20"/>
        <v>0</v>
      </c>
      <c r="I80" s="12">
        <f t="shared" si="21"/>
        <v>0</v>
      </c>
      <c r="J80" s="12">
        <f t="shared" si="22"/>
        <v>0</v>
      </c>
      <c r="K80" s="12">
        <f t="shared" si="23"/>
      </c>
      <c r="L80" s="12">
        <f t="shared" si="24"/>
      </c>
      <c r="M80" s="12" t="str">
        <f t="shared" si="25"/>
        <v>CONG</v>
      </c>
      <c r="AH80" s="8"/>
      <c r="AI80" s="9"/>
    </row>
    <row r="81" spans="1:35" ht="14.25">
      <c r="A81" s="12">
        <f t="shared" si="13"/>
        <v>2</v>
      </c>
      <c r="B81" s="12">
        <f t="shared" si="14"/>
        <v>2</v>
      </c>
      <c r="C81" s="12">
        <f t="shared" si="15"/>
        <v>1</v>
      </c>
      <c r="D81" s="12">
        <f t="shared" si="16"/>
        <v>0</v>
      </c>
      <c r="E81" s="12">
        <f t="shared" si="17"/>
        <v>0</v>
      </c>
      <c r="F81" s="12">
        <f t="shared" si="18"/>
        <v>-1</v>
      </c>
      <c r="G81" s="12">
        <f t="shared" si="19"/>
        <v>-1</v>
      </c>
      <c r="H81" s="13">
        <f t="shared" si="20"/>
        <v>0</v>
      </c>
      <c r="I81" s="12">
        <f t="shared" si="21"/>
        <v>0</v>
      </c>
      <c r="J81" s="12">
        <f t="shared" si="22"/>
        <v>0</v>
      </c>
      <c r="K81" s="12">
        <f t="shared" si="23"/>
      </c>
      <c r="L81" s="12">
        <f t="shared" si="24"/>
      </c>
      <c r="M81" s="12" t="str">
        <f t="shared" si="25"/>
        <v>CONG</v>
      </c>
      <c r="AH81" s="8"/>
      <c r="AI81" s="9"/>
    </row>
    <row r="82" spans="1:35" ht="14.25">
      <c r="A82" s="12">
        <f t="shared" si="13"/>
        <v>2</v>
      </c>
      <c r="B82" s="12">
        <f t="shared" si="14"/>
        <v>2</v>
      </c>
      <c r="C82" s="12">
        <f t="shared" si="15"/>
        <v>1</v>
      </c>
      <c r="D82" s="12">
        <f t="shared" si="16"/>
        <v>0</v>
      </c>
      <c r="E82" s="12">
        <f t="shared" si="17"/>
        <v>0</v>
      </c>
      <c r="F82" s="12">
        <f t="shared" si="18"/>
        <v>-1</v>
      </c>
      <c r="G82" s="12">
        <f t="shared" si="19"/>
        <v>-1</v>
      </c>
      <c r="H82" s="13">
        <f t="shared" si="20"/>
        <v>0</v>
      </c>
      <c r="I82" s="12">
        <f t="shared" si="21"/>
        <v>0</v>
      </c>
      <c r="J82" s="12">
        <f t="shared" si="22"/>
        <v>0</v>
      </c>
      <c r="K82" s="12">
        <f t="shared" si="23"/>
      </c>
      <c r="L82" s="12">
        <f t="shared" si="24"/>
      </c>
      <c r="M82" s="12" t="str">
        <f t="shared" si="25"/>
        <v>CONG</v>
      </c>
      <c r="AH82" s="8"/>
      <c r="AI82" s="9"/>
    </row>
    <row r="83" spans="1:35" ht="14.25">
      <c r="A83" s="12">
        <f t="shared" si="13"/>
        <v>2</v>
      </c>
      <c r="B83" s="12">
        <f t="shared" si="14"/>
        <v>2</v>
      </c>
      <c r="C83" s="12">
        <f t="shared" si="15"/>
        <v>1</v>
      </c>
      <c r="D83" s="12">
        <f t="shared" si="16"/>
        <v>0</v>
      </c>
      <c r="E83" s="12">
        <f t="shared" si="17"/>
        <v>0</v>
      </c>
      <c r="F83" s="12">
        <f t="shared" si="18"/>
        <v>-1</v>
      </c>
      <c r="G83" s="12">
        <f t="shared" si="19"/>
        <v>-1</v>
      </c>
      <c r="H83" s="13">
        <f t="shared" si="20"/>
        <v>0</v>
      </c>
      <c r="I83" s="12">
        <f t="shared" si="21"/>
        <v>0</v>
      </c>
      <c r="J83" s="12">
        <f t="shared" si="22"/>
        <v>0</v>
      </c>
      <c r="K83" s="12">
        <f t="shared" si="23"/>
      </c>
      <c r="L83" s="12">
        <f t="shared" si="24"/>
      </c>
      <c r="M83" s="12" t="str">
        <f t="shared" si="25"/>
        <v>CONG</v>
      </c>
      <c r="AH83" s="8"/>
      <c r="AI83" s="9"/>
    </row>
    <row r="84" spans="1:35" ht="14.25">
      <c r="A84" s="12">
        <f t="shared" si="13"/>
        <v>2</v>
      </c>
      <c r="B84" s="12">
        <f t="shared" si="14"/>
        <v>2</v>
      </c>
      <c r="C84" s="12">
        <f t="shared" si="15"/>
        <v>1</v>
      </c>
      <c r="D84" s="12">
        <f t="shared" si="16"/>
        <v>0</v>
      </c>
      <c r="E84" s="12">
        <f t="shared" si="17"/>
        <v>0</v>
      </c>
      <c r="F84" s="12">
        <f t="shared" si="18"/>
        <v>-1</v>
      </c>
      <c r="G84" s="12">
        <f t="shared" si="19"/>
        <v>-1</v>
      </c>
      <c r="H84" s="13">
        <f t="shared" si="20"/>
        <v>0</v>
      </c>
      <c r="I84" s="12">
        <f t="shared" si="21"/>
        <v>0</v>
      </c>
      <c r="J84" s="12">
        <f t="shared" si="22"/>
        <v>0</v>
      </c>
      <c r="K84" s="12">
        <f t="shared" si="23"/>
      </c>
      <c r="L84" s="12">
        <f t="shared" si="24"/>
      </c>
      <c r="M84" s="12" t="str">
        <f t="shared" si="25"/>
        <v>CONG</v>
      </c>
      <c r="AH84" s="8"/>
      <c r="AI84" s="9"/>
    </row>
    <row r="85" spans="1:35" ht="14.25">
      <c r="A85" s="12">
        <f t="shared" si="13"/>
        <v>2</v>
      </c>
      <c r="B85" s="12">
        <f t="shared" si="14"/>
        <v>2</v>
      </c>
      <c r="C85" s="12">
        <f t="shared" si="15"/>
        <v>1</v>
      </c>
      <c r="D85" s="12">
        <f t="shared" si="16"/>
        <v>0</v>
      </c>
      <c r="E85" s="12">
        <f t="shared" si="17"/>
        <v>0</v>
      </c>
      <c r="F85" s="12">
        <f t="shared" si="18"/>
        <v>-1</v>
      </c>
      <c r="G85" s="12">
        <f t="shared" si="19"/>
        <v>-1</v>
      </c>
      <c r="H85" s="13">
        <f t="shared" si="20"/>
        <v>0</v>
      </c>
      <c r="I85" s="12">
        <f t="shared" si="21"/>
        <v>0</v>
      </c>
      <c r="J85" s="12">
        <f t="shared" si="22"/>
        <v>0</v>
      </c>
      <c r="K85" s="12">
        <f t="shared" si="23"/>
      </c>
      <c r="L85" s="12">
        <f t="shared" si="24"/>
      </c>
      <c r="M85" s="12" t="str">
        <f t="shared" si="25"/>
        <v>CONG</v>
      </c>
      <c r="AH85" s="8"/>
      <c r="AI85" s="9"/>
    </row>
    <row r="86" spans="1:35" ht="14.25">
      <c r="A86" s="12">
        <f t="shared" si="13"/>
        <v>2</v>
      </c>
      <c r="B86" s="12">
        <f t="shared" si="14"/>
        <v>2</v>
      </c>
      <c r="C86" s="12">
        <f t="shared" si="15"/>
        <v>1</v>
      </c>
      <c r="D86" s="12">
        <f t="shared" si="16"/>
        <v>0</v>
      </c>
      <c r="E86" s="12">
        <f t="shared" si="17"/>
        <v>0</v>
      </c>
      <c r="F86" s="12">
        <f t="shared" si="18"/>
        <v>-1</v>
      </c>
      <c r="G86" s="12">
        <f t="shared" si="19"/>
        <v>-1</v>
      </c>
      <c r="H86" s="13">
        <f t="shared" si="20"/>
        <v>0</v>
      </c>
      <c r="I86" s="12">
        <f t="shared" si="21"/>
        <v>0</v>
      </c>
      <c r="J86" s="12">
        <f t="shared" si="22"/>
        <v>0</v>
      </c>
      <c r="K86" s="12">
        <f t="shared" si="23"/>
      </c>
      <c r="L86" s="12">
        <f t="shared" si="24"/>
      </c>
      <c r="M86" s="12" t="str">
        <f t="shared" si="25"/>
        <v>CONG</v>
      </c>
      <c r="AH86" s="8"/>
      <c r="AI86" s="9"/>
    </row>
    <row r="87" spans="1:35" ht="14.25">
      <c r="A87" s="12">
        <f t="shared" si="13"/>
        <v>2</v>
      </c>
      <c r="B87" s="12">
        <f t="shared" si="14"/>
        <v>2</v>
      </c>
      <c r="C87" s="12">
        <f t="shared" si="15"/>
        <v>1</v>
      </c>
      <c r="D87" s="12">
        <f t="shared" si="16"/>
        <v>0</v>
      </c>
      <c r="E87" s="12">
        <f t="shared" si="17"/>
        <v>0</v>
      </c>
      <c r="F87" s="12">
        <f t="shared" si="18"/>
        <v>-1</v>
      </c>
      <c r="G87" s="12">
        <f t="shared" si="19"/>
        <v>-1</v>
      </c>
      <c r="H87" s="13">
        <f t="shared" si="20"/>
        <v>0</v>
      </c>
      <c r="I87" s="12">
        <f t="shared" si="21"/>
        <v>0</v>
      </c>
      <c r="J87" s="12">
        <f t="shared" si="22"/>
        <v>0</v>
      </c>
      <c r="K87" s="12">
        <f t="shared" si="23"/>
      </c>
      <c r="L87" s="12">
        <f t="shared" si="24"/>
      </c>
      <c r="M87" s="12" t="str">
        <f t="shared" si="25"/>
        <v>CONG</v>
      </c>
      <c r="AH87" s="8"/>
      <c r="AI87" s="9"/>
    </row>
    <row r="88" spans="1:35" ht="14.25">
      <c r="A88" s="12">
        <f t="shared" si="13"/>
        <v>2</v>
      </c>
      <c r="B88" s="12">
        <f t="shared" si="14"/>
        <v>2</v>
      </c>
      <c r="C88" s="12">
        <f t="shared" si="15"/>
        <v>1</v>
      </c>
      <c r="D88" s="12">
        <f t="shared" si="16"/>
        <v>0</v>
      </c>
      <c r="E88" s="12">
        <f t="shared" si="17"/>
        <v>0</v>
      </c>
      <c r="F88" s="12">
        <f t="shared" si="18"/>
        <v>-1</v>
      </c>
      <c r="G88" s="12">
        <f t="shared" si="19"/>
        <v>-1</v>
      </c>
      <c r="H88" s="13">
        <f t="shared" si="20"/>
        <v>0</v>
      </c>
      <c r="I88" s="12">
        <f t="shared" si="21"/>
        <v>0</v>
      </c>
      <c r="J88" s="12">
        <f t="shared" si="22"/>
        <v>0</v>
      </c>
      <c r="K88" s="12">
        <f t="shared" si="23"/>
      </c>
      <c r="L88" s="12">
        <f t="shared" si="24"/>
      </c>
      <c r="M88" s="12" t="str">
        <f t="shared" si="25"/>
        <v>CONG</v>
      </c>
      <c r="AH88" s="8"/>
      <c r="AI88" s="9"/>
    </row>
    <row r="89" spans="1:35" ht="14.25">
      <c r="A89" s="12">
        <f t="shared" si="13"/>
        <v>2</v>
      </c>
      <c r="B89" s="12">
        <f t="shared" si="14"/>
        <v>2</v>
      </c>
      <c r="C89" s="12">
        <f t="shared" si="15"/>
        <v>1</v>
      </c>
      <c r="D89" s="12">
        <f t="shared" si="16"/>
        <v>0</v>
      </c>
      <c r="E89" s="12">
        <f t="shared" si="17"/>
        <v>0</v>
      </c>
      <c r="F89" s="12">
        <f t="shared" si="18"/>
        <v>-1</v>
      </c>
      <c r="G89" s="12">
        <f t="shared" si="19"/>
        <v>-1</v>
      </c>
      <c r="H89" s="13">
        <f t="shared" si="20"/>
        <v>0</v>
      </c>
      <c r="I89" s="12">
        <f t="shared" si="21"/>
        <v>0</v>
      </c>
      <c r="J89" s="12">
        <f t="shared" si="22"/>
        <v>0</v>
      </c>
      <c r="K89" s="12">
        <f t="shared" si="23"/>
      </c>
      <c r="L89" s="12">
        <f t="shared" si="24"/>
      </c>
      <c r="M89" s="12" t="str">
        <f t="shared" si="25"/>
        <v>CONG</v>
      </c>
      <c r="AH89" s="8"/>
      <c r="AI89" s="9"/>
    </row>
    <row r="90" spans="1:35" ht="14.25">
      <c r="A90" s="12">
        <f t="shared" si="13"/>
        <v>2</v>
      </c>
      <c r="B90" s="12">
        <f t="shared" si="14"/>
        <v>2</v>
      </c>
      <c r="C90" s="12">
        <f t="shared" si="15"/>
        <v>1</v>
      </c>
      <c r="D90" s="12">
        <f t="shared" si="16"/>
        <v>0</v>
      </c>
      <c r="E90" s="12">
        <f t="shared" si="17"/>
        <v>0</v>
      </c>
      <c r="F90" s="12">
        <f t="shared" si="18"/>
        <v>-1</v>
      </c>
      <c r="G90" s="12">
        <f t="shared" si="19"/>
        <v>-1</v>
      </c>
      <c r="H90" s="13">
        <f t="shared" si="20"/>
        <v>0</v>
      </c>
      <c r="I90" s="12">
        <f t="shared" si="21"/>
        <v>0</v>
      </c>
      <c r="J90" s="12">
        <f t="shared" si="22"/>
        <v>0</v>
      </c>
      <c r="K90" s="12">
        <f t="shared" si="23"/>
      </c>
      <c r="L90" s="12">
        <f t="shared" si="24"/>
      </c>
      <c r="M90" s="12" t="str">
        <f t="shared" si="25"/>
        <v>CONG</v>
      </c>
      <c r="AH90" s="8"/>
      <c r="AI90" s="9"/>
    </row>
    <row r="91" spans="1:35" ht="14.25">
      <c r="A91" s="12">
        <f t="shared" si="13"/>
        <v>2</v>
      </c>
      <c r="B91" s="12">
        <f t="shared" si="14"/>
        <v>2</v>
      </c>
      <c r="C91" s="12">
        <f t="shared" si="15"/>
        <v>1</v>
      </c>
      <c r="D91" s="12">
        <f t="shared" si="16"/>
        <v>0</v>
      </c>
      <c r="E91" s="12">
        <f t="shared" si="17"/>
        <v>0</v>
      </c>
      <c r="F91" s="12">
        <f t="shared" si="18"/>
        <v>-1</v>
      </c>
      <c r="G91" s="12">
        <f t="shared" si="19"/>
        <v>-1</v>
      </c>
      <c r="H91" s="13">
        <f t="shared" si="20"/>
        <v>0</v>
      </c>
      <c r="I91" s="12">
        <f t="shared" si="21"/>
        <v>0</v>
      </c>
      <c r="J91" s="12">
        <f t="shared" si="22"/>
        <v>0</v>
      </c>
      <c r="K91" s="12">
        <f t="shared" si="23"/>
      </c>
      <c r="L91" s="12">
        <f t="shared" si="24"/>
      </c>
      <c r="M91" s="12" t="str">
        <f t="shared" si="25"/>
        <v>CONG</v>
      </c>
      <c r="AH91" s="8"/>
      <c r="AI91" s="9"/>
    </row>
    <row r="92" spans="1:35" ht="14.25">
      <c r="A92" s="12">
        <f t="shared" si="13"/>
        <v>2</v>
      </c>
      <c r="B92" s="12">
        <f t="shared" si="14"/>
        <v>2</v>
      </c>
      <c r="C92" s="12">
        <f t="shared" si="15"/>
        <v>1</v>
      </c>
      <c r="D92" s="12">
        <f t="shared" si="16"/>
        <v>0</v>
      </c>
      <c r="E92" s="12">
        <f t="shared" si="17"/>
        <v>0</v>
      </c>
      <c r="F92" s="12">
        <f t="shared" si="18"/>
        <v>-1</v>
      </c>
      <c r="G92" s="12">
        <f t="shared" si="19"/>
        <v>-1</v>
      </c>
      <c r="H92" s="13">
        <f t="shared" si="20"/>
        <v>0</v>
      </c>
      <c r="I92" s="12">
        <f t="shared" si="21"/>
        <v>0</v>
      </c>
      <c r="J92" s="12">
        <f t="shared" si="22"/>
        <v>0</v>
      </c>
      <c r="K92" s="12">
        <f t="shared" si="23"/>
      </c>
      <c r="L92" s="12">
        <f t="shared" si="24"/>
      </c>
      <c r="M92" s="12" t="str">
        <f t="shared" si="25"/>
        <v>CONG</v>
      </c>
      <c r="AH92" s="8"/>
      <c r="AI92" s="9"/>
    </row>
    <row r="93" spans="1:35" ht="14.25">
      <c r="A93" s="12">
        <f t="shared" si="13"/>
        <v>2</v>
      </c>
      <c r="B93" s="12">
        <f t="shared" si="14"/>
        <v>2</v>
      </c>
      <c r="C93" s="12">
        <f t="shared" si="15"/>
        <v>1</v>
      </c>
      <c r="D93" s="12">
        <f t="shared" si="16"/>
        <v>0</v>
      </c>
      <c r="E93" s="12">
        <f t="shared" si="17"/>
        <v>0</v>
      </c>
      <c r="F93" s="12">
        <f t="shared" si="18"/>
        <v>-1</v>
      </c>
      <c r="G93" s="12">
        <f t="shared" si="19"/>
        <v>-1</v>
      </c>
      <c r="H93" s="13">
        <f t="shared" si="20"/>
        <v>0</v>
      </c>
      <c r="I93" s="12">
        <f t="shared" si="21"/>
        <v>0</v>
      </c>
      <c r="J93" s="12">
        <f t="shared" si="22"/>
        <v>0</v>
      </c>
      <c r="K93" s="12">
        <f t="shared" si="23"/>
      </c>
      <c r="L93" s="12">
        <f t="shared" si="24"/>
      </c>
      <c r="M93" s="12" t="str">
        <f t="shared" si="25"/>
        <v>CONG</v>
      </c>
      <c r="AH93" s="8"/>
      <c r="AI93" s="9"/>
    </row>
    <row r="94" spans="1:35" ht="14.25">
      <c r="A94" s="12">
        <f t="shared" si="13"/>
        <v>2</v>
      </c>
      <c r="B94" s="12">
        <f t="shared" si="14"/>
        <v>2</v>
      </c>
      <c r="C94" s="12">
        <f t="shared" si="15"/>
        <v>1</v>
      </c>
      <c r="D94" s="12">
        <f t="shared" si="16"/>
        <v>0</v>
      </c>
      <c r="E94" s="12">
        <f t="shared" si="17"/>
        <v>0</v>
      </c>
      <c r="F94" s="12">
        <f t="shared" si="18"/>
        <v>-1</v>
      </c>
      <c r="G94" s="12">
        <f t="shared" si="19"/>
        <v>-1</v>
      </c>
      <c r="H94" s="13">
        <f t="shared" si="20"/>
        <v>0</v>
      </c>
      <c r="I94" s="12">
        <f t="shared" si="21"/>
        <v>0</v>
      </c>
      <c r="J94" s="12">
        <f t="shared" si="22"/>
        <v>0</v>
      </c>
      <c r="K94" s="12">
        <f t="shared" si="23"/>
      </c>
      <c r="L94" s="12">
        <f t="shared" si="24"/>
      </c>
      <c r="M94" s="12" t="str">
        <f t="shared" si="25"/>
        <v>CONG</v>
      </c>
      <c r="AH94" s="8"/>
      <c r="AI94" s="9"/>
    </row>
    <row r="95" spans="1:35" ht="14.25">
      <c r="A95" s="12">
        <f t="shared" si="13"/>
        <v>2</v>
      </c>
      <c r="B95" s="12">
        <f t="shared" si="14"/>
        <v>2</v>
      </c>
      <c r="C95" s="12">
        <f t="shared" si="15"/>
        <v>1</v>
      </c>
      <c r="D95" s="12">
        <f t="shared" si="16"/>
        <v>0</v>
      </c>
      <c r="E95" s="12">
        <f t="shared" si="17"/>
        <v>0</v>
      </c>
      <c r="F95" s="12">
        <f t="shared" si="18"/>
        <v>-1</v>
      </c>
      <c r="G95" s="12">
        <f t="shared" si="19"/>
        <v>-1</v>
      </c>
      <c r="H95" s="13">
        <f t="shared" si="20"/>
        <v>0</v>
      </c>
      <c r="I95" s="12">
        <f t="shared" si="21"/>
        <v>0</v>
      </c>
      <c r="J95" s="12">
        <f t="shared" si="22"/>
        <v>0</v>
      </c>
      <c r="K95" s="12">
        <f t="shared" si="23"/>
      </c>
      <c r="L95" s="12">
        <f t="shared" si="24"/>
      </c>
      <c r="M95" s="12" t="str">
        <f t="shared" si="25"/>
        <v>CONG</v>
      </c>
      <c r="AH95" s="8"/>
      <c r="AI95" s="9"/>
    </row>
    <row r="96" spans="1:35" ht="14.25">
      <c r="A96" s="12">
        <f t="shared" si="13"/>
        <v>2</v>
      </c>
      <c r="B96" s="12">
        <f t="shared" si="14"/>
        <v>2</v>
      </c>
      <c r="C96" s="12">
        <f t="shared" si="15"/>
        <v>1</v>
      </c>
      <c r="D96" s="12">
        <f t="shared" si="16"/>
        <v>0</v>
      </c>
      <c r="E96" s="12">
        <f t="shared" si="17"/>
        <v>0</v>
      </c>
      <c r="F96" s="12">
        <f t="shared" si="18"/>
        <v>-1</v>
      </c>
      <c r="G96" s="12">
        <f t="shared" si="19"/>
        <v>-1</v>
      </c>
      <c r="H96" s="13">
        <f t="shared" si="20"/>
        <v>0</v>
      </c>
      <c r="I96" s="12">
        <f t="shared" si="21"/>
        <v>0</v>
      </c>
      <c r="J96" s="12">
        <f t="shared" si="22"/>
        <v>0</v>
      </c>
      <c r="K96" s="12">
        <f t="shared" si="23"/>
      </c>
      <c r="L96" s="12">
        <f t="shared" si="24"/>
      </c>
      <c r="M96" s="12" t="str">
        <f t="shared" si="25"/>
        <v>CONG</v>
      </c>
      <c r="AH96" s="8"/>
      <c r="AI96" s="9"/>
    </row>
    <row r="97" spans="1:35" ht="14.25">
      <c r="A97" s="12">
        <f t="shared" si="13"/>
        <v>2</v>
      </c>
      <c r="B97" s="12">
        <f t="shared" si="14"/>
        <v>2</v>
      </c>
      <c r="C97" s="12">
        <f t="shared" si="15"/>
        <v>1</v>
      </c>
      <c r="D97" s="12">
        <f t="shared" si="16"/>
        <v>0</v>
      </c>
      <c r="E97" s="12">
        <f t="shared" si="17"/>
        <v>0</v>
      </c>
      <c r="F97" s="12">
        <f t="shared" si="18"/>
        <v>-1</v>
      </c>
      <c r="G97" s="12">
        <f t="shared" si="19"/>
        <v>-1</v>
      </c>
      <c r="H97" s="13">
        <f t="shared" si="20"/>
        <v>0</v>
      </c>
      <c r="I97" s="12">
        <f t="shared" si="21"/>
        <v>0</v>
      </c>
      <c r="J97" s="12">
        <f t="shared" si="22"/>
        <v>0</v>
      </c>
      <c r="K97" s="12">
        <f t="shared" si="23"/>
      </c>
      <c r="L97" s="12">
        <f t="shared" si="24"/>
      </c>
      <c r="M97" s="12" t="str">
        <f t="shared" si="25"/>
        <v>CONG</v>
      </c>
      <c r="AH97" s="8"/>
      <c r="AI97" s="9"/>
    </row>
    <row r="98" spans="1:35" ht="14.25">
      <c r="A98" s="12">
        <f t="shared" si="13"/>
        <v>2</v>
      </c>
      <c r="B98" s="12">
        <f t="shared" si="14"/>
        <v>2</v>
      </c>
      <c r="C98" s="12">
        <f t="shared" si="15"/>
        <v>1</v>
      </c>
      <c r="D98" s="12">
        <f t="shared" si="16"/>
        <v>0</v>
      </c>
      <c r="E98" s="12">
        <f t="shared" si="17"/>
        <v>0</v>
      </c>
      <c r="F98" s="12">
        <f t="shared" si="18"/>
        <v>-1</v>
      </c>
      <c r="G98" s="12">
        <f t="shared" si="19"/>
        <v>-1</v>
      </c>
      <c r="H98" s="13">
        <f t="shared" si="20"/>
        <v>0</v>
      </c>
      <c r="I98" s="12">
        <f t="shared" si="21"/>
        <v>0</v>
      </c>
      <c r="J98" s="12">
        <f t="shared" si="22"/>
        <v>0</v>
      </c>
      <c r="K98" s="12">
        <f t="shared" si="23"/>
      </c>
      <c r="L98" s="12">
        <f t="shared" si="24"/>
      </c>
      <c r="M98" s="12" t="str">
        <f t="shared" si="25"/>
        <v>CONG</v>
      </c>
      <c r="AH98" s="8"/>
      <c r="AI98" s="9"/>
    </row>
    <row r="99" spans="1:35" ht="14.25">
      <c r="A99" s="12">
        <f t="shared" si="13"/>
        <v>2</v>
      </c>
      <c r="B99" s="12">
        <f t="shared" si="14"/>
        <v>2</v>
      </c>
      <c r="C99" s="12">
        <f t="shared" si="15"/>
        <v>1</v>
      </c>
      <c r="D99" s="12">
        <f t="shared" si="16"/>
        <v>0</v>
      </c>
      <c r="E99" s="12">
        <f t="shared" si="17"/>
        <v>0</v>
      </c>
      <c r="F99" s="12">
        <f t="shared" si="18"/>
        <v>-1</v>
      </c>
      <c r="G99" s="12">
        <f t="shared" si="19"/>
        <v>-1</v>
      </c>
      <c r="H99" s="13">
        <f t="shared" si="20"/>
        <v>0</v>
      </c>
      <c r="I99" s="12">
        <f t="shared" si="21"/>
        <v>0</v>
      </c>
      <c r="J99" s="12">
        <f t="shared" si="22"/>
        <v>0</v>
      </c>
      <c r="K99" s="12">
        <f t="shared" si="23"/>
      </c>
      <c r="L99" s="12">
        <f t="shared" si="24"/>
      </c>
      <c r="M99" s="12" t="str">
        <f t="shared" si="25"/>
        <v>CONG</v>
      </c>
      <c r="AH99" s="8"/>
      <c r="AI99" s="9"/>
    </row>
    <row r="100" spans="1:35" ht="14.25">
      <c r="A100" s="12">
        <f t="shared" si="13"/>
        <v>2</v>
      </c>
      <c r="B100" s="12">
        <f t="shared" si="14"/>
        <v>2</v>
      </c>
      <c r="C100" s="12">
        <f t="shared" si="15"/>
        <v>1</v>
      </c>
      <c r="D100" s="12">
        <f t="shared" si="16"/>
        <v>0</v>
      </c>
      <c r="E100" s="12">
        <f t="shared" si="17"/>
        <v>0</v>
      </c>
      <c r="F100" s="12">
        <f t="shared" si="18"/>
        <v>-1</v>
      </c>
      <c r="G100" s="12">
        <f t="shared" si="19"/>
        <v>-1</v>
      </c>
      <c r="H100" s="13">
        <f t="shared" si="20"/>
        <v>0</v>
      </c>
      <c r="I100" s="12">
        <f t="shared" si="21"/>
        <v>0</v>
      </c>
      <c r="J100" s="12">
        <f t="shared" si="22"/>
        <v>0</v>
      </c>
      <c r="K100" s="12">
        <f t="shared" si="23"/>
      </c>
      <c r="L100" s="12">
        <f t="shared" si="24"/>
      </c>
      <c r="M100" s="12" t="str">
        <f t="shared" si="25"/>
        <v>CONG</v>
      </c>
      <c r="AH100" s="8"/>
      <c r="AI100" s="9"/>
    </row>
    <row r="101" spans="1:35" ht="14.25">
      <c r="A101" s="12">
        <f t="shared" si="13"/>
        <v>2</v>
      </c>
      <c r="B101" s="12">
        <f t="shared" si="14"/>
        <v>2</v>
      </c>
      <c r="C101" s="12">
        <f t="shared" si="15"/>
        <v>1</v>
      </c>
      <c r="D101" s="12">
        <f t="shared" si="16"/>
        <v>0</v>
      </c>
      <c r="E101" s="12">
        <f t="shared" si="17"/>
        <v>0</v>
      </c>
      <c r="F101" s="12">
        <f t="shared" si="18"/>
        <v>-1</v>
      </c>
      <c r="G101" s="12">
        <f t="shared" si="19"/>
        <v>-1</v>
      </c>
      <c r="H101" s="13">
        <f t="shared" si="20"/>
        <v>0</v>
      </c>
      <c r="I101" s="12">
        <f t="shared" si="21"/>
        <v>0</v>
      </c>
      <c r="J101" s="12">
        <f t="shared" si="22"/>
        <v>0</v>
      </c>
      <c r="K101" s="12">
        <f t="shared" si="23"/>
      </c>
      <c r="L101" s="12">
        <f t="shared" si="24"/>
      </c>
      <c r="M101" s="12" t="str">
        <f t="shared" si="25"/>
        <v>CONG</v>
      </c>
      <c r="AH101" s="8"/>
      <c r="AI101" s="9"/>
    </row>
    <row r="102" spans="1:35" ht="14.25">
      <c r="A102" s="12">
        <f t="shared" si="13"/>
        <v>2</v>
      </c>
      <c r="B102" s="12">
        <f t="shared" si="14"/>
        <v>2</v>
      </c>
      <c r="C102" s="12">
        <f t="shared" si="15"/>
        <v>1</v>
      </c>
      <c r="D102" s="12">
        <f t="shared" si="16"/>
        <v>0</v>
      </c>
      <c r="E102" s="12">
        <f t="shared" si="17"/>
        <v>0</v>
      </c>
      <c r="F102" s="12">
        <f t="shared" si="18"/>
        <v>-1</v>
      </c>
      <c r="G102" s="12">
        <f t="shared" si="19"/>
        <v>-1</v>
      </c>
      <c r="H102" s="13">
        <f t="shared" si="20"/>
        <v>0</v>
      </c>
      <c r="I102" s="12">
        <f t="shared" si="21"/>
        <v>0</v>
      </c>
      <c r="J102" s="12">
        <f t="shared" si="22"/>
        <v>0</v>
      </c>
      <c r="K102" s="12">
        <f t="shared" si="23"/>
      </c>
      <c r="L102" s="12">
        <f t="shared" si="24"/>
      </c>
      <c r="M102" s="12" t="str">
        <f t="shared" si="25"/>
        <v>CONG</v>
      </c>
      <c r="AH102" s="8"/>
      <c r="AI102" s="9"/>
    </row>
    <row r="103" spans="1:35" ht="14.25">
      <c r="A103" s="12">
        <f t="shared" si="13"/>
        <v>2</v>
      </c>
      <c r="B103" s="12">
        <f t="shared" si="14"/>
        <v>2</v>
      </c>
      <c r="C103" s="12">
        <f t="shared" si="15"/>
        <v>1</v>
      </c>
      <c r="D103" s="12">
        <f t="shared" si="16"/>
        <v>0</v>
      </c>
      <c r="E103" s="12">
        <f t="shared" si="17"/>
        <v>0</v>
      </c>
      <c r="F103" s="12">
        <f t="shared" si="18"/>
        <v>-1</v>
      </c>
      <c r="G103" s="12">
        <f t="shared" si="19"/>
        <v>-1</v>
      </c>
      <c r="H103" s="13">
        <f t="shared" si="20"/>
        <v>0</v>
      </c>
      <c r="I103" s="12">
        <f t="shared" si="21"/>
        <v>0</v>
      </c>
      <c r="J103" s="12">
        <f t="shared" si="22"/>
        <v>0</v>
      </c>
      <c r="K103" s="12">
        <f t="shared" si="23"/>
      </c>
      <c r="L103" s="12">
        <f t="shared" si="24"/>
      </c>
      <c r="M103" s="12" t="str">
        <f t="shared" si="25"/>
        <v>CONG</v>
      </c>
      <c r="AH103" s="8"/>
      <c r="AI103" s="9"/>
    </row>
    <row r="104" spans="1:35" ht="14.25">
      <c r="A104" s="12">
        <f t="shared" si="13"/>
        <v>2</v>
      </c>
      <c r="B104" s="12">
        <f t="shared" si="14"/>
        <v>2</v>
      </c>
      <c r="C104" s="12">
        <f t="shared" si="15"/>
        <v>1</v>
      </c>
      <c r="D104" s="12">
        <f t="shared" si="16"/>
        <v>0</v>
      </c>
      <c r="E104" s="12">
        <f t="shared" si="17"/>
        <v>0</v>
      </c>
      <c r="F104" s="12">
        <f t="shared" si="18"/>
        <v>-1</v>
      </c>
      <c r="G104" s="12">
        <f t="shared" si="19"/>
        <v>-1</v>
      </c>
      <c r="H104" s="13">
        <f t="shared" si="20"/>
        <v>0</v>
      </c>
      <c r="I104" s="12">
        <f t="shared" si="21"/>
        <v>0</v>
      </c>
      <c r="J104" s="12">
        <f t="shared" si="22"/>
        <v>0</v>
      </c>
      <c r="K104" s="12">
        <f t="shared" si="23"/>
      </c>
      <c r="L104" s="12">
        <f t="shared" si="24"/>
      </c>
      <c r="M104" s="12" t="str">
        <f t="shared" si="25"/>
        <v>CONG</v>
      </c>
      <c r="AH104" s="8"/>
      <c r="AI104" s="9"/>
    </row>
    <row r="105" spans="1:35" ht="14.25">
      <c r="A105" s="12">
        <f t="shared" si="13"/>
        <v>2</v>
      </c>
      <c r="B105" s="12">
        <f t="shared" si="14"/>
        <v>2</v>
      </c>
      <c r="C105" s="12">
        <f t="shared" si="15"/>
        <v>1</v>
      </c>
      <c r="D105" s="12">
        <f t="shared" si="16"/>
        <v>0</v>
      </c>
      <c r="E105" s="12">
        <f t="shared" si="17"/>
        <v>0</v>
      </c>
      <c r="F105" s="12">
        <f t="shared" si="18"/>
        <v>-1</v>
      </c>
      <c r="G105" s="12">
        <f t="shared" si="19"/>
        <v>-1</v>
      </c>
      <c r="H105" s="13">
        <f t="shared" si="20"/>
        <v>0</v>
      </c>
      <c r="I105" s="12">
        <f t="shared" si="21"/>
        <v>0</v>
      </c>
      <c r="J105" s="12">
        <f t="shared" si="22"/>
        <v>0</v>
      </c>
      <c r="K105" s="12">
        <f t="shared" si="23"/>
      </c>
      <c r="L105" s="12">
        <f t="shared" si="24"/>
      </c>
      <c r="M105" s="12" t="str">
        <f t="shared" si="25"/>
        <v>CONG</v>
      </c>
      <c r="AH105" s="8"/>
      <c r="AI105" s="9"/>
    </row>
    <row r="106" spans="1:35" ht="14.25">
      <c r="A106" s="12">
        <f t="shared" si="13"/>
        <v>2</v>
      </c>
      <c r="B106" s="12">
        <f t="shared" si="14"/>
        <v>2</v>
      </c>
      <c r="C106" s="12">
        <f t="shared" si="15"/>
        <v>1</v>
      </c>
      <c r="D106" s="12">
        <f t="shared" si="16"/>
        <v>0</v>
      </c>
      <c r="E106" s="12">
        <f t="shared" si="17"/>
        <v>0</v>
      </c>
      <c r="F106" s="12">
        <f t="shared" si="18"/>
        <v>-1</v>
      </c>
      <c r="G106" s="12">
        <f t="shared" si="19"/>
        <v>-1</v>
      </c>
      <c r="H106" s="13">
        <f t="shared" si="20"/>
        <v>0</v>
      </c>
      <c r="I106" s="12">
        <f t="shared" si="21"/>
        <v>0</v>
      </c>
      <c r="J106" s="12">
        <f t="shared" si="22"/>
        <v>0</v>
      </c>
      <c r="K106" s="12">
        <f t="shared" si="23"/>
      </c>
      <c r="L106" s="12">
        <f t="shared" si="24"/>
      </c>
      <c r="M106" s="12" t="str">
        <f t="shared" si="25"/>
        <v>CONG</v>
      </c>
      <c r="AH106" s="8"/>
      <c r="AI106" s="9"/>
    </row>
    <row r="107" spans="1:35" ht="14.25">
      <c r="A107" s="12">
        <f t="shared" si="13"/>
        <v>2</v>
      </c>
      <c r="B107" s="12">
        <f t="shared" si="14"/>
        <v>2</v>
      </c>
      <c r="C107" s="12">
        <f t="shared" si="15"/>
        <v>1</v>
      </c>
      <c r="D107" s="12">
        <f t="shared" si="16"/>
        <v>0</v>
      </c>
      <c r="E107" s="12">
        <f t="shared" si="17"/>
        <v>0</v>
      </c>
      <c r="F107" s="12">
        <f t="shared" si="18"/>
        <v>-1</v>
      </c>
      <c r="G107" s="12">
        <f t="shared" si="19"/>
        <v>-1</v>
      </c>
      <c r="H107" s="13">
        <f t="shared" si="20"/>
        <v>0</v>
      </c>
      <c r="I107" s="12">
        <f t="shared" si="21"/>
        <v>0</v>
      </c>
      <c r="J107" s="12">
        <f t="shared" si="22"/>
        <v>0</v>
      </c>
      <c r="K107" s="12">
        <f t="shared" si="23"/>
      </c>
      <c r="L107" s="12">
        <f t="shared" si="24"/>
      </c>
      <c r="M107" s="12" t="str">
        <f t="shared" si="25"/>
        <v>CONG</v>
      </c>
      <c r="AH107" s="8"/>
      <c r="AI107" s="9"/>
    </row>
    <row r="108" spans="1:35" ht="14.25">
      <c r="A108" s="12">
        <f t="shared" si="13"/>
        <v>2</v>
      </c>
      <c r="B108" s="12">
        <f t="shared" si="14"/>
        <v>2</v>
      </c>
      <c r="C108" s="12">
        <f t="shared" si="15"/>
        <v>1</v>
      </c>
      <c r="D108" s="12">
        <f t="shared" si="16"/>
        <v>0</v>
      </c>
      <c r="E108" s="12">
        <f t="shared" si="17"/>
        <v>0</v>
      </c>
      <c r="F108" s="12">
        <f t="shared" si="18"/>
        <v>-1</v>
      </c>
      <c r="G108" s="12">
        <f t="shared" si="19"/>
        <v>-1</v>
      </c>
      <c r="H108" s="13">
        <f t="shared" si="20"/>
        <v>0</v>
      </c>
      <c r="I108" s="12">
        <f t="shared" si="21"/>
        <v>0</v>
      </c>
      <c r="J108" s="12">
        <f t="shared" si="22"/>
        <v>0</v>
      </c>
      <c r="K108" s="12">
        <f t="shared" si="23"/>
      </c>
      <c r="L108" s="12">
        <f t="shared" si="24"/>
      </c>
      <c r="M108" s="12" t="str">
        <f t="shared" si="25"/>
        <v>CONG</v>
      </c>
      <c r="AH108" s="8"/>
      <c r="AI108" s="9"/>
    </row>
    <row r="109" spans="1:35" ht="14.25">
      <c r="A109" s="12">
        <f t="shared" si="13"/>
        <v>2</v>
      </c>
      <c r="B109" s="12">
        <f t="shared" si="14"/>
        <v>2</v>
      </c>
      <c r="C109" s="12">
        <f t="shared" si="15"/>
        <v>1</v>
      </c>
      <c r="D109" s="12">
        <f t="shared" si="16"/>
        <v>0</v>
      </c>
      <c r="E109" s="12">
        <f t="shared" si="17"/>
        <v>0</v>
      </c>
      <c r="F109" s="12">
        <f t="shared" si="18"/>
        <v>-1</v>
      </c>
      <c r="G109" s="12">
        <f t="shared" si="19"/>
        <v>-1</v>
      </c>
      <c r="H109" s="13">
        <f t="shared" si="20"/>
        <v>0</v>
      </c>
      <c r="I109" s="12">
        <f t="shared" si="21"/>
        <v>0</v>
      </c>
      <c r="J109" s="12">
        <f t="shared" si="22"/>
        <v>0</v>
      </c>
      <c r="K109" s="12">
        <f t="shared" si="23"/>
      </c>
      <c r="L109" s="12">
        <f t="shared" si="24"/>
      </c>
      <c r="M109" s="12" t="str">
        <f t="shared" si="25"/>
        <v>CONG</v>
      </c>
      <c r="AH109" s="8"/>
      <c r="AI109" s="9"/>
    </row>
    <row r="110" spans="1:35" ht="14.25">
      <c r="A110" s="12">
        <f t="shared" si="13"/>
        <v>2</v>
      </c>
      <c r="B110" s="12">
        <f t="shared" si="14"/>
        <v>2</v>
      </c>
      <c r="C110" s="12">
        <f t="shared" si="15"/>
        <v>1</v>
      </c>
      <c r="D110" s="12">
        <f t="shared" si="16"/>
        <v>0</v>
      </c>
      <c r="E110" s="12">
        <f t="shared" si="17"/>
        <v>0</v>
      </c>
      <c r="F110" s="12">
        <f t="shared" si="18"/>
        <v>-1</v>
      </c>
      <c r="G110" s="12">
        <f t="shared" si="19"/>
        <v>-1</v>
      </c>
      <c r="H110" s="13">
        <f t="shared" si="20"/>
        <v>0</v>
      </c>
      <c r="I110" s="12">
        <f t="shared" si="21"/>
        <v>0</v>
      </c>
      <c r="J110" s="12">
        <f t="shared" si="22"/>
        <v>0</v>
      </c>
      <c r="K110" s="12">
        <f t="shared" si="23"/>
      </c>
      <c r="L110" s="12">
        <f t="shared" si="24"/>
      </c>
      <c r="M110" s="12" t="str">
        <f t="shared" si="25"/>
        <v>CONG</v>
      </c>
      <c r="AH110" s="8"/>
      <c r="AI110" s="9"/>
    </row>
    <row r="111" spans="1:35" ht="14.25">
      <c r="A111" s="12">
        <f t="shared" si="13"/>
        <v>2</v>
      </c>
      <c r="B111" s="12">
        <f t="shared" si="14"/>
        <v>2</v>
      </c>
      <c r="C111" s="12">
        <f t="shared" si="15"/>
        <v>1</v>
      </c>
      <c r="D111" s="12">
        <f t="shared" si="16"/>
        <v>0</v>
      </c>
      <c r="E111" s="12">
        <f t="shared" si="17"/>
        <v>0</v>
      </c>
      <c r="F111" s="12">
        <f t="shared" si="18"/>
        <v>-1</v>
      </c>
      <c r="G111" s="12">
        <f t="shared" si="19"/>
        <v>-1</v>
      </c>
      <c r="H111" s="13">
        <f t="shared" si="20"/>
        <v>0</v>
      </c>
      <c r="I111" s="12">
        <f t="shared" si="21"/>
        <v>0</v>
      </c>
      <c r="J111" s="12">
        <f t="shared" si="22"/>
        <v>0</v>
      </c>
      <c r="K111" s="12">
        <f t="shared" si="23"/>
      </c>
      <c r="L111" s="12">
        <f t="shared" si="24"/>
      </c>
      <c r="M111" s="12" t="str">
        <f t="shared" si="25"/>
        <v>CONG</v>
      </c>
      <c r="AH111" s="8"/>
      <c r="AI111" s="9"/>
    </row>
    <row r="112" spans="1:35" ht="14.25">
      <c r="A112" s="12">
        <f t="shared" si="13"/>
        <v>2</v>
      </c>
      <c r="B112" s="12">
        <f t="shared" si="14"/>
        <v>2</v>
      </c>
      <c r="C112" s="12">
        <f t="shared" si="15"/>
        <v>1</v>
      </c>
      <c r="D112" s="12">
        <f t="shared" si="16"/>
        <v>0</v>
      </c>
      <c r="E112" s="12">
        <f t="shared" si="17"/>
        <v>0</v>
      </c>
      <c r="F112" s="12">
        <f t="shared" si="18"/>
        <v>-1</v>
      </c>
      <c r="G112" s="12">
        <f t="shared" si="19"/>
        <v>-1</v>
      </c>
      <c r="H112" s="13">
        <f t="shared" si="20"/>
        <v>0</v>
      </c>
      <c r="I112" s="12">
        <f t="shared" si="21"/>
        <v>0</v>
      </c>
      <c r="J112" s="12">
        <f t="shared" si="22"/>
        <v>0</v>
      </c>
      <c r="K112" s="12">
        <f t="shared" si="23"/>
      </c>
      <c r="L112" s="12">
        <f t="shared" si="24"/>
      </c>
      <c r="M112" s="12" t="str">
        <f t="shared" si="25"/>
        <v>CONG</v>
      </c>
      <c r="AH112" s="8"/>
      <c r="AI112" s="9"/>
    </row>
    <row r="113" spans="1:35" ht="14.25">
      <c r="A113" s="12">
        <f t="shared" si="13"/>
        <v>2</v>
      </c>
      <c r="B113" s="12">
        <f t="shared" si="14"/>
        <v>2</v>
      </c>
      <c r="C113" s="12">
        <f t="shared" si="15"/>
        <v>1</v>
      </c>
      <c r="D113" s="12">
        <f t="shared" si="16"/>
        <v>0</v>
      </c>
      <c r="E113" s="12">
        <f t="shared" si="17"/>
        <v>0</v>
      </c>
      <c r="F113" s="12">
        <f t="shared" si="18"/>
        <v>-1</v>
      </c>
      <c r="G113" s="12">
        <f t="shared" si="19"/>
        <v>-1</v>
      </c>
      <c r="H113" s="13">
        <f t="shared" si="20"/>
        <v>0</v>
      </c>
      <c r="I113" s="12">
        <f t="shared" si="21"/>
        <v>0</v>
      </c>
      <c r="J113" s="12">
        <f t="shared" si="22"/>
        <v>0</v>
      </c>
      <c r="K113" s="12">
        <f t="shared" si="23"/>
      </c>
      <c r="L113" s="12">
        <f t="shared" si="24"/>
      </c>
      <c r="M113" s="12" t="str">
        <f t="shared" si="25"/>
        <v>CONG</v>
      </c>
      <c r="AH113" s="8"/>
      <c r="AI113" s="9"/>
    </row>
    <row r="114" spans="1:35" ht="14.25">
      <c r="A114" s="12">
        <f t="shared" si="13"/>
        <v>2</v>
      </c>
      <c r="B114" s="12">
        <f t="shared" si="14"/>
        <v>2</v>
      </c>
      <c r="C114" s="12">
        <f t="shared" si="15"/>
        <v>1</v>
      </c>
      <c r="D114" s="12">
        <f t="shared" si="16"/>
        <v>0</v>
      </c>
      <c r="E114" s="12">
        <f t="shared" si="17"/>
        <v>0</v>
      </c>
      <c r="F114" s="12">
        <f t="shared" si="18"/>
        <v>-1</v>
      </c>
      <c r="G114" s="12">
        <f t="shared" si="19"/>
        <v>-1</v>
      </c>
      <c r="H114" s="13">
        <f t="shared" si="20"/>
        <v>0</v>
      </c>
      <c r="I114" s="12">
        <f t="shared" si="21"/>
        <v>0</v>
      </c>
      <c r="J114" s="12">
        <f t="shared" si="22"/>
        <v>0</v>
      </c>
      <c r="K114" s="12">
        <f t="shared" si="23"/>
      </c>
      <c r="L114" s="12">
        <f t="shared" si="24"/>
      </c>
      <c r="M114" s="12" t="str">
        <f t="shared" si="25"/>
        <v>CONG</v>
      </c>
      <c r="AH114" s="8"/>
      <c r="AI114" s="9"/>
    </row>
    <row r="115" spans="1:35" ht="14.25">
      <c r="A115" s="12">
        <f t="shared" si="13"/>
        <v>2</v>
      </c>
      <c r="B115" s="12">
        <f t="shared" si="14"/>
        <v>2</v>
      </c>
      <c r="C115" s="12">
        <f t="shared" si="15"/>
        <v>1</v>
      </c>
      <c r="D115" s="12">
        <f t="shared" si="16"/>
        <v>0</v>
      </c>
      <c r="E115" s="12">
        <f t="shared" si="17"/>
        <v>0</v>
      </c>
      <c r="F115" s="12">
        <f t="shared" si="18"/>
        <v>-1</v>
      </c>
      <c r="G115" s="12">
        <f t="shared" si="19"/>
        <v>-1</v>
      </c>
      <c r="H115" s="13">
        <f t="shared" si="20"/>
        <v>0</v>
      </c>
      <c r="I115" s="12">
        <f t="shared" si="21"/>
        <v>0</v>
      </c>
      <c r="J115" s="12">
        <f t="shared" si="22"/>
        <v>0</v>
      </c>
      <c r="K115" s="12">
        <f t="shared" si="23"/>
      </c>
      <c r="L115" s="12">
        <f t="shared" si="24"/>
      </c>
      <c r="M115" s="12" t="str">
        <f t="shared" si="25"/>
        <v>CONG</v>
      </c>
      <c r="AH115" s="8"/>
      <c r="AI115" s="9"/>
    </row>
    <row r="116" spans="1:35" ht="14.25">
      <c r="A116" s="12">
        <f t="shared" si="13"/>
        <v>2</v>
      </c>
      <c r="B116" s="12">
        <f t="shared" si="14"/>
        <v>2</v>
      </c>
      <c r="C116" s="12">
        <f t="shared" si="15"/>
        <v>1</v>
      </c>
      <c r="D116" s="12">
        <f t="shared" si="16"/>
        <v>0</v>
      </c>
      <c r="E116" s="12">
        <f t="shared" si="17"/>
        <v>0</v>
      </c>
      <c r="F116" s="12">
        <f t="shared" si="18"/>
        <v>-1</v>
      </c>
      <c r="G116" s="12">
        <f t="shared" si="19"/>
        <v>-1</v>
      </c>
      <c r="H116" s="13">
        <f t="shared" si="20"/>
        <v>0</v>
      </c>
      <c r="I116" s="12">
        <f t="shared" si="21"/>
        <v>0</v>
      </c>
      <c r="J116" s="12">
        <f t="shared" si="22"/>
        <v>0</v>
      </c>
      <c r="K116" s="12">
        <f t="shared" si="23"/>
      </c>
      <c r="L116" s="12">
        <f t="shared" si="24"/>
      </c>
      <c r="M116" s="12" t="str">
        <f t="shared" si="25"/>
        <v>CONG</v>
      </c>
      <c r="AH116" s="8"/>
      <c r="AI116" s="9"/>
    </row>
    <row r="117" spans="1:35" ht="14.25">
      <c r="A117" s="12">
        <f t="shared" si="13"/>
        <v>2</v>
      </c>
      <c r="B117" s="12">
        <f t="shared" si="14"/>
        <v>2</v>
      </c>
      <c r="C117" s="12">
        <f t="shared" si="15"/>
        <v>1</v>
      </c>
      <c r="D117" s="12">
        <f t="shared" si="16"/>
        <v>0</v>
      </c>
      <c r="E117" s="12">
        <f t="shared" si="17"/>
        <v>0</v>
      </c>
      <c r="F117" s="12">
        <f t="shared" si="18"/>
        <v>-1</v>
      </c>
      <c r="G117" s="12">
        <f t="shared" si="19"/>
        <v>-1</v>
      </c>
      <c r="H117" s="13">
        <f t="shared" si="20"/>
        <v>0</v>
      </c>
      <c r="I117" s="12">
        <f t="shared" si="21"/>
        <v>0</v>
      </c>
      <c r="J117" s="12">
        <f t="shared" si="22"/>
        <v>0</v>
      </c>
      <c r="K117" s="12">
        <f t="shared" si="23"/>
      </c>
      <c r="L117" s="12">
        <f t="shared" si="24"/>
      </c>
      <c r="M117" s="12" t="str">
        <f t="shared" si="25"/>
        <v>CONG</v>
      </c>
      <c r="AH117" s="8"/>
      <c r="AI117" s="9"/>
    </row>
    <row r="118" spans="1:35" ht="14.25">
      <c r="A118" s="12">
        <f t="shared" si="13"/>
        <v>2</v>
      </c>
      <c r="B118" s="12">
        <f t="shared" si="14"/>
        <v>2</v>
      </c>
      <c r="C118" s="12">
        <f t="shared" si="15"/>
        <v>1</v>
      </c>
      <c r="D118" s="12">
        <f t="shared" si="16"/>
        <v>0</v>
      </c>
      <c r="E118" s="12">
        <f t="shared" si="17"/>
        <v>0</v>
      </c>
      <c r="F118" s="12">
        <f t="shared" si="18"/>
        <v>-1</v>
      </c>
      <c r="G118" s="12">
        <f t="shared" si="19"/>
        <v>-1</v>
      </c>
      <c r="H118" s="13">
        <f t="shared" si="20"/>
        <v>0</v>
      </c>
      <c r="I118" s="12">
        <f t="shared" si="21"/>
        <v>0</v>
      </c>
      <c r="J118" s="12">
        <f t="shared" si="22"/>
        <v>0</v>
      </c>
      <c r="K118" s="12">
        <f t="shared" si="23"/>
      </c>
      <c r="L118" s="12">
        <f t="shared" si="24"/>
      </c>
      <c r="M118" s="12" t="str">
        <f t="shared" si="25"/>
        <v>CONG</v>
      </c>
      <c r="AH118" s="8"/>
      <c r="AI118" s="9"/>
    </row>
    <row r="119" spans="1:35" ht="14.25">
      <c r="A119" s="12">
        <f t="shared" si="13"/>
        <v>2</v>
      </c>
      <c r="B119" s="12">
        <f t="shared" si="14"/>
        <v>2</v>
      </c>
      <c r="C119" s="12">
        <f t="shared" si="15"/>
        <v>1</v>
      </c>
      <c r="D119" s="12">
        <f t="shared" si="16"/>
        <v>0</v>
      </c>
      <c r="E119" s="12">
        <f t="shared" si="17"/>
        <v>0</v>
      </c>
      <c r="F119" s="12">
        <f t="shared" si="18"/>
        <v>-1</v>
      </c>
      <c r="G119" s="12">
        <f t="shared" si="19"/>
        <v>-1</v>
      </c>
      <c r="H119" s="13">
        <f t="shared" si="20"/>
        <v>0</v>
      </c>
      <c r="I119" s="12">
        <f t="shared" si="21"/>
        <v>0</v>
      </c>
      <c r="J119" s="12">
        <f t="shared" si="22"/>
        <v>0</v>
      </c>
      <c r="K119" s="12">
        <f t="shared" si="23"/>
      </c>
      <c r="L119" s="12">
        <f t="shared" si="24"/>
      </c>
      <c r="M119" s="12" t="str">
        <f t="shared" si="25"/>
        <v>CONG</v>
      </c>
      <c r="AH119" s="8"/>
      <c r="AI119" s="9"/>
    </row>
    <row r="120" spans="1:35" ht="14.25">
      <c r="A120" s="12">
        <f t="shared" si="13"/>
        <v>2</v>
      </c>
      <c r="B120" s="12">
        <f t="shared" si="14"/>
        <v>2</v>
      </c>
      <c r="C120" s="12">
        <f t="shared" si="15"/>
        <v>1</v>
      </c>
      <c r="D120" s="12">
        <f t="shared" si="16"/>
        <v>0</v>
      </c>
      <c r="E120" s="12">
        <f t="shared" si="17"/>
        <v>0</v>
      </c>
      <c r="F120" s="12">
        <f t="shared" si="18"/>
        <v>-1</v>
      </c>
      <c r="G120" s="12">
        <f t="shared" si="19"/>
        <v>-1</v>
      </c>
      <c r="H120" s="13">
        <f t="shared" si="20"/>
        <v>0</v>
      </c>
      <c r="I120" s="12">
        <f t="shared" si="21"/>
        <v>0</v>
      </c>
      <c r="J120" s="12">
        <f t="shared" si="22"/>
        <v>0</v>
      </c>
      <c r="K120" s="12">
        <f t="shared" si="23"/>
      </c>
      <c r="L120" s="12">
        <f t="shared" si="24"/>
      </c>
      <c r="M120" s="12" t="str">
        <f t="shared" si="25"/>
        <v>CONG</v>
      </c>
      <c r="AH120" s="8"/>
      <c r="AI120" s="9"/>
    </row>
    <row r="121" spans="1:35" ht="14.25">
      <c r="A121" s="12">
        <f t="shared" si="13"/>
        <v>2</v>
      </c>
      <c r="B121" s="12">
        <f t="shared" si="14"/>
        <v>2</v>
      </c>
      <c r="C121" s="12">
        <f t="shared" si="15"/>
        <v>1</v>
      </c>
      <c r="D121" s="12">
        <f t="shared" si="16"/>
        <v>0</v>
      </c>
      <c r="E121" s="12">
        <f t="shared" si="17"/>
        <v>0</v>
      </c>
      <c r="F121" s="12">
        <f t="shared" si="18"/>
        <v>-1</v>
      </c>
      <c r="G121" s="12">
        <f t="shared" si="19"/>
        <v>-1</v>
      </c>
      <c r="H121" s="13">
        <f t="shared" si="20"/>
        <v>0</v>
      </c>
      <c r="I121" s="12">
        <f t="shared" si="21"/>
        <v>0</v>
      </c>
      <c r="J121" s="12">
        <f t="shared" si="22"/>
        <v>0</v>
      </c>
      <c r="K121" s="12">
        <f t="shared" si="23"/>
      </c>
      <c r="L121" s="12">
        <f t="shared" si="24"/>
      </c>
      <c r="M121" s="12" t="str">
        <f t="shared" si="25"/>
        <v>CONG</v>
      </c>
      <c r="AH121" s="8"/>
      <c r="AI121" s="9"/>
    </row>
    <row r="122" spans="1:35" ht="14.25">
      <c r="A122" s="12">
        <f t="shared" si="13"/>
        <v>2</v>
      </c>
      <c r="B122" s="12">
        <f t="shared" si="14"/>
        <v>2</v>
      </c>
      <c r="C122" s="12">
        <f t="shared" si="15"/>
        <v>1</v>
      </c>
      <c r="D122" s="12">
        <f t="shared" si="16"/>
        <v>0</v>
      </c>
      <c r="E122" s="12">
        <f t="shared" si="17"/>
        <v>0</v>
      </c>
      <c r="F122" s="12">
        <f t="shared" si="18"/>
        <v>-1</v>
      </c>
      <c r="G122" s="12">
        <f t="shared" si="19"/>
        <v>-1</v>
      </c>
      <c r="H122" s="13">
        <f t="shared" si="20"/>
        <v>0</v>
      </c>
      <c r="I122" s="12">
        <f t="shared" si="21"/>
        <v>0</v>
      </c>
      <c r="J122" s="12">
        <f t="shared" si="22"/>
        <v>0</v>
      </c>
      <c r="K122" s="12">
        <f t="shared" si="23"/>
      </c>
      <c r="L122" s="12">
        <f t="shared" si="24"/>
      </c>
      <c r="M122" s="12" t="str">
        <f t="shared" si="25"/>
        <v>CONG</v>
      </c>
      <c r="AH122" s="8"/>
      <c r="AI122" s="9"/>
    </row>
    <row r="123" spans="1:35" ht="14.25">
      <c r="A123" s="12">
        <f t="shared" si="13"/>
        <v>2</v>
      </c>
      <c r="B123" s="12">
        <f t="shared" si="14"/>
        <v>2</v>
      </c>
      <c r="C123" s="12">
        <f t="shared" si="15"/>
        <v>1</v>
      </c>
      <c r="D123" s="12">
        <f t="shared" si="16"/>
        <v>0</v>
      </c>
      <c r="E123" s="12">
        <f t="shared" si="17"/>
        <v>0</v>
      </c>
      <c r="F123" s="12">
        <f t="shared" si="18"/>
        <v>-1</v>
      </c>
      <c r="G123" s="12">
        <f t="shared" si="19"/>
        <v>-1</v>
      </c>
      <c r="H123" s="13">
        <f t="shared" si="20"/>
        <v>0</v>
      </c>
      <c r="I123" s="12">
        <f t="shared" si="21"/>
        <v>0</v>
      </c>
      <c r="J123" s="12">
        <f t="shared" si="22"/>
        <v>0</v>
      </c>
      <c r="K123" s="12">
        <f t="shared" si="23"/>
      </c>
      <c r="L123" s="12">
        <f t="shared" si="24"/>
      </c>
      <c r="M123" s="12" t="str">
        <f t="shared" si="25"/>
        <v>CONG</v>
      </c>
      <c r="AH123" s="8"/>
      <c r="AI123" s="9"/>
    </row>
    <row r="124" spans="1:35" ht="14.25">
      <c r="A124" s="12">
        <f t="shared" si="13"/>
        <v>2</v>
      </c>
      <c r="B124" s="12">
        <f t="shared" si="14"/>
        <v>2</v>
      </c>
      <c r="C124" s="12">
        <f t="shared" si="15"/>
        <v>1</v>
      </c>
      <c r="D124" s="12">
        <f t="shared" si="16"/>
        <v>0</v>
      </c>
      <c r="E124" s="12">
        <f t="shared" si="17"/>
        <v>0</v>
      </c>
      <c r="F124" s="12">
        <f t="shared" si="18"/>
        <v>-1</v>
      </c>
      <c r="G124" s="12">
        <f t="shared" si="19"/>
        <v>-1</v>
      </c>
      <c r="H124" s="13">
        <f t="shared" si="20"/>
        <v>0</v>
      </c>
      <c r="I124" s="12">
        <f t="shared" si="21"/>
        <v>0</v>
      </c>
      <c r="J124" s="12">
        <f t="shared" si="22"/>
        <v>0</v>
      </c>
      <c r="K124" s="12">
        <f t="shared" si="23"/>
      </c>
      <c r="L124" s="12">
        <f t="shared" si="24"/>
      </c>
      <c r="M124" s="12" t="str">
        <f t="shared" si="25"/>
        <v>CONG</v>
      </c>
      <c r="AH124" s="8"/>
      <c r="AI124" s="9"/>
    </row>
    <row r="125" spans="1:35" ht="14.25">
      <c r="A125" s="12">
        <f t="shared" si="13"/>
        <v>2</v>
      </c>
      <c r="B125" s="12">
        <f t="shared" si="14"/>
        <v>2</v>
      </c>
      <c r="C125" s="12">
        <f t="shared" si="15"/>
        <v>1</v>
      </c>
      <c r="D125" s="12">
        <f t="shared" si="16"/>
        <v>0</v>
      </c>
      <c r="E125" s="12">
        <f t="shared" si="17"/>
        <v>0</v>
      </c>
      <c r="F125" s="12">
        <f t="shared" si="18"/>
        <v>-1</v>
      </c>
      <c r="G125" s="12">
        <f t="shared" si="19"/>
        <v>-1</v>
      </c>
      <c r="H125" s="13">
        <f t="shared" si="20"/>
        <v>0</v>
      </c>
      <c r="I125" s="12">
        <f t="shared" si="21"/>
        <v>0</v>
      </c>
      <c r="J125" s="12">
        <f t="shared" si="22"/>
        <v>0</v>
      </c>
      <c r="K125" s="12">
        <f t="shared" si="23"/>
      </c>
      <c r="L125" s="12">
        <f t="shared" si="24"/>
      </c>
      <c r="M125" s="12" t="str">
        <f t="shared" si="25"/>
        <v>CONG</v>
      </c>
      <c r="AH125" s="8"/>
      <c r="AI125" s="9"/>
    </row>
    <row r="126" spans="1:35" ht="14.25">
      <c r="A126" s="12">
        <f t="shared" si="13"/>
        <v>2</v>
      </c>
      <c r="B126" s="12">
        <f t="shared" si="14"/>
        <v>2</v>
      </c>
      <c r="C126" s="12">
        <f t="shared" si="15"/>
        <v>1</v>
      </c>
      <c r="D126" s="12">
        <f t="shared" si="16"/>
        <v>0</v>
      </c>
      <c r="E126" s="12">
        <f t="shared" si="17"/>
        <v>0</v>
      </c>
      <c r="F126" s="12">
        <f t="shared" si="18"/>
        <v>-1</v>
      </c>
      <c r="G126" s="12">
        <f t="shared" si="19"/>
        <v>-1</v>
      </c>
      <c r="H126" s="13">
        <f t="shared" si="20"/>
        <v>0</v>
      </c>
      <c r="I126" s="12">
        <f t="shared" si="21"/>
        <v>0</v>
      </c>
      <c r="J126" s="12">
        <f t="shared" si="22"/>
        <v>0</v>
      </c>
      <c r="K126" s="12">
        <f t="shared" si="23"/>
      </c>
      <c r="L126" s="12">
        <f t="shared" si="24"/>
      </c>
      <c r="M126" s="12" t="str">
        <f t="shared" si="25"/>
        <v>CONG</v>
      </c>
      <c r="AH126" s="8"/>
      <c r="AI126" s="9"/>
    </row>
    <row r="127" spans="1:35" ht="14.25">
      <c r="A127" s="12">
        <f t="shared" si="13"/>
        <v>2</v>
      </c>
      <c r="B127" s="12">
        <f t="shared" si="14"/>
        <v>2</v>
      </c>
      <c r="C127" s="12">
        <f t="shared" si="15"/>
        <v>1</v>
      </c>
      <c r="D127" s="12">
        <f t="shared" si="16"/>
        <v>0</v>
      </c>
      <c r="E127" s="12">
        <f t="shared" si="17"/>
        <v>0</v>
      </c>
      <c r="F127" s="12">
        <f t="shared" si="18"/>
        <v>-1</v>
      </c>
      <c r="G127" s="12">
        <f t="shared" si="19"/>
        <v>-1</v>
      </c>
      <c r="H127" s="13">
        <f t="shared" si="20"/>
        <v>0</v>
      </c>
      <c r="I127" s="12">
        <f t="shared" si="21"/>
        <v>0</v>
      </c>
      <c r="J127" s="12">
        <f t="shared" si="22"/>
        <v>0</v>
      </c>
      <c r="K127" s="12">
        <f t="shared" si="23"/>
      </c>
      <c r="L127" s="12">
        <f t="shared" si="24"/>
      </c>
      <c r="M127" s="12" t="str">
        <f t="shared" si="25"/>
        <v>CONG</v>
      </c>
      <c r="AH127" s="8"/>
      <c r="AI127" s="9"/>
    </row>
    <row r="128" spans="1:35" ht="14.25">
      <c r="A128" s="12">
        <f t="shared" si="13"/>
        <v>2</v>
      </c>
      <c r="B128" s="12">
        <f t="shared" si="14"/>
        <v>2</v>
      </c>
      <c r="C128" s="12">
        <f t="shared" si="15"/>
        <v>1</v>
      </c>
      <c r="D128" s="12">
        <f t="shared" si="16"/>
        <v>0</v>
      </c>
      <c r="E128" s="12">
        <f t="shared" si="17"/>
        <v>0</v>
      </c>
      <c r="F128" s="12">
        <f t="shared" si="18"/>
        <v>-1</v>
      </c>
      <c r="G128" s="12">
        <f t="shared" si="19"/>
        <v>-1</v>
      </c>
      <c r="H128" s="13">
        <f t="shared" si="20"/>
        <v>0</v>
      </c>
      <c r="I128" s="12">
        <f t="shared" si="21"/>
        <v>0</v>
      </c>
      <c r="J128" s="12">
        <f t="shared" si="22"/>
        <v>0</v>
      </c>
      <c r="K128" s="12">
        <f t="shared" si="23"/>
      </c>
      <c r="L128" s="12">
        <f t="shared" si="24"/>
      </c>
      <c r="M128" s="12" t="str">
        <f t="shared" si="25"/>
        <v>CONG</v>
      </c>
      <c r="AH128" s="8"/>
      <c r="AI128" s="9"/>
    </row>
    <row r="129" spans="1:35" ht="14.25">
      <c r="A129" s="12">
        <f t="shared" si="13"/>
        <v>2</v>
      </c>
      <c r="B129" s="12">
        <f t="shared" si="14"/>
        <v>2</v>
      </c>
      <c r="C129" s="12">
        <f t="shared" si="15"/>
        <v>1</v>
      </c>
      <c r="D129" s="12">
        <f t="shared" si="16"/>
        <v>0</v>
      </c>
      <c r="E129" s="12">
        <f t="shared" si="17"/>
        <v>0</v>
      </c>
      <c r="F129" s="12">
        <f t="shared" si="18"/>
        <v>-1</v>
      </c>
      <c r="G129" s="12">
        <f t="shared" si="19"/>
        <v>-1</v>
      </c>
      <c r="H129" s="13">
        <f t="shared" si="20"/>
        <v>0</v>
      </c>
      <c r="I129" s="12">
        <f t="shared" si="21"/>
        <v>0</v>
      </c>
      <c r="J129" s="12">
        <f t="shared" si="22"/>
        <v>0</v>
      </c>
      <c r="K129" s="12">
        <f t="shared" si="23"/>
      </c>
      <c r="L129" s="12">
        <f t="shared" si="24"/>
      </c>
      <c r="M129" s="12" t="str">
        <f t="shared" si="25"/>
        <v>CONG</v>
      </c>
      <c r="AH129" s="8"/>
      <c r="AI129" s="9"/>
    </row>
  </sheetData>
  <sheetProtection/>
  <autoFilter ref="A1:BO129"/>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N12"/>
  <sheetViews>
    <sheetView zoomScalePageLayoutView="0" workbookViewId="0" topLeftCell="A1">
      <selection activeCell="L3" sqref="L3:M3"/>
    </sheetView>
  </sheetViews>
  <sheetFormatPr defaultColWidth="9.140625" defaultRowHeight="15"/>
  <cols>
    <col min="1" max="1" width="12.28125" style="0" bestFit="1" customWidth="1"/>
    <col min="2" max="2" width="24.140625" style="0" bestFit="1" customWidth="1"/>
    <col min="3" max="3" width="21.8515625" style="0" bestFit="1" customWidth="1"/>
    <col min="4" max="4" width="32.7109375" style="0" bestFit="1" customWidth="1"/>
    <col min="5" max="5" width="12.7109375" style="0" customWidth="1"/>
    <col min="6" max="6" width="12.00390625" style="0" bestFit="1" customWidth="1"/>
  </cols>
  <sheetData>
    <row r="1" spans="1:4" ht="15" thickBot="1" thickTop="1">
      <c r="A1" s="30"/>
      <c r="B1" s="31"/>
      <c r="C1" s="85" t="s">
        <v>114</v>
      </c>
      <c r="D1" s="86"/>
    </row>
    <row r="2" spans="1:4" ht="15" thickBot="1" thickTop="1">
      <c r="A2" s="59" t="s">
        <v>49</v>
      </c>
      <c r="B2" s="60">
        <v>1</v>
      </c>
      <c r="C2" s="87"/>
      <c r="D2" s="88"/>
    </row>
    <row r="3" spans="1:13" ht="15" thickBot="1" thickTop="1">
      <c r="A3" s="32"/>
      <c r="B3" s="1"/>
      <c r="C3" s="1"/>
      <c r="D3" s="33"/>
      <c r="G3" s="102" t="s">
        <v>121</v>
      </c>
      <c r="H3" s="102"/>
      <c r="L3" s="102" t="s">
        <v>122</v>
      </c>
      <c r="M3" s="102"/>
    </row>
    <row r="4" spans="1:4" ht="15" thickBot="1" thickTop="1">
      <c r="A4" s="61"/>
      <c r="B4" s="62" t="s">
        <v>89</v>
      </c>
      <c r="C4" s="63"/>
      <c r="D4" s="64"/>
    </row>
    <row r="5" spans="1:14" ht="15" thickBot="1" thickTop="1">
      <c r="A5" s="61"/>
      <c r="B5" s="65" t="s">
        <v>88</v>
      </c>
      <c r="C5" s="66" t="s">
        <v>90</v>
      </c>
      <c r="D5" s="67" t="s">
        <v>91</v>
      </c>
      <c r="F5" s="93">
        <f>GETPIVOTDATA("Media di Speed",$A$4)+GETPIVOTDATA("Media di SlideProc.ACC2",$A$10)</f>
        <v>2.2080001360245536</v>
      </c>
      <c r="G5" s="94"/>
      <c r="H5" s="94"/>
      <c r="I5" s="95"/>
      <c r="K5" s="93">
        <f>AVERAGE(C6,C12)</f>
        <v>1.1040000680122768</v>
      </c>
      <c r="L5" s="94"/>
      <c r="M5" s="94"/>
      <c r="N5" s="95"/>
    </row>
    <row r="6" spans="1:14" ht="15" thickBot="1" thickTop="1">
      <c r="A6" s="34" t="s">
        <v>87</v>
      </c>
      <c r="B6" s="68">
        <v>122</v>
      </c>
      <c r="C6" s="69">
        <v>1.2548751360245536</v>
      </c>
      <c r="D6" s="70">
        <v>0.33172584198601396</v>
      </c>
      <c r="F6" s="96"/>
      <c r="G6" s="97"/>
      <c r="H6" s="97"/>
      <c r="I6" s="98"/>
      <c r="K6" s="96"/>
      <c r="L6" s="97"/>
      <c r="M6" s="97"/>
      <c r="N6" s="98"/>
    </row>
    <row r="7" spans="1:14" ht="15" thickBot="1" thickTop="1">
      <c r="A7" s="28"/>
      <c r="B7" s="35"/>
      <c r="C7" s="36"/>
      <c r="D7" s="36"/>
      <c r="F7" s="99"/>
      <c r="G7" s="100"/>
      <c r="H7" s="100"/>
      <c r="I7" s="101"/>
      <c r="K7" s="99"/>
      <c r="L7" s="100"/>
      <c r="M7" s="100"/>
      <c r="N7" s="101"/>
    </row>
    <row r="8" spans="1:4" ht="15" thickBot="1" thickTop="1">
      <c r="A8" s="47" t="s">
        <v>49</v>
      </c>
      <c r="B8" s="48" t="s">
        <v>86</v>
      </c>
      <c r="C8" s="89" t="s">
        <v>116</v>
      </c>
      <c r="D8" s="90"/>
    </row>
    <row r="9" spans="1:4" ht="15" thickBot="1">
      <c r="A9" s="37"/>
      <c r="B9" s="1"/>
      <c r="C9" s="91"/>
      <c r="D9" s="92"/>
    </row>
    <row r="10" spans="1:4" ht="15" thickBot="1">
      <c r="A10" s="49"/>
      <c r="B10" s="50" t="s">
        <v>89</v>
      </c>
      <c r="C10" s="51"/>
      <c r="D10" s="52"/>
    </row>
    <row r="11" spans="1:5" ht="15" thickBot="1">
      <c r="A11" s="49"/>
      <c r="B11" s="56" t="s">
        <v>92</v>
      </c>
      <c r="C11" s="57" t="s">
        <v>115</v>
      </c>
      <c r="D11" s="58" t="s">
        <v>119</v>
      </c>
      <c r="E11" s="82" t="s">
        <v>120</v>
      </c>
    </row>
    <row r="12" spans="1:6" ht="15" thickBot="1">
      <c r="A12" s="38" t="s">
        <v>87</v>
      </c>
      <c r="B12" s="53">
        <v>128</v>
      </c>
      <c r="C12" s="54">
        <v>0.953125</v>
      </c>
      <c r="D12" s="55">
        <v>0.21137108216357317</v>
      </c>
      <c r="E12">
        <f>SQRT(C12*(1-C12))</f>
        <v>0.21137108216357317</v>
      </c>
      <c r="F12">
        <f>E12/SQRT(B12)</f>
        <v>0.018682740693075184</v>
      </c>
    </row>
  </sheetData>
  <sheetProtection/>
  <mergeCells count="6">
    <mergeCell ref="C1:D2"/>
    <mergeCell ref="C8:D9"/>
    <mergeCell ref="F5:I7"/>
    <mergeCell ref="K5:N7"/>
    <mergeCell ref="G3:H3"/>
    <mergeCell ref="L3:M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P21"/>
  <sheetViews>
    <sheetView zoomScalePageLayoutView="0" workbookViewId="0" topLeftCell="E21">
      <selection activeCell="V25" sqref="V25"/>
    </sheetView>
  </sheetViews>
  <sheetFormatPr defaultColWidth="9.140625" defaultRowHeight="15"/>
  <cols>
    <col min="6" max="6" width="24.7109375" style="0" bestFit="1" customWidth="1"/>
    <col min="7" max="7" width="15.28125" style="0" bestFit="1" customWidth="1"/>
    <col min="8" max="8" width="14.28125" style="0" bestFit="1" customWidth="1"/>
    <col min="9" max="9" width="13.57421875" style="0" bestFit="1" customWidth="1"/>
    <col min="11" max="11" width="15.00390625" style="0" customWidth="1"/>
    <col min="12" max="12" width="31.8515625" style="0" customWidth="1"/>
    <col min="17" max="17" width="14.00390625" style="0" customWidth="1"/>
    <col min="18" max="18" width="11.00390625" style="0" customWidth="1"/>
    <col min="19" max="19" width="10.00390625" style="0" customWidth="1"/>
    <col min="22" max="22" width="21.28125" style="0" customWidth="1"/>
    <col min="60" max="60" width="10.57421875" style="0" customWidth="1"/>
    <col min="61" max="61" width="15.28125" style="0" bestFit="1" customWidth="1"/>
    <col min="62" max="62" width="14.28125" style="0" customWidth="1"/>
    <col min="63" max="63" width="13.57421875" style="0" customWidth="1"/>
    <col min="64" max="64" width="14.7109375" style="0" bestFit="1" customWidth="1"/>
  </cols>
  <sheetData>
    <row r="1" spans="1:58" ht="15" customHeight="1">
      <c r="A1" s="46" t="s">
        <v>49</v>
      </c>
      <c r="B1" s="29">
        <v>1</v>
      </c>
      <c r="C1" s="103" t="s">
        <v>113</v>
      </c>
      <c r="D1" s="104"/>
      <c r="E1" s="104"/>
      <c r="F1" s="104"/>
      <c r="G1" s="104"/>
      <c r="H1" s="104"/>
      <c r="I1" s="104"/>
      <c r="J1" s="105"/>
      <c r="K1" s="10" t="s">
        <v>74</v>
      </c>
      <c r="L1" s="11" t="s">
        <v>77</v>
      </c>
      <c r="BE1" s="46" t="s">
        <v>49</v>
      </c>
      <c r="BF1" s="29">
        <v>1</v>
      </c>
    </row>
    <row r="2" spans="1:58" ht="14.25">
      <c r="A2" s="46" t="s">
        <v>8</v>
      </c>
      <c r="B2" s="29">
        <v>999</v>
      </c>
      <c r="C2" s="106"/>
      <c r="D2" s="107"/>
      <c r="E2" s="107"/>
      <c r="F2" s="107"/>
      <c r="G2" s="107"/>
      <c r="H2" s="107"/>
      <c r="I2" s="107"/>
      <c r="J2" s="108"/>
      <c r="K2" s="10" t="s">
        <v>75</v>
      </c>
      <c r="L2" s="11" t="s">
        <v>76</v>
      </c>
      <c r="BE2" s="46" t="s">
        <v>8</v>
      </c>
      <c r="BF2" s="29">
        <v>999</v>
      </c>
    </row>
    <row r="3" spans="3:10" ht="15" thickBot="1">
      <c r="C3" s="109"/>
      <c r="D3" s="110"/>
      <c r="E3" s="110"/>
      <c r="F3" s="110"/>
      <c r="G3" s="110"/>
      <c r="H3" s="110"/>
      <c r="I3" s="110"/>
      <c r="J3" s="111"/>
    </row>
    <row r="4" spans="1:63" ht="14.25">
      <c r="A4" s="39"/>
      <c r="B4" s="16"/>
      <c r="C4" s="16"/>
      <c r="D4" s="16"/>
      <c r="E4" s="16"/>
      <c r="F4" s="16"/>
      <c r="G4" s="17" t="s">
        <v>71</v>
      </c>
      <c r="H4" s="16"/>
      <c r="I4" s="40"/>
      <c r="BE4" s="39"/>
      <c r="BF4" s="16"/>
      <c r="BG4" s="16"/>
      <c r="BH4" s="16"/>
      <c r="BI4" s="17" t="s">
        <v>71</v>
      </c>
      <c r="BJ4" s="16"/>
      <c r="BK4" s="40"/>
    </row>
    <row r="5" spans="1:63" ht="72.75" customHeight="1">
      <c r="A5" s="17" t="s">
        <v>68</v>
      </c>
      <c r="B5" s="17" t="s">
        <v>7</v>
      </c>
      <c r="C5" s="17" t="s">
        <v>3</v>
      </c>
      <c r="D5" s="17" t="s">
        <v>1</v>
      </c>
      <c r="E5" s="17" t="s">
        <v>65</v>
      </c>
      <c r="F5" s="17" t="s">
        <v>2</v>
      </c>
      <c r="G5" s="39" t="s">
        <v>67</v>
      </c>
      <c r="H5" s="28" t="s">
        <v>72</v>
      </c>
      <c r="I5" s="41" t="s">
        <v>66</v>
      </c>
      <c r="K5" s="3" t="s">
        <v>73</v>
      </c>
      <c r="L5" s="3" t="s">
        <v>78</v>
      </c>
      <c r="M5" s="3" t="s">
        <v>79</v>
      </c>
      <c r="N5" s="3" t="s">
        <v>80</v>
      </c>
      <c r="O5" s="3" t="s">
        <v>81</v>
      </c>
      <c r="P5" s="4" t="s">
        <v>82</v>
      </c>
      <c r="Q5" s="4" t="s">
        <v>84</v>
      </c>
      <c r="R5" s="4" t="s">
        <v>83</v>
      </c>
      <c r="T5" s="3" t="s">
        <v>81</v>
      </c>
      <c r="U5" s="4" t="s">
        <v>82</v>
      </c>
      <c r="V5" s="4" t="s">
        <v>85</v>
      </c>
      <c r="BB5">
        <f>10</f>
        <v>10</v>
      </c>
      <c r="BE5" s="17" t="s">
        <v>68</v>
      </c>
      <c r="BF5" s="17" t="s">
        <v>7</v>
      </c>
      <c r="BG5" s="17" t="s">
        <v>3</v>
      </c>
      <c r="BH5" s="17" t="s">
        <v>65</v>
      </c>
      <c r="BI5" s="39" t="s">
        <v>67</v>
      </c>
      <c r="BJ5" s="28" t="s">
        <v>72</v>
      </c>
      <c r="BK5" s="41" t="s">
        <v>66</v>
      </c>
    </row>
    <row r="6" spans="1:68" ht="14.25">
      <c r="A6" s="39" t="s">
        <v>69</v>
      </c>
      <c r="B6" s="39" t="s">
        <v>74</v>
      </c>
      <c r="C6" s="39">
        <v>-1</v>
      </c>
      <c r="D6" s="39">
        <v>100</v>
      </c>
      <c r="E6" s="39">
        <v>-50</v>
      </c>
      <c r="F6" s="39">
        <v>100</v>
      </c>
      <c r="G6" s="71">
        <v>0.892983757886902</v>
      </c>
      <c r="H6" s="72">
        <v>0.0724855950784593</v>
      </c>
      <c r="I6" s="73">
        <v>5</v>
      </c>
      <c r="K6" s="2" t="str">
        <f>B6</f>
        <v>Esperimento A</v>
      </c>
      <c r="L6" t="str">
        <f>A6</f>
        <v>CONG</v>
      </c>
      <c r="M6" t="str">
        <f>IF(C6=-1,"LEFT","RIGHT")</f>
        <v>LEFT</v>
      </c>
      <c r="N6">
        <f>D6</f>
        <v>100</v>
      </c>
      <c r="O6">
        <f>E6</f>
        <v>-50</v>
      </c>
      <c r="P6">
        <f>F6</f>
        <v>100</v>
      </c>
      <c r="Q6">
        <f>G6</f>
        <v>0.892983757886902</v>
      </c>
      <c r="R6" s="1">
        <f aca="true" t="shared" si="0" ref="R6:R21">H6/SQRT(I6)</f>
        <v>0.03241654359699184</v>
      </c>
      <c r="S6" t="s">
        <v>69</v>
      </c>
      <c r="T6">
        <f aca="true" t="shared" si="1" ref="T6:T13">O6</f>
        <v>-50</v>
      </c>
      <c r="U6">
        <f aca="true" t="shared" si="2" ref="U6:U13">N6</f>
        <v>100</v>
      </c>
      <c r="V6" s="6">
        <f>Q10-Q6</f>
        <v>0.1329110199226804</v>
      </c>
      <c r="BB6">
        <f aca="true" t="shared" si="3" ref="BB6:BB21">P6+$BB$5</f>
        <v>110</v>
      </c>
      <c r="BE6" s="39" t="s">
        <v>69</v>
      </c>
      <c r="BF6" s="39" t="s">
        <v>74</v>
      </c>
      <c r="BG6" s="39">
        <v>-1</v>
      </c>
      <c r="BH6" s="39">
        <v>-50</v>
      </c>
      <c r="BI6" s="71">
        <v>0.892983757886902</v>
      </c>
      <c r="BJ6" s="72">
        <v>0.0724855950784593</v>
      </c>
      <c r="BK6" s="73">
        <v>5</v>
      </c>
      <c r="BL6">
        <f>BI6</f>
        <v>0.892983757886902</v>
      </c>
      <c r="BM6">
        <v>1</v>
      </c>
      <c r="BN6">
        <f>BH6</f>
        <v>-50</v>
      </c>
      <c r="BP6">
        <f>BL9-BL6</f>
        <v>0.1329110199226804</v>
      </c>
    </row>
    <row r="7" spans="1:68" ht="14.25">
      <c r="A7" s="83"/>
      <c r="B7" s="83"/>
      <c r="C7" s="83"/>
      <c r="D7" s="83"/>
      <c r="E7" s="39">
        <v>0</v>
      </c>
      <c r="F7" s="39">
        <v>50</v>
      </c>
      <c r="G7" s="71">
        <v>0.9353142427660439</v>
      </c>
      <c r="H7" s="72">
        <v>0.13318480538868405</v>
      </c>
      <c r="I7" s="73">
        <v>7</v>
      </c>
      <c r="K7" s="2" t="str">
        <f>K6</f>
        <v>Esperimento A</v>
      </c>
      <c r="L7" t="str">
        <f>L6</f>
        <v>CONG</v>
      </c>
      <c r="M7" t="str">
        <f>M6</f>
        <v>LEFT</v>
      </c>
      <c r="N7">
        <f>N6</f>
        <v>100</v>
      </c>
      <c r="O7">
        <f aca="true" t="shared" si="4" ref="O7:O21">E7</f>
        <v>0</v>
      </c>
      <c r="P7">
        <f aca="true" t="shared" si="5" ref="P7:P21">F7</f>
        <v>50</v>
      </c>
      <c r="Q7">
        <f aca="true" t="shared" si="6" ref="Q7:Q21">G7</f>
        <v>0.9353142427660439</v>
      </c>
      <c r="R7" s="1">
        <f t="shared" si="0"/>
        <v>0.05033912478157045</v>
      </c>
      <c r="S7" t="s">
        <v>69</v>
      </c>
      <c r="T7">
        <f t="shared" si="1"/>
        <v>0</v>
      </c>
      <c r="U7">
        <f t="shared" si="2"/>
        <v>100</v>
      </c>
      <c r="V7" s="6">
        <f>Q11-Q7</f>
        <v>0.07446756880590133</v>
      </c>
      <c r="BB7">
        <f t="shared" si="3"/>
        <v>60</v>
      </c>
      <c r="BE7" s="83"/>
      <c r="BF7" s="83"/>
      <c r="BG7" s="83"/>
      <c r="BH7" s="74">
        <v>0</v>
      </c>
      <c r="BI7" s="75">
        <v>1.114730874317021</v>
      </c>
      <c r="BJ7" s="5">
        <v>0.31243817290420317</v>
      </c>
      <c r="BK7" s="76">
        <v>15</v>
      </c>
      <c r="BL7">
        <f aca="true" t="shared" si="7" ref="BL7:BL17">BI7</f>
        <v>1.114730874317021</v>
      </c>
      <c r="BM7">
        <v>1</v>
      </c>
      <c r="BN7">
        <f aca="true" t="shared" si="8" ref="BN7:BN17">BH7</f>
        <v>0</v>
      </c>
      <c r="BP7">
        <f>BL10-BL7</f>
        <v>-0.1416882301859208</v>
      </c>
    </row>
    <row r="8" spans="1:68" ht="14.25">
      <c r="A8" s="83"/>
      <c r="B8" s="83"/>
      <c r="C8" s="83"/>
      <c r="D8" s="83"/>
      <c r="E8" s="39">
        <v>50</v>
      </c>
      <c r="F8" s="39">
        <v>0</v>
      </c>
      <c r="G8" s="71">
        <v>1.0567699974396614</v>
      </c>
      <c r="H8" s="72">
        <v>0.1798960119799381</v>
      </c>
      <c r="I8" s="73">
        <v>8</v>
      </c>
      <c r="K8" s="2" t="str">
        <f aca="true" t="shared" si="9" ref="K8:M13">K7</f>
        <v>Esperimento A</v>
      </c>
      <c r="L8" t="str">
        <f t="shared" si="9"/>
        <v>CONG</v>
      </c>
      <c r="M8" t="str">
        <f t="shared" si="9"/>
        <v>LEFT</v>
      </c>
      <c r="N8">
        <f>N7</f>
        <v>100</v>
      </c>
      <c r="O8">
        <f t="shared" si="4"/>
        <v>50</v>
      </c>
      <c r="P8">
        <f t="shared" si="5"/>
        <v>0</v>
      </c>
      <c r="Q8">
        <f t="shared" si="6"/>
        <v>1.0567699974396614</v>
      </c>
      <c r="R8" s="1">
        <f t="shared" si="0"/>
        <v>0.0636028449897153</v>
      </c>
      <c r="S8" t="s">
        <v>69</v>
      </c>
      <c r="T8">
        <f t="shared" si="1"/>
        <v>50</v>
      </c>
      <c r="U8">
        <f t="shared" si="2"/>
        <v>100</v>
      </c>
      <c r="V8" s="6">
        <f>Q12-Q8</f>
        <v>0.15046574989124295</v>
      </c>
      <c r="BB8">
        <f t="shared" si="3"/>
        <v>10</v>
      </c>
      <c r="BE8" s="83"/>
      <c r="BF8" s="83"/>
      <c r="BG8" s="83"/>
      <c r="BH8" s="74">
        <v>50</v>
      </c>
      <c r="BI8" s="75">
        <v>1.0567699974396614</v>
      </c>
      <c r="BJ8" s="5">
        <v>0.1798960119799381</v>
      </c>
      <c r="BK8" s="76">
        <v>8</v>
      </c>
      <c r="BL8">
        <f t="shared" si="7"/>
        <v>1.0567699974396614</v>
      </c>
      <c r="BM8">
        <v>1</v>
      </c>
      <c r="BN8">
        <f t="shared" si="8"/>
        <v>50</v>
      </c>
      <c r="BP8">
        <f>BL11-BL8</f>
        <v>0.15046574989124295</v>
      </c>
    </row>
    <row r="9" spans="1:68" ht="14.25">
      <c r="A9" s="83"/>
      <c r="B9" s="83"/>
      <c r="C9" s="83"/>
      <c r="D9" s="39">
        <v>200</v>
      </c>
      <c r="E9" s="39">
        <v>0</v>
      </c>
      <c r="F9" s="39">
        <v>100</v>
      </c>
      <c r="G9" s="71">
        <v>1.2717204269241253</v>
      </c>
      <c r="H9" s="72">
        <v>0.345939582121253</v>
      </c>
      <c r="I9" s="73">
        <v>8</v>
      </c>
      <c r="K9" s="2" t="str">
        <f t="shared" si="9"/>
        <v>Esperimento A</v>
      </c>
      <c r="L9" t="str">
        <f t="shared" si="9"/>
        <v>CONG</v>
      </c>
      <c r="M9" t="str">
        <f t="shared" si="9"/>
        <v>LEFT</v>
      </c>
      <c r="N9">
        <f>D9</f>
        <v>200</v>
      </c>
      <c r="O9">
        <f t="shared" si="4"/>
        <v>0</v>
      </c>
      <c r="P9">
        <f t="shared" si="5"/>
        <v>100</v>
      </c>
      <c r="Q9">
        <f t="shared" si="6"/>
        <v>1.2717204269241253</v>
      </c>
      <c r="R9" s="1">
        <f t="shared" si="0"/>
        <v>0.12230811219938925</v>
      </c>
      <c r="S9" t="s">
        <v>69</v>
      </c>
      <c r="T9">
        <f t="shared" si="1"/>
        <v>0</v>
      </c>
      <c r="U9">
        <f t="shared" si="2"/>
        <v>200</v>
      </c>
      <c r="V9" s="6">
        <f>Q13-Q9</f>
        <v>-0.3354169502338703</v>
      </c>
      <c r="BB9">
        <f t="shared" si="3"/>
        <v>110</v>
      </c>
      <c r="BE9" s="39" t="s">
        <v>70</v>
      </c>
      <c r="BF9" s="39" t="s">
        <v>74</v>
      </c>
      <c r="BG9" s="39">
        <v>1</v>
      </c>
      <c r="BH9" s="39">
        <v>-50</v>
      </c>
      <c r="BI9" s="71">
        <v>1.0258947778095824</v>
      </c>
      <c r="BJ9" s="72">
        <v>0.1841783121705163</v>
      </c>
      <c r="BK9" s="73">
        <v>8</v>
      </c>
      <c r="BL9">
        <f t="shared" si="7"/>
        <v>1.0258947778095824</v>
      </c>
      <c r="BM9">
        <v>1</v>
      </c>
      <c r="BN9">
        <f t="shared" si="8"/>
        <v>-50</v>
      </c>
      <c r="BP9">
        <f>BL12-BL15</f>
        <v>0</v>
      </c>
    </row>
    <row r="10" spans="1:68" ht="14.25">
      <c r="A10" s="39" t="s">
        <v>70</v>
      </c>
      <c r="B10" s="39" t="s">
        <v>74</v>
      </c>
      <c r="C10" s="39">
        <v>1</v>
      </c>
      <c r="D10" s="39">
        <v>100</v>
      </c>
      <c r="E10" s="39">
        <v>-50</v>
      </c>
      <c r="F10" s="39">
        <v>100</v>
      </c>
      <c r="G10" s="71">
        <v>1.0258947778095824</v>
      </c>
      <c r="H10" s="72">
        <v>0.1841783121705163</v>
      </c>
      <c r="I10" s="73">
        <v>8</v>
      </c>
      <c r="K10" s="2" t="str">
        <f>B10</f>
        <v>Esperimento A</v>
      </c>
      <c r="L10" t="str">
        <f>L9</f>
        <v>CONG</v>
      </c>
      <c r="M10" t="str">
        <f>IF(C10=-1,"LEFT","RIGHT")</f>
        <v>RIGHT</v>
      </c>
      <c r="N10">
        <f>D10</f>
        <v>100</v>
      </c>
      <c r="O10">
        <f t="shared" si="4"/>
        <v>-50</v>
      </c>
      <c r="P10">
        <f t="shared" si="5"/>
        <v>100</v>
      </c>
      <c r="Q10">
        <f t="shared" si="6"/>
        <v>1.0258947778095824</v>
      </c>
      <c r="R10" s="1">
        <f t="shared" si="0"/>
        <v>0.06511686674163246</v>
      </c>
      <c r="S10" t="s">
        <v>70</v>
      </c>
      <c r="T10">
        <f t="shared" si="1"/>
        <v>-50</v>
      </c>
      <c r="U10">
        <f t="shared" si="2"/>
        <v>100</v>
      </c>
      <c r="V10" s="6">
        <f>Q14-Q18</f>
        <v>0</v>
      </c>
      <c r="BB10">
        <f t="shared" si="3"/>
        <v>110</v>
      </c>
      <c r="BE10" s="83"/>
      <c r="BF10" s="83"/>
      <c r="BG10" s="83"/>
      <c r="BH10" s="74">
        <v>0</v>
      </c>
      <c r="BI10" s="75">
        <v>0.9730426441311002</v>
      </c>
      <c r="BJ10" s="5">
        <v>0.257769052696329</v>
      </c>
      <c r="BK10" s="76">
        <v>16</v>
      </c>
      <c r="BL10">
        <f t="shared" si="7"/>
        <v>0.9730426441311002</v>
      </c>
      <c r="BM10">
        <v>1</v>
      </c>
      <c r="BN10">
        <f t="shared" si="8"/>
        <v>0</v>
      </c>
      <c r="BP10">
        <f>BL13-BL16</f>
        <v>0</v>
      </c>
    </row>
    <row r="11" spans="1:68" ht="14.25">
      <c r="A11" s="83"/>
      <c r="B11" s="83"/>
      <c r="C11" s="83"/>
      <c r="D11" s="83"/>
      <c r="E11" s="39">
        <v>0</v>
      </c>
      <c r="F11" s="39">
        <v>50</v>
      </c>
      <c r="G11" s="71">
        <v>1.0097818115719452</v>
      </c>
      <c r="H11" s="72">
        <v>0.3118720776932168</v>
      </c>
      <c r="I11" s="73">
        <v>8</v>
      </c>
      <c r="K11" s="2" t="str">
        <f>K10</f>
        <v>Esperimento A</v>
      </c>
      <c r="L11" t="str">
        <f t="shared" si="9"/>
        <v>CONG</v>
      </c>
      <c r="M11" t="str">
        <f>M10</f>
        <v>RIGHT</v>
      </c>
      <c r="N11">
        <f>N10</f>
        <v>100</v>
      </c>
      <c r="O11">
        <f t="shared" si="4"/>
        <v>0</v>
      </c>
      <c r="P11">
        <f t="shared" si="5"/>
        <v>50</v>
      </c>
      <c r="Q11">
        <f t="shared" si="6"/>
        <v>1.0097818115719452</v>
      </c>
      <c r="R11" s="1">
        <f t="shared" si="0"/>
        <v>0.11026343049980569</v>
      </c>
      <c r="S11" t="s">
        <v>70</v>
      </c>
      <c r="T11">
        <f t="shared" si="1"/>
        <v>0</v>
      </c>
      <c r="U11">
        <f t="shared" si="2"/>
        <v>100</v>
      </c>
      <c r="V11" s="6">
        <f>Q15-Q19</f>
        <v>0</v>
      </c>
      <c r="BB11">
        <f t="shared" si="3"/>
        <v>60</v>
      </c>
      <c r="BE11" s="84"/>
      <c r="BF11" s="84"/>
      <c r="BG11" s="84"/>
      <c r="BH11" s="77">
        <v>50</v>
      </c>
      <c r="BI11" s="78">
        <v>1.2072357473309043</v>
      </c>
      <c r="BJ11" s="79">
        <v>0.41954794799222583</v>
      </c>
      <c r="BK11" s="80">
        <v>8</v>
      </c>
      <c r="BL11">
        <f t="shared" si="7"/>
        <v>1.2072357473309043</v>
      </c>
      <c r="BM11">
        <v>1</v>
      </c>
      <c r="BN11">
        <f t="shared" si="8"/>
        <v>50</v>
      </c>
      <c r="BP11">
        <f>BL14-BL17</f>
        <v>0</v>
      </c>
    </row>
    <row r="12" spans="1:66" ht="14.25">
      <c r="A12" s="83"/>
      <c r="B12" s="83"/>
      <c r="C12" s="83"/>
      <c r="D12" s="83"/>
      <c r="E12" s="39">
        <v>50</v>
      </c>
      <c r="F12" s="39">
        <v>0</v>
      </c>
      <c r="G12" s="71">
        <v>1.2072357473309043</v>
      </c>
      <c r="H12" s="72">
        <v>0.41954794799222583</v>
      </c>
      <c r="I12" s="73">
        <v>8</v>
      </c>
      <c r="K12" s="2" t="str">
        <f>K11</f>
        <v>Esperimento A</v>
      </c>
      <c r="L12" t="str">
        <f t="shared" si="9"/>
        <v>CONG</v>
      </c>
      <c r="M12" t="str">
        <f t="shared" si="9"/>
        <v>RIGHT</v>
      </c>
      <c r="N12">
        <f>N11</f>
        <v>100</v>
      </c>
      <c r="O12">
        <f t="shared" si="4"/>
        <v>50</v>
      </c>
      <c r="P12">
        <f t="shared" si="5"/>
        <v>0</v>
      </c>
      <c r="Q12">
        <f t="shared" si="6"/>
        <v>1.2072357473309043</v>
      </c>
      <c r="R12" s="1">
        <f t="shared" si="0"/>
        <v>0.1483325995291019</v>
      </c>
      <c r="S12" t="s">
        <v>70</v>
      </c>
      <c r="T12">
        <f t="shared" si="1"/>
        <v>50</v>
      </c>
      <c r="U12">
        <f t="shared" si="2"/>
        <v>100</v>
      </c>
      <c r="V12" s="6">
        <f>Q16-Q20</f>
        <v>0</v>
      </c>
      <c r="BB12">
        <f t="shared" si="3"/>
        <v>10</v>
      </c>
      <c r="BL12">
        <f t="shared" si="7"/>
        <v>0</v>
      </c>
      <c r="BM12">
        <v>1</v>
      </c>
      <c r="BN12">
        <f t="shared" si="8"/>
        <v>0</v>
      </c>
    </row>
    <row r="13" spans="1:66" ht="14.25">
      <c r="A13" s="84"/>
      <c r="B13" s="84"/>
      <c r="C13" s="84"/>
      <c r="D13" s="42">
        <v>200</v>
      </c>
      <c r="E13" s="42">
        <v>0</v>
      </c>
      <c r="F13" s="42">
        <v>100</v>
      </c>
      <c r="G13" s="43">
        <v>0.936303476690255</v>
      </c>
      <c r="H13" s="44">
        <v>0.20501834594519133</v>
      </c>
      <c r="I13" s="45">
        <v>8</v>
      </c>
      <c r="K13" s="2" t="str">
        <f>K12</f>
        <v>Esperimento A</v>
      </c>
      <c r="L13" t="str">
        <f t="shared" si="9"/>
        <v>CONG</v>
      </c>
      <c r="M13" t="str">
        <f t="shared" si="9"/>
        <v>RIGHT</v>
      </c>
      <c r="N13">
        <f>D13</f>
        <v>200</v>
      </c>
      <c r="O13">
        <f t="shared" si="4"/>
        <v>0</v>
      </c>
      <c r="P13">
        <f t="shared" si="5"/>
        <v>100</v>
      </c>
      <c r="Q13">
        <f t="shared" si="6"/>
        <v>0.936303476690255</v>
      </c>
      <c r="R13" s="1">
        <f t="shared" si="0"/>
        <v>0.07248493134274715</v>
      </c>
      <c r="S13" t="s">
        <v>70</v>
      </c>
      <c r="T13">
        <f t="shared" si="1"/>
        <v>0</v>
      </c>
      <c r="U13">
        <f t="shared" si="2"/>
        <v>200</v>
      </c>
      <c r="V13" s="6">
        <f>Q17-Q21</f>
        <v>0</v>
      </c>
      <c r="BB13">
        <f t="shared" si="3"/>
        <v>110</v>
      </c>
      <c r="BL13">
        <f t="shared" si="7"/>
        <v>0</v>
      </c>
      <c r="BM13">
        <v>1</v>
      </c>
      <c r="BN13">
        <f t="shared" si="8"/>
        <v>0</v>
      </c>
    </row>
    <row r="14" spans="11:66" ht="14.25">
      <c r="K14" s="2">
        <f>B14</f>
        <v>0</v>
      </c>
      <c r="L14">
        <f>A14</f>
        <v>0</v>
      </c>
      <c r="M14" t="str">
        <f>IF(C14=-1,"LEFT","RIGHT")</f>
        <v>RIGHT</v>
      </c>
      <c r="N14">
        <f>D14</f>
        <v>0</v>
      </c>
      <c r="O14">
        <f t="shared" si="4"/>
        <v>0</v>
      </c>
      <c r="P14">
        <f t="shared" si="5"/>
        <v>0</v>
      </c>
      <c r="Q14">
        <f t="shared" si="6"/>
        <v>0</v>
      </c>
      <c r="R14" s="1" t="e">
        <f t="shared" si="0"/>
        <v>#DIV/0!</v>
      </c>
      <c r="BB14">
        <f t="shared" si="3"/>
        <v>10</v>
      </c>
      <c r="BL14">
        <f t="shared" si="7"/>
        <v>0</v>
      </c>
      <c r="BM14">
        <v>1</v>
      </c>
      <c r="BN14">
        <f t="shared" si="8"/>
        <v>0</v>
      </c>
    </row>
    <row r="15" spans="11:66" ht="14.25">
      <c r="K15" s="2">
        <f>K14</f>
        <v>0</v>
      </c>
      <c r="L15">
        <f>L14</f>
        <v>0</v>
      </c>
      <c r="M15" t="str">
        <f>M14</f>
        <v>RIGHT</v>
      </c>
      <c r="N15">
        <f>N14</f>
        <v>0</v>
      </c>
      <c r="O15">
        <f t="shared" si="4"/>
        <v>0</v>
      </c>
      <c r="P15">
        <f t="shared" si="5"/>
        <v>0</v>
      </c>
      <c r="Q15">
        <f t="shared" si="6"/>
        <v>0</v>
      </c>
      <c r="R15" s="1" t="e">
        <f t="shared" si="0"/>
        <v>#DIV/0!</v>
      </c>
      <c r="BB15">
        <f t="shared" si="3"/>
        <v>10</v>
      </c>
      <c r="BL15">
        <f t="shared" si="7"/>
        <v>0</v>
      </c>
      <c r="BM15">
        <v>1</v>
      </c>
      <c r="BN15">
        <f t="shared" si="8"/>
        <v>0</v>
      </c>
    </row>
    <row r="16" spans="11:66" ht="14.25">
      <c r="K16" s="2">
        <f aca="true" t="shared" si="10" ref="K16:M21">K15</f>
        <v>0</v>
      </c>
      <c r="L16">
        <f t="shared" si="10"/>
        <v>0</v>
      </c>
      <c r="M16" t="str">
        <f t="shared" si="10"/>
        <v>RIGHT</v>
      </c>
      <c r="N16">
        <f>N15</f>
        <v>0</v>
      </c>
      <c r="O16">
        <f t="shared" si="4"/>
        <v>0</v>
      </c>
      <c r="P16">
        <f t="shared" si="5"/>
        <v>0</v>
      </c>
      <c r="Q16">
        <f t="shared" si="6"/>
        <v>0</v>
      </c>
      <c r="R16" s="1" t="e">
        <f t="shared" si="0"/>
        <v>#DIV/0!</v>
      </c>
      <c r="BB16">
        <f t="shared" si="3"/>
        <v>10</v>
      </c>
      <c r="BL16">
        <f t="shared" si="7"/>
        <v>0</v>
      </c>
      <c r="BM16">
        <v>1</v>
      </c>
      <c r="BN16">
        <f t="shared" si="8"/>
        <v>0</v>
      </c>
    </row>
    <row r="17" spans="11:66" ht="14.25">
      <c r="K17" s="2">
        <f t="shared" si="10"/>
        <v>0</v>
      </c>
      <c r="L17">
        <f t="shared" si="10"/>
        <v>0</v>
      </c>
      <c r="M17" t="str">
        <f t="shared" si="10"/>
        <v>RIGHT</v>
      </c>
      <c r="N17">
        <f>D17</f>
        <v>0</v>
      </c>
      <c r="O17">
        <f t="shared" si="4"/>
        <v>0</v>
      </c>
      <c r="P17">
        <f t="shared" si="5"/>
        <v>0</v>
      </c>
      <c r="Q17">
        <f t="shared" si="6"/>
        <v>0</v>
      </c>
      <c r="R17" s="1" t="e">
        <f t="shared" si="0"/>
        <v>#DIV/0!</v>
      </c>
      <c r="BB17">
        <f t="shared" si="3"/>
        <v>10</v>
      </c>
      <c r="BL17">
        <f t="shared" si="7"/>
        <v>0</v>
      </c>
      <c r="BM17">
        <v>1</v>
      </c>
      <c r="BN17">
        <f t="shared" si="8"/>
        <v>0</v>
      </c>
    </row>
    <row r="18" spans="11:54" ht="14.25">
      <c r="K18" s="2">
        <f>B18</f>
        <v>0</v>
      </c>
      <c r="L18">
        <f t="shared" si="10"/>
        <v>0</v>
      </c>
      <c r="M18" t="str">
        <f>IF(C18=-1,"LEFT","RIGHT")</f>
        <v>RIGHT</v>
      </c>
      <c r="N18">
        <f>D18</f>
        <v>0</v>
      </c>
      <c r="O18">
        <f t="shared" si="4"/>
        <v>0</v>
      </c>
      <c r="P18">
        <f t="shared" si="5"/>
        <v>0</v>
      </c>
      <c r="Q18">
        <f t="shared" si="6"/>
        <v>0</v>
      </c>
      <c r="R18" s="1" t="e">
        <f t="shared" si="0"/>
        <v>#DIV/0!</v>
      </c>
      <c r="BB18">
        <f t="shared" si="3"/>
        <v>10</v>
      </c>
    </row>
    <row r="19" spans="11:54" ht="14.25">
      <c r="K19" s="2">
        <f>K18</f>
        <v>0</v>
      </c>
      <c r="L19">
        <f t="shared" si="10"/>
        <v>0</v>
      </c>
      <c r="M19" t="str">
        <f>M18</f>
        <v>RIGHT</v>
      </c>
      <c r="N19">
        <f>N18</f>
        <v>0</v>
      </c>
      <c r="O19">
        <f t="shared" si="4"/>
        <v>0</v>
      </c>
      <c r="P19">
        <f t="shared" si="5"/>
        <v>0</v>
      </c>
      <c r="Q19">
        <f t="shared" si="6"/>
        <v>0</v>
      </c>
      <c r="R19" s="1" t="e">
        <f t="shared" si="0"/>
        <v>#DIV/0!</v>
      </c>
      <c r="BB19">
        <f t="shared" si="3"/>
        <v>10</v>
      </c>
    </row>
    <row r="20" spans="11:54" ht="14.25">
      <c r="K20" s="2">
        <f>K19</f>
        <v>0</v>
      </c>
      <c r="L20">
        <f t="shared" si="10"/>
        <v>0</v>
      </c>
      <c r="M20" t="str">
        <f t="shared" si="10"/>
        <v>RIGHT</v>
      </c>
      <c r="N20">
        <f>N19</f>
        <v>0</v>
      </c>
      <c r="O20">
        <f t="shared" si="4"/>
        <v>0</v>
      </c>
      <c r="P20">
        <f t="shared" si="5"/>
        <v>0</v>
      </c>
      <c r="Q20">
        <f t="shared" si="6"/>
        <v>0</v>
      </c>
      <c r="R20" s="1" t="e">
        <f t="shared" si="0"/>
        <v>#DIV/0!</v>
      </c>
      <c r="BB20">
        <f t="shared" si="3"/>
        <v>10</v>
      </c>
    </row>
    <row r="21" spans="11:54" ht="14.25">
      <c r="K21" s="2">
        <f>K20</f>
        <v>0</v>
      </c>
      <c r="L21">
        <f t="shared" si="10"/>
        <v>0</v>
      </c>
      <c r="M21" t="str">
        <f t="shared" si="10"/>
        <v>RIGHT</v>
      </c>
      <c r="N21">
        <f>D21</f>
        <v>0</v>
      </c>
      <c r="O21">
        <f t="shared" si="4"/>
        <v>0</v>
      </c>
      <c r="P21">
        <f t="shared" si="5"/>
        <v>0</v>
      </c>
      <c r="Q21">
        <f t="shared" si="6"/>
        <v>0</v>
      </c>
      <c r="R21" s="1" t="e">
        <f t="shared" si="0"/>
        <v>#DIV/0!</v>
      </c>
      <c r="BB21">
        <f t="shared" si="3"/>
        <v>10</v>
      </c>
    </row>
  </sheetData>
  <sheetProtection/>
  <mergeCells count="1">
    <mergeCell ref="C1:J3"/>
  </mergeCells>
  <printOptions/>
  <pageMargins left="0.75" right="0.75" top="1" bottom="1" header="0.5" footer="0.5"/>
  <pageSetup horizontalDpi="1200" verticalDpi="1200" orientation="portrait" paperSize="9" r:id="rId2"/>
  <drawing r:id="rId1"/>
</worksheet>
</file>

<file path=xl/worksheets/sheet4.xml><?xml version="1.0" encoding="utf-8"?>
<worksheet xmlns="http://schemas.openxmlformats.org/spreadsheetml/2006/main" xmlns:r="http://schemas.openxmlformats.org/officeDocument/2006/relationships">
  <dimension ref="A1:AX181"/>
  <sheetViews>
    <sheetView zoomScale="70" zoomScaleNormal="70" zoomScalePageLayoutView="0" workbookViewId="0" topLeftCell="A11">
      <selection activeCell="I34" sqref="I34:I35"/>
    </sheetView>
  </sheetViews>
  <sheetFormatPr defaultColWidth="9.140625" defaultRowHeight="15"/>
  <cols>
    <col min="1" max="16384" width="8.8515625" style="18" customWidth="1"/>
  </cols>
  <sheetData>
    <row r="1" spans="1:46" ht="14.25">
      <c r="A1" s="166" t="s">
        <v>109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8"/>
      <c r="AB1" s="27"/>
      <c r="AC1" s="27"/>
      <c r="AD1" s="27"/>
      <c r="AE1" s="27"/>
      <c r="AF1" s="27"/>
      <c r="AG1" s="27"/>
      <c r="AH1" s="27"/>
      <c r="AI1" s="27"/>
      <c r="AJ1" s="27"/>
      <c r="AK1" s="27"/>
      <c r="AL1" s="27"/>
      <c r="AM1" s="27"/>
      <c r="AN1" s="27"/>
      <c r="AO1" s="27"/>
      <c r="AP1" s="27"/>
      <c r="AQ1" s="27"/>
      <c r="AR1" s="27"/>
      <c r="AS1" s="27"/>
      <c r="AT1" s="27"/>
    </row>
    <row r="2" spans="1:46" ht="15" thickBot="1">
      <c r="A2" s="169"/>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1"/>
      <c r="AB2" s="27"/>
      <c r="AC2" s="27"/>
      <c r="AD2" s="27"/>
      <c r="AE2" s="27"/>
      <c r="AF2" s="27"/>
      <c r="AG2" s="27"/>
      <c r="AH2" s="27"/>
      <c r="AI2" s="27"/>
      <c r="AJ2" s="27"/>
      <c r="AK2" s="27"/>
      <c r="AL2" s="27"/>
      <c r="AM2" s="27"/>
      <c r="AN2" s="27"/>
      <c r="AO2" s="27"/>
      <c r="AP2" s="27"/>
      <c r="AQ2" s="27"/>
      <c r="AR2" s="27"/>
      <c r="AS2" s="27"/>
      <c r="AT2" s="27"/>
    </row>
    <row r="3" spans="1:46" ht="15" thickBot="1">
      <c r="A3" s="19"/>
      <c r="B3" s="20"/>
      <c r="C3" s="20"/>
      <c r="D3" s="20"/>
      <c r="E3" s="20"/>
      <c r="F3" s="20"/>
      <c r="G3" s="20"/>
      <c r="H3" s="20"/>
      <c r="I3" s="20"/>
      <c r="J3" s="20"/>
      <c r="K3" s="20"/>
      <c r="L3" s="20"/>
      <c r="M3" s="20"/>
      <c r="N3" s="20"/>
      <c r="O3" s="20"/>
      <c r="P3" s="20"/>
      <c r="Q3" s="20"/>
      <c r="R3" s="20"/>
      <c r="S3" s="20"/>
      <c r="T3" s="20"/>
      <c r="U3" s="20"/>
      <c r="V3" s="20"/>
      <c r="W3" s="20"/>
      <c r="X3" s="20"/>
      <c r="Y3" s="20"/>
      <c r="Z3" s="20"/>
      <c r="AA3" s="21"/>
      <c r="AB3" s="27"/>
      <c r="AC3" s="27"/>
      <c r="AD3" s="27"/>
      <c r="AE3" s="27"/>
      <c r="AF3" s="27"/>
      <c r="AG3" s="27"/>
      <c r="AH3" s="27"/>
      <c r="AI3" s="27"/>
      <c r="AJ3" s="27"/>
      <c r="AK3" s="27"/>
      <c r="AL3" s="27"/>
      <c r="AM3" s="27"/>
      <c r="AN3" s="27"/>
      <c r="AO3" s="27"/>
      <c r="AP3" s="27"/>
      <c r="AQ3" s="27"/>
      <c r="AR3" s="27"/>
      <c r="AS3" s="27"/>
      <c r="AT3" s="27"/>
    </row>
    <row r="4" spans="1:46" ht="14.25" customHeight="1">
      <c r="A4" s="178" t="s">
        <v>117</v>
      </c>
      <c r="B4" s="179"/>
      <c r="C4" s="179"/>
      <c r="D4" s="179"/>
      <c r="E4" s="179"/>
      <c r="F4" s="179"/>
      <c r="G4" s="179"/>
      <c r="H4" s="179"/>
      <c r="I4" s="179"/>
      <c r="J4" s="179"/>
      <c r="K4" s="179"/>
      <c r="L4" s="179"/>
      <c r="M4" s="179"/>
      <c r="N4" s="179"/>
      <c r="O4" s="179"/>
      <c r="P4" s="179"/>
      <c r="Q4" s="179"/>
      <c r="R4" s="179"/>
      <c r="S4" s="179"/>
      <c r="T4" s="180"/>
      <c r="U4" s="20"/>
      <c r="V4" s="20"/>
      <c r="W4" s="20"/>
      <c r="X4" s="20"/>
      <c r="Y4" s="20"/>
      <c r="Z4" s="20"/>
      <c r="AA4" s="21"/>
      <c r="AB4" s="27"/>
      <c r="AC4" s="27"/>
      <c r="AD4" s="27"/>
      <c r="AE4" s="27"/>
      <c r="AF4" s="27"/>
      <c r="AG4" s="27"/>
      <c r="AH4" s="27"/>
      <c r="AI4" s="27"/>
      <c r="AJ4" s="27"/>
      <c r="AK4" s="27"/>
      <c r="AL4" s="27"/>
      <c r="AM4" s="27"/>
      <c r="AN4" s="27"/>
      <c r="AO4" s="27"/>
      <c r="AP4" s="27"/>
      <c r="AQ4" s="27"/>
      <c r="AR4" s="27"/>
      <c r="AS4" s="27"/>
      <c r="AT4" s="27"/>
    </row>
    <row r="5" spans="1:46" ht="14.25">
      <c r="A5" s="181"/>
      <c r="B5" s="182"/>
      <c r="C5" s="182"/>
      <c r="D5" s="182"/>
      <c r="E5" s="182"/>
      <c r="F5" s="182"/>
      <c r="G5" s="182"/>
      <c r="H5" s="182"/>
      <c r="I5" s="182"/>
      <c r="J5" s="182"/>
      <c r="K5" s="182"/>
      <c r="L5" s="182"/>
      <c r="M5" s="182"/>
      <c r="N5" s="182"/>
      <c r="O5" s="182"/>
      <c r="P5" s="182"/>
      <c r="Q5" s="182"/>
      <c r="R5" s="182"/>
      <c r="S5" s="182"/>
      <c r="T5" s="183"/>
      <c r="U5" s="20"/>
      <c r="V5" s="20"/>
      <c r="W5" s="20"/>
      <c r="X5" s="20"/>
      <c r="Y5" s="20"/>
      <c r="Z5" s="20"/>
      <c r="AA5" s="21"/>
      <c r="AB5" s="27"/>
      <c r="AC5" s="27"/>
      <c r="AD5" s="27"/>
      <c r="AE5" s="27"/>
      <c r="AF5" s="27"/>
      <c r="AG5" s="27"/>
      <c r="AH5" s="27"/>
      <c r="AI5" s="27"/>
      <c r="AJ5" s="27"/>
      <c r="AK5" s="27"/>
      <c r="AL5" s="27"/>
      <c r="AM5" s="27"/>
      <c r="AN5" s="27"/>
      <c r="AO5" s="27"/>
      <c r="AP5" s="27"/>
      <c r="AQ5" s="27"/>
      <c r="AR5" s="27"/>
      <c r="AS5" s="27"/>
      <c r="AT5" s="27"/>
    </row>
    <row r="6" spans="1:46" ht="14.25">
      <c r="A6" s="181"/>
      <c r="B6" s="182"/>
      <c r="C6" s="182"/>
      <c r="D6" s="182"/>
      <c r="E6" s="182"/>
      <c r="F6" s="182"/>
      <c r="G6" s="182"/>
      <c r="H6" s="182"/>
      <c r="I6" s="182"/>
      <c r="J6" s="182"/>
      <c r="K6" s="182"/>
      <c r="L6" s="182"/>
      <c r="M6" s="182"/>
      <c r="N6" s="182"/>
      <c r="O6" s="182"/>
      <c r="P6" s="182"/>
      <c r="Q6" s="182"/>
      <c r="R6" s="182"/>
      <c r="S6" s="182"/>
      <c r="T6" s="183"/>
      <c r="U6" s="20"/>
      <c r="V6" s="20"/>
      <c r="W6" s="20"/>
      <c r="X6" s="20"/>
      <c r="Y6" s="20"/>
      <c r="Z6" s="20"/>
      <c r="AA6" s="21"/>
      <c r="AB6" s="27"/>
      <c r="AC6" s="27"/>
      <c r="AD6" s="27"/>
      <c r="AE6" s="27"/>
      <c r="AF6" s="27"/>
      <c r="AG6" s="27"/>
      <c r="AH6" s="27"/>
      <c r="AI6" s="27"/>
      <c r="AJ6" s="27"/>
      <c r="AK6" s="27"/>
      <c r="AL6" s="27"/>
      <c r="AM6" s="27"/>
      <c r="AN6" s="27"/>
      <c r="AO6" s="27"/>
      <c r="AP6" s="27"/>
      <c r="AQ6" s="27"/>
      <c r="AR6" s="27"/>
      <c r="AS6" s="27"/>
      <c r="AT6" s="27"/>
    </row>
    <row r="7" spans="1:46" ht="14.25">
      <c r="A7" s="181"/>
      <c r="B7" s="182"/>
      <c r="C7" s="182"/>
      <c r="D7" s="182"/>
      <c r="E7" s="182"/>
      <c r="F7" s="182"/>
      <c r="G7" s="182"/>
      <c r="H7" s="182"/>
      <c r="I7" s="182"/>
      <c r="J7" s="182"/>
      <c r="K7" s="182"/>
      <c r="L7" s="182"/>
      <c r="M7" s="182"/>
      <c r="N7" s="182"/>
      <c r="O7" s="182"/>
      <c r="P7" s="182"/>
      <c r="Q7" s="182"/>
      <c r="R7" s="182"/>
      <c r="S7" s="182"/>
      <c r="T7" s="183"/>
      <c r="U7" s="20"/>
      <c r="V7" s="20"/>
      <c r="W7" s="20"/>
      <c r="X7" s="20"/>
      <c r="Y7" s="20"/>
      <c r="Z7" s="20"/>
      <c r="AA7" s="21"/>
      <c r="AB7" s="27"/>
      <c r="AC7" s="27"/>
      <c r="AD7" s="27"/>
      <c r="AE7" s="27"/>
      <c r="AF7" s="27"/>
      <c r="AG7" s="27"/>
      <c r="AH7" s="27"/>
      <c r="AI7" s="27"/>
      <c r="AJ7" s="27"/>
      <c r="AK7" s="27"/>
      <c r="AL7" s="27"/>
      <c r="AM7" s="27"/>
      <c r="AN7" s="27"/>
      <c r="AO7" s="27"/>
      <c r="AP7" s="27"/>
      <c r="AQ7" s="27"/>
      <c r="AR7" s="27"/>
      <c r="AS7" s="27"/>
      <c r="AT7" s="27"/>
    </row>
    <row r="8" spans="1:46" ht="14.25">
      <c r="A8" s="181"/>
      <c r="B8" s="182"/>
      <c r="C8" s="182"/>
      <c r="D8" s="182"/>
      <c r="E8" s="182"/>
      <c r="F8" s="182"/>
      <c r="G8" s="182"/>
      <c r="H8" s="182"/>
      <c r="I8" s="182"/>
      <c r="J8" s="182"/>
      <c r="K8" s="182"/>
      <c r="L8" s="182"/>
      <c r="M8" s="182"/>
      <c r="N8" s="182"/>
      <c r="O8" s="182"/>
      <c r="P8" s="182"/>
      <c r="Q8" s="182"/>
      <c r="R8" s="182"/>
      <c r="S8" s="182"/>
      <c r="T8" s="183"/>
      <c r="U8" s="20"/>
      <c r="V8" s="20"/>
      <c r="W8" s="20"/>
      <c r="X8" s="20"/>
      <c r="Y8" s="20"/>
      <c r="Z8" s="20"/>
      <c r="AA8" s="21"/>
      <c r="AB8" s="27"/>
      <c r="AC8" s="27"/>
      <c r="AD8" s="27"/>
      <c r="AE8" s="27"/>
      <c r="AF8" s="27"/>
      <c r="AG8" s="27"/>
      <c r="AH8" s="27"/>
      <c r="AI8" s="27"/>
      <c r="AJ8" s="27"/>
      <c r="AK8" s="27"/>
      <c r="AL8" s="27"/>
      <c r="AM8" s="27"/>
      <c r="AN8" s="27"/>
      <c r="AO8" s="27"/>
      <c r="AP8" s="27"/>
      <c r="AQ8" s="27"/>
      <c r="AR8" s="27"/>
      <c r="AS8" s="27"/>
      <c r="AT8" s="27"/>
    </row>
    <row r="9" spans="1:46" ht="14.25">
      <c r="A9" s="181"/>
      <c r="B9" s="182"/>
      <c r="C9" s="182"/>
      <c r="D9" s="182"/>
      <c r="E9" s="182"/>
      <c r="F9" s="182"/>
      <c r="G9" s="182"/>
      <c r="H9" s="182"/>
      <c r="I9" s="182"/>
      <c r="J9" s="182"/>
      <c r="K9" s="182"/>
      <c r="L9" s="182"/>
      <c r="M9" s="182"/>
      <c r="N9" s="182"/>
      <c r="O9" s="182"/>
      <c r="P9" s="182"/>
      <c r="Q9" s="182"/>
      <c r="R9" s="182"/>
      <c r="S9" s="182"/>
      <c r="T9" s="183"/>
      <c r="U9" s="20"/>
      <c r="V9" s="20"/>
      <c r="W9" s="20"/>
      <c r="X9" s="20"/>
      <c r="Y9" s="20"/>
      <c r="Z9" s="20"/>
      <c r="AA9" s="21"/>
      <c r="AB9" s="27"/>
      <c r="AC9" s="27"/>
      <c r="AD9" s="27"/>
      <c r="AE9" s="27"/>
      <c r="AF9" s="27"/>
      <c r="AG9" s="27"/>
      <c r="AH9" s="27"/>
      <c r="AI9" s="27"/>
      <c r="AJ9" s="27"/>
      <c r="AK9" s="27"/>
      <c r="AL9" s="27"/>
      <c r="AM9" s="27"/>
      <c r="AN9" s="27"/>
      <c r="AO9" s="27"/>
      <c r="AP9" s="27"/>
      <c r="AQ9" s="27"/>
      <c r="AR9" s="27"/>
      <c r="AS9" s="27"/>
      <c r="AT9" s="27"/>
    </row>
    <row r="10" spans="1:46" ht="14.25">
      <c r="A10" s="181"/>
      <c r="B10" s="182"/>
      <c r="C10" s="182"/>
      <c r="D10" s="182"/>
      <c r="E10" s="182"/>
      <c r="F10" s="182"/>
      <c r="G10" s="182"/>
      <c r="H10" s="182"/>
      <c r="I10" s="182"/>
      <c r="J10" s="182"/>
      <c r="K10" s="182"/>
      <c r="L10" s="182"/>
      <c r="M10" s="182"/>
      <c r="N10" s="182"/>
      <c r="O10" s="182"/>
      <c r="P10" s="182"/>
      <c r="Q10" s="182"/>
      <c r="R10" s="182"/>
      <c r="S10" s="182"/>
      <c r="T10" s="183"/>
      <c r="U10" s="20"/>
      <c r="V10" s="20"/>
      <c r="W10" s="20"/>
      <c r="X10" s="20"/>
      <c r="Y10" s="20"/>
      <c r="Z10" s="20"/>
      <c r="AA10" s="21"/>
      <c r="AB10" s="27"/>
      <c r="AC10" s="27"/>
      <c r="AD10" s="27"/>
      <c r="AE10" s="27"/>
      <c r="AF10" s="27"/>
      <c r="AG10" s="27"/>
      <c r="AH10" s="27"/>
      <c r="AI10" s="27"/>
      <c r="AJ10" s="27"/>
      <c r="AK10" s="27"/>
      <c r="AL10" s="27"/>
      <c r="AM10" s="27"/>
      <c r="AN10" s="27"/>
      <c r="AO10" s="27"/>
      <c r="AP10" s="27"/>
      <c r="AQ10" s="27"/>
      <c r="AR10" s="27"/>
      <c r="AS10" s="27"/>
      <c r="AT10" s="27"/>
    </row>
    <row r="11" spans="1:46" ht="14.25">
      <c r="A11" s="181"/>
      <c r="B11" s="182"/>
      <c r="C11" s="182"/>
      <c r="D11" s="182"/>
      <c r="E11" s="182"/>
      <c r="F11" s="182"/>
      <c r="G11" s="182"/>
      <c r="H11" s="182"/>
      <c r="I11" s="182"/>
      <c r="J11" s="182"/>
      <c r="K11" s="182"/>
      <c r="L11" s="182"/>
      <c r="M11" s="182"/>
      <c r="N11" s="182"/>
      <c r="O11" s="182"/>
      <c r="P11" s="182"/>
      <c r="Q11" s="182"/>
      <c r="R11" s="182"/>
      <c r="S11" s="182"/>
      <c r="T11" s="183"/>
      <c r="U11" s="20"/>
      <c r="V11" s="20"/>
      <c r="W11" s="20"/>
      <c r="X11" s="20"/>
      <c r="Y11" s="20"/>
      <c r="Z11" s="20"/>
      <c r="AA11" s="21"/>
      <c r="AB11" s="27"/>
      <c r="AC11" s="27"/>
      <c r="AD11" s="27"/>
      <c r="AE11" s="27"/>
      <c r="AF11" s="27"/>
      <c r="AG11" s="27"/>
      <c r="AH11" s="27"/>
      <c r="AI11" s="27"/>
      <c r="AJ11" s="27"/>
      <c r="AK11" s="27"/>
      <c r="AL11" s="27"/>
      <c r="AM11" s="27"/>
      <c r="AN11" s="27"/>
      <c r="AO11" s="27"/>
      <c r="AP11" s="27"/>
      <c r="AQ11" s="27"/>
      <c r="AR11" s="27"/>
      <c r="AS11" s="27"/>
      <c r="AT11" s="27"/>
    </row>
    <row r="12" spans="1:46" ht="14.25">
      <c r="A12" s="181"/>
      <c r="B12" s="182"/>
      <c r="C12" s="182"/>
      <c r="D12" s="182"/>
      <c r="E12" s="182"/>
      <c r="F12" s="182"/>
      <c r="G12" s="182"/>
      <c r="H12" s="182"/>
      <c r="I12" s="182"/>
      <c r="J12" s="182"/>
      <c r="K12" s="182"/>
      <c r="L12" s="182"/>
      <c r="M12" s="182"/>
      <c r="N12" s="182"/>
      <c r="O12" s="182"/>
      <c r="P12" s="182"/>
      <c r="Q12" s="182"/>
      <c r="R12" s="182"/>
      <c r="S12" s="182"/>
      <c r="T12" s="183"/>
      <c r="U12" s="20"/>
      <c r="V12" s="20"/>
      <c r="W12" s="20"/>
      <c r="X12" s="20"/>
      <c r="Y12" s="20"/>
      <c r="Z12" s="20"/>
      <c r="AA12" s="21"/>
      <c r="AB12" s="27"/>
      <c r="AC12" s="27"/>
      <c r="AD12" s="27"/>
      <c r="AE12" s="27"/>
      <c r="AF12" s="27"/>
      <c r="AG12" s="27"/>
      <c r="AH12" s="27"/>
      <c r="AI12" s="27"/>
      <c r="AJ12" s="27"/>
      <c r="AK12" s="27"/>
      <c r="AL12" s="27"/>
      <c r="AM12" s="27"/>
      <c r="AN12" s="27"/>
      <c r="AO12" s="27"/>
      <c r="AP12" s="27"/>
      <c r="AQ12" s="27"/>
      <c r="AR12" s="27"/>
      <c r="AS12" s="27"/>
      <c r="AT12" s="27"/>
    </row>
    <row r="13" spans="1:50" ht="14.25">
      <c r="A13" s="181"/>
      <c r="B13" s="182"/>
      <c r="C13" s="182"/>
      <c r="D13" s="182"/>
      <c r="E13" s="182"/>
      <c r="F13" s="182"/>
      <c r="G13" s="182"/>
      <c r="H13" s="182"/>
      <c r="I13" s="182"/>
      <c r="J13" s="182"/>
      <c r="K13" s="182"/>
      <c r="L13" s="182"/>
      <c r="M13" s="182"/>
      <c r="N13" s="182"/>
      <c r="O13" s="182"/>
      <c r="P13" s="182"/>
      <c r="Q13" s="182"/>
      <c r="R13" s="182"/>
      <c r="S13" s="182"/>
      <c r="T13" s="183"/>
      <c r="U13" s="20"/>
      <c r="V13" s="20"/>
      <c r="W13" s="20"/>
      <c r="X13" s="20"/>
      <c r="Y13" s="20"/>
      <c r="Z13" s="20"/>
      <c r="AA13" s="21"/>
      <c r="AB13" s="27"/>
      <c r="AC13" s="27"/>
      <c r="AD13" s="27"/>
      <c r="AE13" s="27"/>
      <c r="AF13" s="27"/>
      <c r="AG13" s="27"/>
      <c r="AH13" s="27"/>
      <c r="AI13" s="27"/>
      <c r="AJ13" s="27"/>
      <c r="AK13" s="27"/>
      <c r="AL13" s="27"/>
      <c r="AM13" s="27"/>
      <c r="AN13" s="27"/>
      <c r="AO13" s="27"/>
      <c r="AP13" s="27"/>
      <c r="AQ13" s="27"/>
      <c r="AR13" s="27"/>
      <c r="AS13" s="27"/>
      <c r="AT13" s="27"/>
      <c r="AV13" s="163" t="s">
        <v>111</v>
      </c>
      <c r="AW13" s="164"/>
      <c r="AX13" s="164"/>
    </row>
    <row r="14" spans="1:50" ht="14.25">
      <c r="A14" s="181"/>
      <c r="B14" s="182"/>
      <c r="C14" s="182"/>
      <c r="D14" s="182"/>
      <c r="E14" s="182"/>
      <c r="F14" s="182"/>
      <c r="G14" s="182"/>
      <c r="H14" s="182"/>
      <c r="I14" s="182"/>
      <c r="J14" s="182"/>
      <c r="K14" s="182"/>
      <c r="L14" s="182"/>
      <c r="M14" s="182"/>
      <c r="N14" s="182"/>
      <c r="O14" s="182"/>
      <c r="P14" s="182"/>
      <c r="Q14" s="182"/>
      <c r="R14" s="182"/>
      <c r="S14" s="182"/>
      <c r="T14" s="183"/>
      <c r="U14" s="20"/>
      <c r="V14" s="20"/>
      <c r="W14" s="20"/>
      <c r="X14" s="20"/>
      <c r="Y14" s="20"/>
      <c r="Z14" s="20"/>
      <c r="AA14" s="21"/>
      <c r="AB14" s="27"/>
      <c r="AC14" s="27"/>
      <c r="AD14" s="27"/>
      <c r="AE14" s="27"/>
      <c r="AF14" s="27"/>
      <c r="AG14" s="27"/>
      <c r="AH14" s="27"/>
      <c r="AI14" s="27"/>
      <c r="AJ14" s="27"/>
      <c r="AK14" s="27"/>
      <c r="AL14" s="27"/>
      <c r="AM14" s="27"/>
      <c r="AN14" s="27"/>
      <c r="AO14" s="27"/>
      <c r="AP14" s="27"/>
      <c r="AQ14" s="27"/>
      <c r="AR14" s="27"/>
      <c r="AS14" s="27"/>
      <c r="AT14" s="27"/>
      <c r="AV14" s="164"/>
      <c r="AW14" s="164"/>
      <c r="AX14" s="164"/>
    </row>
    <row r="15" spans="1:50" ht="14.25">
      <c r="A15" s="181"/>
      <c r="B15" s="182"/>
      <c r="C15" s="182"/>
      <c r="D15" s="182"/>
      <c r="E15" s="182"/>
      <c r="F15" s="182"/>
      <c r="G15" s="182"/>
      <c r="H15" s="182"/>
      <c r="I15" s="182"/>
      <c r="J15" s="182"/>
      <c r="K15" s="182"/>
      <c r="L15" s="182"/>
      <c r="M15" s="182"/>
      <c r="N15" s="182"/>
      <c r="O15" s="182"/>
      <c r="P15" s="182"/>
      <c r="Q15" s="182"/>
      <c r="R15" s="182"/>
      <c r="S15" s="182"/>
      <c r="T15" s="183"/>
      <c r="U15" s="20"/>
      <c r="V15" s="20"/>
      <c r="W15" s="20"/>
      <c r="X15" s="20"/>
      <c r="Y15" s="20"/>
      <c r="Z15" s="20"/>
      <c r="AA15" s="21"/>
      <c r="AB15" s="27"/>
      <c r="AC15" s="27"/>
      <c r="AD15" s="27"/>
      <c r="AE15" s="27"/>
      <c r="AF15" s="27"/>
      <c r="AG15" s="27"/>
      <c r="AH15" s="27"/>
      <c r="AI15" s="27"/>
      <c r="AJ15" s="27"/>
      <c r="AK15" s="27"/>
      <c r="AL15" s="27"/>
      <c r="AM15" s="27"/>
      <c r="AN15" s="27"/>
      <c r="AO15" s="27"/>
      <c r="AP15" s="27"/>
      <c r="AQ15" s="27"/>
      <c r="AR15" s="27"/>
      <c r="AS15" s="27"/>
      <c r="AT15" s="27"/>
      <c r="AV15" s="164"/>
      <c r="AW15" s="164"/>
      <c r="AX15" s="164"/>
    </row>
    <row r="16" spans="1:50" ht="15" thickBot="1">
      <c r="A16" s="181"/>
      <c r="B16" s="182"/>
      <c r="C16" s="182"/>
      <c r="D16" s="182"/>
      <c r="E16" s="182"/>
      <c r="F16" s="182"/>
      <c r="G16" s="182"/>
      <c r="H16" s="182"/>
      <c r="I16" s="182"/>
      <c r="J16" s="182"/>
      <c r="K16" s="182"/>
      <c r="L16" s="182"/>
      <c r="M16" s="182"/>
      <c r="N16" s="182"/>
      <c r="O16" s="182"/>
      <c r="P16" s="182"/>
      <c r="Q16" s="182"/>
      <c r="R16" s="182"/>
      <c r="S16" s="182"/>
      <c r="T16" s="183"/>
      <c r="U16" s="20"/>
      <c r="V16" s="20"/>
      <c r="W16" s="20"/>
      <c r="X16" s="20"/>
      <c r="Y16" s="20"/>
      <c r="Z16" s="20"/>
      <c r="AA16" s="21"/>
      <c r="AB16" s="27"/>
      <c r="AC16" s="27"/>
      <c r="AD16" s="27"/>
      <c r="AE16" s="27"/>
      <c r="AF16" s="27"/>
      <c r="AG16" s="27"/>
      <c r="AH16" s="27"/>
      <c r="AI16" s="27"/>
      <c r="AJ16" s="27"/>
      <c r="AK16" s="27"/>
      <c r="AL16" s="27"/>
      <c r="AM16" s="27"/>
      <c r="AN16" s="27"/>
      <c r="AO16" s="27"/>
      <c r="AP16" s="27"/>
      <c r="AQ16" s="27"/>
      <c r="AR16" s="27"/>
      <c r="AS16" s="27"/>
      <c r="AT16" s="27"/>
      <c r="AV16" s="165"/>
      <c r="AW16" s="165"/>
      <c r="AX16" s="165"/>
    </row>
    <row r="17" spans="1:50" ht="14.25">
      <c r="A17" s="181"/>
      <c r="B17" s="182"/>
      <c r="C17" s="182"/>
      <c r="D17" s="182"/>
      <c r="E17" s="182"/>
      <c r="F17" s="182"/>
      <c r="G17" s="182"/>
      <c r="H17" s="182"/>
      <c r="I17" s="182"/>
      <c r="J17" s="182"/>
      <c r="K17" s="182"/>
      <c r="L17" s="182"/>
      <c r="M17" s="182"/>
      <c r="N17" s="182"/>
      <c r="O17" s="182"/>
      <c r="P17" s="182"/>
      <c r="Q17" s="182"/>
      <c r="R17" s="182"/>
      <c r="S17" s="182"/>
      <c r="T17" s="183"/>
      <c r="U17" s="20"/>
      <c r="V17" s="20"/>
      <c r="W17" s="20"/>
      <c r="X17" s="20"/>
      <c r="Y17" s="20"/>
      <c r="Z17" s="20"/>
      <c r="AA17" s="21"/>
      <c r="AB17" s="27"/>
      <c r="AC17" s="27"/>
      <c r="AD17" s="27"/>
      <c r="AE17" s="27"/>
      <c r="AF17" s="27"/>
      <c r="AG17" s="27"/>
      <c r="AH17" s="27"/>
      <c r="AI17" s="27"/>
      <c r="AJ17" s="27"/>
      <c r="AK17" s="27"/>
      <c r="AL17" s="27"/>
      <c r="AM17" s="27"/>
      <c r="AN17" s="27"/>
      <c r="AO17" s="27"/>
      <c r="AP17" s="27"/>
      <c r="AQ17" s="27"/>
      <c r="AR17" s="27"/>
      <c r="AS17" s="27"/>
      <c r="AT17" s="27"/>
      <c r="AV17" s="130">
        <f>(COUNTA(H22:H41,I22:I41)-COUNTA(F22:F41,G22:G41))/(COUNTA(H22:H41,I22:I41)+COUNTA(F22:F41,G22:G41))*100</f>
        <v>62.5</v>
      </c>
      <c r="AW17" s="131"/>
      <c r="AX17" s="132"/>
    </row>
    <row r="18" spans="1:50" ht="15" thickBot="1">
      <c r="A18" s="184"/>
      <c r="B18" s="185"/>
      <c r="C18" s="185"/>
      <c r="D18" s="185"/>
      <c r="E18" s="185"/>
      <c r="F18" s="185"/>
      <c r="G18" s="185"/>
      <c r="H18" s="185"/>
      <c r="I18" s="185"/>
      <c r="J18" s="185"/>
      <c r="K18" s="185"/>
      <c r="L18" s="185"/>
      <c r="M18" s="185"/>
      <c r="N18" s="185"/>
      <c r="O18" s="185"/>
      <c r="P18" s="185"/>
      <c r="Q18" s="185"/>
      <c r="R18" s="185"/>
      <c r="S18" s="185"/>
      <c r="T18" s="186"/>
      <c r="U18" s="20"/>
      <c r="V18" s="20"/>
      <c r="W18" s="20"/>
      <c r="X18" s="20"/>
      <c r="Y18" s="20"/>
      <c r="Z18" s="20"/>
      <c r="AA18" s="21"/>
      <c r="AB18" s="27"/>
      <c r="AC18" s="27"/>
      <c r="AD18" s="27"/>
      <c r="AE18" s="27"/>
      <c r="AF18" s="27"/>
      <c r="AG18" s="27"/>
      <c r="AH18" s="27"/>
      <c r="AI18" s="27"/>
      <c r="AJ18" s="27"/>
      <c r="AK18" s="27"/>
      <c r="AL18" s="27"/>
      <c r="AM18" s="27"/>
      <c r="AN18" s="27"/>
      <c r="AO18" s="27"/>
      <c r="AP18" s="27"/>
      <c r="AQ18" s="27"/>
      <c r="AR18" s="27"/>
      <c r="AS18" s="27"/>
      <c r="AT18" s="27"/>
      <c r="AV18" s="133"/>
      <c r="AW18" s="134"/>
      <c r="AX18" s="135"/>
    </row>
    <row r="19" spans="1:46" ht="15" thickBot="1">
      <c r="A19" s="19"/>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1"/>
      <c r="AB19" s="27"/>
      <c r="AC19" s="27"/>
      <c r="AD19" s="27"/>
      <c r="AE19" s="27"/>
      <c r="AF19" s="27"/>
      <c r="AG19" s="27"/>
      <c r="AH19" s="27"/>
      <c r="AI19" s="27"/>
      <c r="AJ19" s="27"/>
      <c r="AK19" s="27"/>
      <c r="AL19" s="27"/>
      <c r="AM19" s="27"/>
      <c r="AN19" s="27"/>
      <c r="AO19" s="27"/>
      <c r="AP19" s="27"/>
      <c r="AQ19" s="27"/>
      <c r="AR19" s="27"/>
      <c r="AS19" s="27"/>
      <c r="AT19" s="27"/>
    </row>
    <row r="20" spans="1:46" ht="14.25">
      <c r="A20" s="19"/>
      <c r="B20" s="20"/>
      <c r="C20" s="20"/>
      <c r="D20" s="20"/>
      <c r="E20" s="20"/>
      <c r="F20" s="136" t="s">
        <v>93</v>
      </c>
      <c r="G20" s="136"/>
      <c r="H20" s="136" t="s">
        <v>94</v>
      </c>
      <c r="I20" s="136"/>
      <c r="J20" s="20"/>
      <c r="K20" s="20"/>
      <c r="L20" s="20"/>
      <c r="M20" s="20"/>
      <c r="N20" s="20"/>
      <c r="O20" s="20"/>
      <c r="P20" s="20"/>
      <c r="Q20" s="20"/>
      <c r="R20" s="20"/>
      <c r="S20" s="20"/>
      <c r="T20" s="20"/>
      <c r="U20" s="20"/>
      <c r="V20" s="20"/>
      <c r="W20" s="20"/>
      <c r="X20" s="20"/>
      <c r="Y20" s="20"/>
      <c r="Z20" s="20"/>
      <c r="AA20" s="21"/>
      <c r="AB20" s="27"/>
      <c r="AC20" s="27"/>
      <c r="AD20" s="27"/>
      <c r="AE20" s="27"/>
      <c r="AF20" s="27"/>
      <c r="AG20" s="27"/>
      <c r="AH20" s="27"/>
      <c r="AI20" s="27"/>
      <c r="AJ20" s="27"/>
      <c r="AK20" s="27"/>
      <c r="AL20" s="27"/>
      <c r="AM20" s="27"/>
      <c r="AN20" s="27"/>
      <c r="AO20" s="27"/>
      <c r="AP20" s="27"/>
      <c r="AQ20" s="27"/>
      <c r="AR20" s="27"/>
      <c r="AS20" s="27"/>
      <c r="AT20" s="27"/>
    </row>
    <row r="21" spans="1:46" ht="15" thickBot="1">
      <c r="A21" s="19"/>
      <c r="B21" s="20"/>
      <c r="C21" s="20"/>
      <c r="D21" s="20"/>
      <c r="E21" s="20"/>
      <c r="F21" s="137"/>
      <c r="G21" s="137"/>
      <c r="H21" s="137"/>
      <c r="I21" s="137"/>
      <c r="J21" s="20"/>
      <c r="K21" s="20"/>
      <c r="L21" s="20"/>
      <c r="M21" s="20"/>
      <c r="N21" s="20"/>
      <c r="O21" s="20"/>
      <c r="P21" s="20"/>
      <c r="Q21" s="20"/>
      <c r="R21" s="20"/>
      <c r="S21" s="20"/>
      <c r="T21" s="20"/>
      <c r="U21" s="20"/>
      <c r="V21" s="20"/>
      <c r="W21" s="20"/>
      <c r="X21" s="20"/>
      <c r="Y21" s="20"/>
      <c r="Z21" s="20"/>
      <c r="AA21" s="21"/>
      <c r="AB21" s="27"/>
      <c r="AC21" s="27"/>
      <c r="AD21" s="27"/>
      <c r="AE21" s="27"/>
      <c r="AF21" s="27"/>
      <c r="AG21" s="27"/>
      <c r="AH21" s="27"/>
      <c r="AI21" s="27"/>
      <c r="AJ21" s="27"/>
      <c r="AK21" s="27"/>
      <c r="AL21" s="27"/>
      <c r="AM21" s="27"/>
      <c r="AN21" s="27"/>
      <c r="AO21" s="27"/>
      <c r="AP21" s="27"/>
      <c r="AQ21" s="27"/>
      <c r="AR21" s="27"/>
      <c r="AS21" s="27"/>
      <c r="AT21" s="27"/>
    </row>
    <row r="22" spans="1:46" ht="15" customHeight="1" thickBot="1">
      <c r="A22" s="114" t="s">
        <v>95</v>
      </c>
      <c r="B22" s="114"/>
      <c r="C22" s="114"/>
      <c r="D22" s="114"/>
      <c r="E22" s="114"/>
      <c r="F22" s="138"/>
      <c r="G22" s="139"/>
      <c r="H22" s="140" t="s">
        <v>105</v>
      </c>
      <c r="I22" s="141" t="s">
        <v>105</v>
      </c>
      <c r="J22" s="20"/>
      <c r="K22" s="172" t="s">
        <v>112</v>
      </c>
      <c r="L22" s="173"/>
      <c r="M22" s="174"/>
      <c r="N22" s="20"/>
      <c r="O22" s="20"/>
      <c r="P22" s="20"/>
      <c r="Q22" s="20"/>
      <c r="R22" s="20"/>
      <c r="S22" s="20"/>
      <c r="T22" s="20"/>
      <c r="U22" s="20"/>
      <c r="V22" s="20"/>
      <c r="W22" s="20"/>
      <c r="X22" s="20"/>
      <c r="Y22" s="20"/>
      <c r="Z22" s="20"/>
      <c r="AA22" s="21"/>
      <c r="AB22" s="27"/>
      <c r="AC22" s="27"/>
      <c r="AD22" s="27"/>
      <c r="AE22" s="27"/>
      <c r="AF22" s="27"/>
      <c r="AG22" s="27"/>
      <c r="AH22" s="27"/>
      <c r="AI22" s="27"/>
      <c r="AJ22" s="27"/>
      <c r="AK22" s="27"/>
      <c r="AL22" s="27"/>
      <c r="AM22" s="27"/>
      <c r="AN22" s="27"/>
      <c r="AO22" s="27"/>
      <c r="AP22" s="27"/>
      <c r="AQ22" s="27"/>
      <c r="AR22" s="27"/>
      <c r="AS22" s="27"/>
      <c r="AT22" s="27"/>
    </row>
    <row r="23" spans="1:46" ht="15" customHeight="1" thickBot="1">
      <c r="A23" s="114"/>
      <c r="B23" s="114"/>
      <c r="C23" s="114"/>
      <c r="D23" s="114"/>
      <c r="E23" s="114"/>
      <c r="F23" s="116"/>
      <c r="G23" s="117"/>
      <c r="H23" s="116"/>
      <c r="I23" s="117"/>
      <c r="J23" s="20"/>
      <c r="K23" s="175"/>
      <c r="L23" s="176"/>
      <c r="M23" s="177"/>
      <c r="N23" s="20"/>
      <c r="O23" s="20"/>
      <c r="P23" s="20"/>
      <c r="Q23" s="20"/>
      <c r="R23" s="20"/>
      <c r="S23" s="20"/>
      <c r="T23" s="20"/>
      <c r="U23" s="20"/>
      <c r="V23" s="20"/>
      <c r="W23" s="20"/>
      <c r="X23" s="20"/>
      <c r="Y23" s="20"/>
      <c r="Z23" s="20"/>
      <c r="AA23" s="21"/>
      <c r="AB23" s="27"/>
      <c r="AC23" s="27"/>
      <c r="AD23" s="27"/>
      <c r="AE23" s="27"/>
      <c r="AF23" s="27"/>
      <c r="AG23" s="27"/>
      <c r="AH23" s="27"/>
      <c r="AI23" s="27"/>
      <c r="AJ23" s="27"/>
      <c r="AK23" s="27"/>
      <c r="AL23" s="27"/>
      <c r="AM23" s="27"/>
      <c r="AN23" s="27"/>
      <c r="AO23" s="27"/>
      <c r="AP23" s="27"/>
      <c r="AQ23" s="27"/>
      <c r="AR23" s="27"/>
      <c r="AS23" s="27"/>
      <c r="AT23" s="27"/>
    </row>
    <row r="24" spans="1:46" ht="15" customHeight="1" thickBot="1">
      <c r="A24" s="114" t="s">
        <v>96</v>
      </c>
      <c r="B24" s="114"/>
      <c r="C24" s="114"/>
      <c r="D24" s="114"/>
      <c r="E24" s="114"/>
      <c r="F24" s="116"/>
      <c r="G24" s="117"/>
      <c r="H24" s="115" t="s">
        <v>105</v>
      </c>
      <c r="I24" s="120" t="s">
        <v>105</v>
      </c>
      <c r="J24" s="20"/>
      <c r="K24" s="121">
        <f>AV17</f>
        <v>62.5</v>
      </c>
      <c r="L24" s="122"/>
      <c r="M24" s="123"/>
      <c r="N24" s="20"/>
      <c r="O24" s="20"/>
      <c r="P24" s="20"/>
      <c r="Q24" s="20"/>
      <c r="R24" s="20"/>
      <c r="S24" s="20"/>
      <c r="T24" s="20"/>
      <c r="U24" s="20"/>
      <c r="V24" s="20"/>
      <c r="W24" s="20"/>
      <c r="X24" s="20"/>
      <c r="Y24" s="20"/>
      <c r="Z24" s="20"/>
      <c r="AA24" s="21"/>
      <c r="AB24" s="27"/>
      <c r="AC24" s="27"/>
      <c r="AD24" s="27"/>
      <c r="AE24" s="27"/>
      <c r="AF24" s="27"/>
      <c r="AG24" s="27"/>
      <c r="AH24" s="27"/>
      <c r="AI24" s="27"/>
      <c r="AJ24" s="27"/>
      <c r="AK24" s="27"/>
      <c r="AL24" s="27"/>
      <c r="AM24" s="27"/>
      <c r="AN24" s="27"/>
      <c r="AO24" s="27"/>
      <c r="AP24" s="27"/>
      <c r="AQ24" s="27"/>
      <c r="AR24" s="27"/>
      <c r="AS24" s="27"/>
      <c r="AT24" s="27"/>
    </row>
    <row r="25" spans="1:46" ht="15" customHeight="1" thickBot="1">
      <c r="A25" s="114"/>
      <c r="B25" s="114"/>
      <c r="C25" s="114"/>
      <c r="D25" s="114"/>
      <c r="E25" s="114"/>
      <c r="F25" s="116"/>
      <c r="G25" s="117"/>
      <c r="H25" s="116"/>
      <c r="I25" s="117"/>
      <c r="J25" s="20"/>
      <c r="K25" s="124"/>
      <c r="L25" s="125"/>
      <c r="M25" s="126"/>
      <c r="N25" s="20"/>
      <c r="O25" s="20"/>
      <c r="P25" s="20"/>
      <c r="Q25" s="20"/>
      <c r="R25" s="20"/>
      <c r="S25" s="20"/>
      <c r="T25" s="20"/>
      <c r="U25" s="20"/>
      <c r="V25" s="20"/>
      <c r="W25" s="20"/>
      <c r="X25" s="20"/>
      <c r="Y25" s="20"/>
      <c r="Z25" s="20"/>
      <c r="AA25" s="21"/>
      <c r="AB25" s="27"/>
      <c r="AC25" s="27"/>
      <c r="AD25" s="27"/>
      <c r="AE25" s="27"/>
      <c r="AF25" s="27"/>
      <c r="AG25" s="27"/>
      <c r="AH25" s="27"/>
      <c r="AI25" s="27"/>
      <c r="AJ25" s="27"/>
      <c r="AK25" s="27"/>
      <c r="AL25" s="27"/>
      <c r="AM25" s="27"/>
      <c r="AN25" s="27"/>
      <c r="AO25" s="27"/>
      <c r="AP25" s="27"/>
      <c r="AQ25" s="27"/>
      <c r="AR25" s="27"/>
      <c r="AS25" s="27"/>
      <c r="AT25" s="27"/>
    </row>
    <row r="26" spans="1:46" ht="15" customHeight="1" thickBot="1">
      <c r="A26" s="114" t="s">
        <v>97</v>
      </c>
      <c r="B26" s="114"/>
      <c r="C26" s="114"/>
      <c r="D26" s="114"/>
      <c r="E26" s="114"/>
      <c r="F26" s="115" t="s">
        <v>105</v>
      </c>
      <c r="G26" s="117"/>
      <c r="H26" s="115" t="s">
        <v>105</v>
      </c>
      <c r="I26" s="117"/>
      <c r="J26" s="20"/>
      <c r="K26" s="127"/>
      <c r="L26" s="128"/>
      <c r="M26" s="129"/>
      <c r="N26" s="20"/>
      <c r="O26" s="20"/>
      <c r="P26" s="20"/>
      <c r="Q26" s="20"/>
      <c r="R26" s="20"/>
      <c r="S26" s="20"/>
      <c r="T26" s="20"/>
      <c r="U26" s="20"/>
      <c r="V26" s="20"/>
      <c r="W26" s="20"/>
      <c r="X26" s="20"/>
      <c r="Y26" s="20"/>
      <c r="Z26" s="20"/>
      <c r="AA26" s="21"/>
      <c r="AB26" s="27"/>
      <c r="AC26" s="27"/>
      <c r="AD26" s="27"/>
      <c r="AE26" s="27"/>
      <c r="AF26" s="27"/>
      <c r="AG26" s="27"/>
      <c r="AH26" s="27"/>
      <c r="AI26" s="27"/>
      <c r="AJ26" s="27"/>
      <c r="AK26" s="27"/>
      <c r="AL26" s="27"/>
      <c r="AM26" s="27"/>
      <c r="AN26" s="27"/>
      <c r="AO26" s="27"/>
      <c r="AP26" s="27"/>
      <c r="AQ26" s="27"/>
      <c r="AR26" s="27"/>
      <c r="AS26" s="27"/>
      <c r="AT26" s="27"/>
    </row>
    <row r="27" spans="1:46" ht="15" customHeight="1" thickBot="1">
      <c r="A27" s="114"/>
      <c r="B27" s="114"/>
      <c r="C27" s="114"/>
      <c r="D27" s="114"/>
      <c r="E27" s="114"/>
      <c r="F27" s="116"/>
      <c r="G27" s="117"/>
      <c r="H27" s="116"/>
      <c r="I27" s="117"/>
      <c r="J27" s="20"/>
      <c r="K27" s="20"/>
      <c r="L27" s="20"/>
      <c r="M27" s="20"/>
      <c r="N27" s="20"/>
      <c r="O27" s="20"/>
      <c r="P27" s="20"/>
      <c r="Q27" s="20"/>
      <c r="R27" s="20"/>
      <c r="S27" s="20"/>
      <c r="T27" s="20"/>
      <c r="U27" s="20"/>
      <c r="V27" s="20"/>
      <c r="W27" s="20"/>
      <c r="X27" s="20"/>
      <c r="Y27" s="20"/>
      <c r="Z27" s="20"/>
      <c r="AA27" s="21"/>
      <c r="AB27" s="27"/>
      <c r="AC27" s="27"/>
      <c r="AD27" s="27"/>
      <c r="AE27" s="27"/>
      <c r="AF27" s="27"/>
      <c r="AG27" s="27"/>
      <c r="AH27" s="27"/>
      <c r="AI27" s="27"/>
      <c r="AJ27" s="27"/>
      <c r="AK27" s="27"/>
      <c r="AL27" s="27"/>
      <c r="AM27" s="27"/>
      <c r="AN27" s="27"/>
      <c r="AO27" s="27"/>
      <c r="AP27" s="27"/>
      <c r="AQ27" s="27"/>
      <c r="AR27" s="27"/>
      <c r="AS27" s="27"/>
      <c r="AT27" s="27"/>
    </row>
    <row r="28" spans="1:46" ht="15" customHeight="1" thickBot="1">
      <c r="A28" s="114" t="s">
        <v>98</v>
      </c>
      <c r="B28" s="114"/>
      <c r="C28" s="114"/>
      <c r="D28" s="114"/>
      <c r="E28" s="114"/>
      <c r="F28" s="116"/>
      <c r="G28" s="117"/>
      <c r="H28" s="115" t="s">
        <v>105</v>
      </c>
      <c r="I28" s="120" t="s">
        <v>105</v>
      </c>
      <c r="J28" s="20"/>
      <c r="K28" s="20"/>
      <c r="L28" s="20"/>
      <c r="M28" s="20"/>
      <c r="N28" s="20"/>
      <c r="O28" s="20"/>
      <c r="P28" s="20"/>
      <c r="Q28" s="20"/>
      <c r="R28" s="20"/>
      <c r="S28" s="20"/>
      <c r="T28" s="20"/>
      <c r="U28" s="20"/>
      <c r="V28" s="20"/>
      <c r="W28" s="20"/>
      <c r="X28" s="20"/>
      <c r="Y28" s="20"/>
      <c r="Z28" s="20"/>
      <c r="AA28" s="21"/>
      <c r="AB28" s="27"/>
      <c r="AC28" s="27"/>
      <c r="AD28" s="27"/>
      <c r="AE28" s="27"/>
      <c r="AF28" s="27"/>
      <c r="AG28" s="27"/>
      <c r="AH28" s="27"/>
      <c r="AI28" s="27"/>
      <c r="AJ28" s="27"/>
      <c r="AK28" s="27"/>
      <c r="AL28" s="27"/>
      <c r="AM28" s="27"/>
      <c r="AN28" s="27"/>
      <c r="AO28" s="27"/>
      <c r="AP28" s="27"/>
      <c r="AQ28" s="27"/>
      <c r="AR28" s="27"/>
      <c r="AS28" s="27"/>
      <c r="AT28" s="27"/>
    </row>
    <row r="29" spans="1:46" ht="15" customHeight="1" thickBot="1">
      <c r="A29" s="114"/>
      <c r="B29" s="114"/>
      <c r="C29" s="114"/>
      <c r="D29" s="114"/>
      <c r="E29" s="114"/>
      <c r="F29" s="116"/>
      <c r="G29" s="117"/>
      <c r="H29" s="116"/>
      <c r="I29" s="117"/>
      <c r="J29" s="20"/>
      <c r="K29" s="20"/>
      <c r="L29" s="20"/>
      <c r="M29" s="20"/>
      <c r="N29" s="20"/>
      <c r="O29" s="20"/>
      <c r="P29" s="20"/>
      <c r="Q29" s="20"/>
      <c r="R29" s="20"/>
      <c r="S29" s="20"/>
      <c r="T29" s="20"/>
      <c r="U29" s="20"/>
      <c r="V29" s="20"/>
      <c r="W29" s="20"/>
      <c r="X29" s="20"/>
      <c r="Y29" s="20"/>
      <c r="Z29" s="20"/>
      <c r="AA29" s="21"/>
      <c r="AB29" s="27"/>
      <c r="AC29" s="27"/>
      <c r="AD29" s="27"/>
      <c r="AE29" s="27"/>
      <c r="AF29" s="27"/>
      <c r="AG29" s="27"/>
      <c r="AH29" s="27"/>
      <c r="AI29" s="27"/>
      <c r="AJ29" s="27"/>
      <c r="AK29" s="27"/>
      <c r="AL29" s="27"/>
      <c r="AM29" s="27"/>
      <c r="AN29" s="27"/>
      <c r="AO29" s="27"/>
      <c r="AP29" s="27"/>
      <c r="AQ29" s="27"/>
      <c r="AR29" s="27"/>
      <c r="AS29" s="27"/>
      <c r="AT29" s="27"/>
    </row>
    <row r="30" spans="1:46" ht="15" customHeight="1" thickBot="1">
      <c r="A30" s="114" t="s">
        <v>99</v>
      </c>
      <c r="B30" s="114"/>
      <c r="C30" s="114"/>
      <c r="D30" s="114"/>
      <c r="E30" s="114"/>
      <c r="F30" s="116"/>
      <c r="G30" s="117"/>
      <c r="H30" s="115" t="s">
        <v>105</v>
      </c>
      <c r="I30" s="117"/>
      <c r="J30" s="20"/>
      <c r="K30" s="187" t="s">
        <v>110</v>
      </c>
      <c r="L30" s="188"/>
      <c r="M30" s="188"/>
      <c r="N30" s="188"/>
      <c r="O30" s="188"/>
      <c r="P30" s="188"/>
      <c r="Q30" s="188"/>
      <c r="R30" s="188"/>
      <c r="S30" s="188"/>
      <c r="T30" s="189"/>
      <c r="U30" s="25"/>
      <c r="V30" s="25"/>
      <c r="W30" s="25"/>
      <c r="X30" s="20"/>
      <c r="Y30" s="20"/>
      <c r="Z30" s="20"/>
      <c r="AA30" s="21"/>
      <c r="AB30" s="27"/>
      <c r="AC30" s="27"/>
      <c r="AD30" s="27"/>
      <c r="AE30" s="27"/>
      <c r="AF30" s="27"/>
      <c r="AG30" s="27"/>
      <c r="AH30" s="27"/>
      <c r="AI30" s="27"/>
      <c r="AJ30" s="27"/>
      <c r="AK30" s="27"/>
      <c r="AL30" s="27"/>
      <c r="AM30" s="27"/>
      <c r="AN30" s="27"/>
      <c r="AO30" s="27"/>
      <c r="AP30" s="27"/>
      <c r="AQ30" s="27"/>
      <c r="AR30" s="27"/>
      <c r="AS30" s="27"/>
      <c r="AT30" s="27"/>
    </row>
    <row r="31" spans="1:46" ht="15" customHeight="1" thickBot="1">
      <c r="A31" s="114"/>
      <c r="B31" s="114"/>
      <c r="C31" s="114"/>
      <c r="D31" s="114"/>
      <c r="E31" s="114"/>
      <c r="F31" s="116"/>
      <c r="G31" s="117"/>
      <c r="H31" s="116"/>
      <c r="I31" s="117"/>
      <c r="J31" s="20"/>
      <c r="K31" s="190"/>
      <c r="L31" s="191"/>
      <c r="M31" s="191"/>
      <c r="N31" s="191"/>
      <c r="O31" s="191"/>
      <c r="P31" s="191"/>
      <c r="Q31" s="191"/>
      <c r="R31" s="191"/>
      <c r="S31" s="191"/>
      <c r="T31" s="192"/>
      <c r="U31" s="25"/>
      <c r="V31" s="25"/>
      <c r="W31" s="25"/>
      <c r="X31" s="20"/>
      <c r="Y31" s="20"/>
      <c r="Z31" s="20"/>
      <c r="AA31" s="21"/>
      <c r="AB31" s="27"/>
      <c r="AC31" s="27"/>
      <c r="AD31" s="27"/>
      <c r="AE31" s="27"/>
      <c r="AF31" s="27"/>
      <c r="AG31" s="27"/>
      <c r="AH31" s="27"/>
      <c r="AI31" s="27"/>
      <c r="AJ31" s="27"/>
      <c r="AK31" s="27"/>
      <c r="AL31" s="27"/>
      <c r="AM31" s="27"/>
      <c r="AN31" s="27"/>
      <c r="AO31" s="27"/>
      <c r="AP31" s="27"/>
      <c r="AQ31" s="27"/>
      <c r="AR31" s="27"/>
      <c r="AS31" s="27"/>
      <c r="AT31" s="27"/>
    </row>
    <row r="32" spans="1:46" ht="15" customHeight="1" thickBot="1">
      <c r="A32" s="114" t="s">
        <v>100</v>
      </c>
      <c r="B32" s="114"/>
      <c r="C32" s="114"/>
      <c r="D32" s="114"/>
      <c r="E32" s="114"/>
      <c r="F32" s="116"/>
      <c r="G32" s="117"/>
      <c r="H32" s="115" t="s">
        <v>105</v>
      </c>
      <c r="I32" s="117"/>
      <c r="J32" s="20"/>
      <c r="K32" s="190"/>
      <c r="L32" s="191"/>
      <c r="M32" s="191"/>
      <c r="N32" s="191"/>
      <c r="O32" s="191"/>
      <c r="P32" s="191"/>
      <c r="Q32" s="191"/>
      <c r="R32" s="191"/>
      <c r="S32" s="191"/>
      <c r="T32" s="192"/>
      <c r="U32" s="25"/>
      <c r="V32" s="25"/>
      <c r="W32" s="25"/>
      <c r="X32" s="20"/>
      <c r="Y32" s="20"/>
      <c r="Z32" s="20"/>
      <c r="AA32" s="21"/>
      <c r="AB32" s="27"/>
      <c r="AC32" s="27"/>
      <c r="AD32" s="27"/>
      <c r="AE32" s="27"/>
      <c r="AF32" s="27"/>
      <c r="AG32" s="27"/>
      <c r="AH32" s="27"/>
      <c r="AI32" s="27"/>
      <c r="AJ32" s="27"/>
      <c r="AK32" s="27"/>
      <c r="AL32" s="27"/>
      <c r="AM32" s="27"/>
      <c r="AN32" s="27"/>
      <c r="AO32" s="27"/>
      <c r="AP32" s="27"/>
      <c r="AQ32" s="27"/>
      <c r="AR32" s="27"/>
      <c r="AS32" s="27"/>
      <c r="AT32" s="27"/>
    </row>
    <row r="33" spans="1:46" ht="15" customHeight="1" thickBot="1">
      <c r="A33" s="114"/>
      <c r="B33" s="114"/>
      <c r="C33" s="114"/>
      <c r="D33" s="114"/>
      <c r="E33" s="114"/>
      <c r="F33" s="116"/>
      <c r="G33" s="117"/>
      <c r="H33" s="116"/>
      <c r="I33" s="117"/>
      <c r="J33" s="20"/>
      <c r="K33" s="190"/>
      <c r="L33" s="191"/>
      <c r="M33" s="191"/>
      <c r="N33" s="191"/>
      <c r="O33" s="191"/>
      <c r="P33" s="191"/>
      <c r="Q33" s="191"/>
      <c r="R33" s="191"/>
      <c r="S33" s="191"/>
      <c r="T33" s="192"/>
      <c r="U33" s="25"/>
      <c r="V33" s="25"/>
      <c r="W33" s="25"/>
      <c r="X33" s="20"/>
      <c r="Y33" s="20"/>
      <c r="Z33" s="20"/>
      <c r="AA33" s="21"/>
      <c r="AB33" s="27"/>
      <c r="AC33" s="27"/>
      <c r="AD33" s="27"/>
      <c r="AE33" s="27"/>
      <c r="AF33" s="27"/>
      <c r="AG33" s="27"/>
      <c r="AH33" s="27"/>
      <c r="AI33" s="27"/>
      <c r="AJ33" s="27"/>
      <c r="AK33" s="27"/>
      <c r="AL33" s="27"/>
      <c r="AM33" s="27"/>
      <c r="AN33" s="27"/>
      <c r="AO33" s="27"/>
      <c r="AP33" s="27"/>
      <c r="AQ33" s="27"/>
      <c r="AR33" s="27"/>
      <c r="AS33" s="27"/>
      <c r="AT33" s="27"/>
    </row>
    <row r="34" spans="1:46" ht="15" customHeight="1" thickBot="1">
      <c r="A34" s="114" t="s">
        <v>101</v>
      </c>
      <c r="B34" s="114"/>
      <c r="C34" s="114"/>
      <c r="D34" s="114"/>
      <c r="E34" s="114"/>
      <c r="F34" s="116"/>
      <c r="G34" s="117"/>
      <c r="H34" s="115" t="s">
        <v>105</v>
      </c>
      <c r="I34" s="117"/>
      <c r="J34" s="20"/>
      <c r="K34" s="190"/>
      <c r="L34" s="191"/>
      <c r="M34" s="191"/>
      <c r="N34" s="191"/>
      <c r="O34" s="191"/>
      <c r="P34" s="191"/>
      <c r="Q34" s="191"/>
      <c r="R34" s="191"/>
      <c r="S34" s="191"/>
      <c r="T34" s="192"/>
      <c r="U34" s="25"/>
      <c r="V34" s="25"/>
      <c r="W34" s="25"/>
      <c r="X34" s="20"/>
      <c r="Y34" s="20"/>
      <c r="Z34" s="20"/>
      <c r="AA34" s="21"/>
      <c r="AB34" s="27"/>
      <c r="AC34" s="27"/>
      <c r="AD34" s="27"/>
      <c r="AE34" s="27"/>
      <c r="AF34" s="27"/>
      <c r="AG34" s="27"/>
      <c r="AH34" s="27"/>
      <c r="AI34" s="27"/>
      <c r="AJ34" s="27"/>
      <c r="AK34" s="27"/>
      <c r="AL34" s="27"/>
      <c r="AM34" s="27"/>
      <c r="AN34" s="27"/>
      <c r="AO34" s="27"/>
      <c r="AP34" s="27"/>
      <c r="AQ34" s="27"/>
      <c r="AR34" s="27"/>
      <c r="AS34" s="27"/>
      <c r="AT34" s="27"/>
    </row>
    <row r="35" spans="1:46" ht="15" customHeight="1" thickBot="1">
      <c r="A35" s="114"/>
      <c r="B35" s="114"/>
      <c r="C35" s="114"/>
      <c r="D35" s="114"/>
      <c r="E35" s="114"/>
      <c r="F35" s="116"/>
      <c r="G35" s="117"/>
      <c r="H35" s="116"/>
      <c r="I35" s="117"/>
      <c r="J35" s="20"/>
      <c r="K35" s="190"/>
      <c r="L35" s="191"/>
      <c r="M35" s="191"/>
      <c r="N35" s="191"/>
      <c r="O35" s="191"/>
      <c r="P35" s="191"/>
      <c r="Q35" s="191"/>
      <c r="R35" s="191"/>
      <c r="S35" s="191"/>
      <c r="T35" s="192"/>
      <c r="U35" s="25"/>
      <c r="V35" s="25"/>
      <c r="W35" s="25"/>
      <c r="X35" s="20"/>
      <c r="Y35" s="20"/>
      <c r="Z35" s="20"/>
      <c r="AA35" s="21"/>
      <c r="AB35" s="27"/>
      <c r="AC35" s="27"/>
      <c r="AD35" s="27"/>
      <c r="AE35" s="27"/>
      <c r="AF35" s="27"/>
      <c r="AG35" s="27"/>
      <c r="AH35" s="27"/>
      <c r="AI35" s="27"/>
      <c r="AJ35" s="27"/>
      <c r="AK35" s="27"/>
      <c r="AL35" s="27"/>
      <c r="AM35" s="27"/>
      <c r="AN35" s="27"/>
      <c r="AO35" s="27"/>
      <c r="AP35" s="27"/>
      <c r="AQ35" s="27"/>
      <c r="AR35" s="27"/>
      <c r="AS35" s="27"/>
      <c r="AT35" s="27"/>
    </row>
    <row r="36" spans="1:46" ht="15" customHeight="1" thickBot="1">
      <c r="A36" s="114" t="s">
        <v>102</v>
      </c>
      <c r="B36" s="114"/>
      <c r="C36" s="114"/>
      <c r="D36" s="114"/>
      <c r="E36" s="114"/>
      <c r="F36" s="116"/>
      <c r="G36" s="117"/>
      <c r="H36" s="115" t="s">
        <v>105</v>
      </c>
      <c r="I36" s="117"/>
      <c r="J36" s="20"/>
      <c r="K36" s="190"/>
      <c r="L36" s="191"/>
      <c r="M36" s="191"/>
      <c r="N36" s="191"/>
      <c r="O36" s="191"/>
      <c r="P36" s="191"/>
      <c r="Q36" s="191"/>
      <c r="R36" s="191"/>
      <c r="S36" s="191"/>
      <c r="T36" s="192"/>
      <c r="U36" s="25"/>
      <c r="V36" s="25"/>
      <c r="W36" s="25"/>
      <c r="X36" s="20"/>
      <c r="Y36" s="20"/>
      <c r="Z36" s="20"/>
      <c r="AA36" s="21"/>
      <c r="AB36" s="27"/>
      <c r="AC36" s="27"/>
      <c r="AD36" s="27"/>
      <c r="AE36" s="27"/>
      <c r="AF36" s="27"/>
      <c r="AG36" s="27"/>
      <c r="AH36" s="27"/>
      <c r="AI36" s="27"/>
      <c r="AJ36" s="27"/>
      <c r="AK36" s="27"/>
      <c r="AL36" s="27"/>
      <c r="AM36" s="27"/>
      <c r="AN36" s="27"/>
      <c r="AO36" s="27"/>
      <c r="AP36" s="27"/>
      <c r="AQ36" s="27"/>
      <c r="AR36" s="27"/>
      <c r="AS36" s="27"/>
      <c r="AT36" s="27"/>
    </row>
    <row r="37" spans="1:46" ht="15" customHeight="1" thickBot="1">
      <c r="A37" s="114"/>
      <c r="B37" s="114"/>
      <c r="C37" s="114"/>
      <c r="D37" s="114"/>
      <c r="E37" s="114"/>
      <c r="F37" s="116"/>
      <c r="G37" s="117"/>
      <c r="H37" s="116"/>
      <c r="I37" s="117"/>
      <c r="J37" s="20"/>
      <c r="K37" s="193"/>
      <c r="L37" s="194"/>
      <c r="M37" s="194"/>
      <c r="N37" s="194"/>
      <c r="O37" s="194"/>
      <c r="P37" s="194"/>
      <c r="Q37" s="194"/>
      <c r="R37" s="194"/>
      <c r="S37" s="194"/>
      <c r="T37" s="195"/>
      <c r="U37" s="25"/>
      <c r="V37" s="25"/>
      <c r="W37" s="25"/>
      <c r="X37" s="20"/>
      <c r="Y37" s="20"/>
      <c r="Z37" s="20"/>
      <c r="AA37" s="21"/>
      <c r="AB37" s="27"/>
      <c r="AC37" s="27"/>
      <c r="AD37" s="27"/>
      <c r="AE37" s="27"/>
      <c r="AF37" s="27"/>
      <c r="AG37" s="27"/>
      <c r="AH37" s="27"/>
      <c r="AI37" s="27"/>
      <c r="AJ37" s="27"/>
      <c r="AK37" s="27"/>
      <c r="AL37" s="27"/>
      <c r="AM37" s="27"/>
      <c r="AN37" s="27"/>
      <c r="AO37" s="27"/>
      <c r="AP37" s="27"/>
      <c r="AQ37" s="27"/>
      <c r="AR37" s="27"/>
      <c r="AS37" s="27"/>
      <c r="AT37" s="27"/>
    </row>
    <row r="38" spans="1:46" ht="15" customHeight="1" thickBot="1">
      <c r="A38" s="114" t="s">
        <v>103</v>
      </c>
      <c r="B38" s="114"/>
      <c r="C38" s="114"/>
      <c r="D38" s="114"/>
      <c r="E38" s="114"/>
      <c r="F38" s="115" t="s">
        <v>105</v>
      </c>
      <c r="G38" s="117"/>
      <c r="H38" s="115" t="s">
        <v>105</v>
      </c>
      <c r="I38" s="117"/>
      <c r="J38" s="20"/>
      <c r="K38" s="25"/>
      <c r="L38" s="25"/>
      <c r="M38" s="25"/>
      <c r="N38" s="25"/>
      <c r="O38" s="25"/>
      <c r="P38" s="25"/>
      <c r="Q38" s="25"/>
      <c r="R38" s="25"/>
      <c r="S38" s="25"/>
      <c r="T38" s="25"/>
      <c r="U38" s="25"/>
      <c r="V38" s="25"/>
      <c r="W38" s="25"/>
      <c r="X38" s="20"/>
      <c r="Y38" s="20"/>
      <c r="Z38" s="20"/>
      <c r="AA38" s="21"/>
      <c r="AB38" s="27"/>
      <c r="AC38" s="27"/>
      <c r="AD38" s="27"/>
      <c r="AE38" s="27"/>
      <c r="AF38" s="27"/>
      <c r="AG38" s="27"/>
      <c r="AH38" s="27"/>
      <c r="AI38" s="27"/>
      <c r="AJ38" s="27"/>
      <c r="AK38" s="27"/>
      <c r="AL38" s="27"/>
      <c r="AM38" s="27"/>
      <c r="AN38" s="27"/>
      <c r="AO38" s="27"/>
      <c r="AP38" s="27"/>
      <c r="AQ38" s="27"/>
      <c r="AR38" s="27"/>
      <c r="AS38" s="27"/>
      <c r="AT38" s="27"/>
    </row>
    <row r="39" spans="1:46" ht="15" customHeight="1" thickBot="1">
      <c r="A39" s="114"/>
      <c r="B39" s="114"/>
      <c r="C39" s="114"/>
      <c r="D39" s="114"/>
      <c r="E39" s="114"/>
      <c r="F39" s="116"/>
      <c r="G39" s="117"/>
      <c r="H39" s="116"/>
      <c r="I39" s="117"/>
      <c r="J39" s="20"/>
      <c r="K39" s="25"/>
      <c r="L39" s="25"/>
      <c r="M39" s="25"/>
      <c r="N39" s="25"/>
      <c r="O39" s="25"/>
      <c r="P39" s="25"/>
      <c r="Q39" s="25"/>
      <c r="R39" s="25"/>
      <c r="S39" s="25"/>
      <c r="T39" s="25"/>
      <c r="U39" s="25"/>
      <c r="V39" s="25"/>
      <c r="W39" s="25"/>
      <c r="X39" s="20"/>
      <c r="Y39" s="20"/>
      <c r="Z39" s="20"/>
      <c r="AA39" s="21"/>
      <c r="AB39" s="27"/>
      <c r="AC39" s="27"/>
      <c r="AD39" s="27"/>
      <c r="AE39" s="27"/>
      <c r="AF39" s="27"/>
      <c r="AG39" s="27"/>
      <c r="AH39" s="27"/>
      <c r="AI39" s="27"/>
      <c r="AJ39" s="27"/>
      <c r="AK39" s="27"/>
      <c r="AL39" s="27"/>
      <c r="AM39" s="27"/>
      <c r="AN39" s="27"/>
      <c r="AO39" s="27"/>
      <c r="AP39" s="27"/>
      <c r="AQ39" s="27"/>
      <c r="AR39" s="27"/>
      <c r="AS39" s="27"/>
      <c r="AT39" s="27"/>
    </row>
    <row r="40" spans="1:46" ht="15" customHeight="1" thickBot="1">
      <c r="A40" s="114" t="s">
        <v>104</v>
      </c>
      <c r="B40" s="114"/>
      <c r="C40" s="114"/>
      <c r="D40" s="114"/>
      <c r="E40" s="114"/>
      <c r="F40" s="115" t="s">
        <v>105</v>
      </c>
      <c r="G40" s="117"/>
      <c r="H40" s="115" t="s">
        <v>105</v>
      </c>
      <c r="I40" s="117"/>
      <c r="J40" s="20"/>
      <c r="K40" s="25"/>
      <c r="L40" s="25"/>
      <c r="M40" s="25"/>
      <c r="N40" s="25"/>
      <c r="O40" s="25"/>
      <c r="P40" s="25"/>
      <c r="Q40" s="25"/>
      <c r="R40" s="25"/>
      <c r="S40" s="25"/>
      <c r="T40" s="25"/>
      <c r="U40" s="25"/>
      <c r="V40" s="25"/>
      <c r="W40" s="25"/>
      <c r="X40" s="20"/>
      <c r="Y40" s="20"/>
      <c r="Z40" s="20"/>
      <c r="AA40" s="21"/>
      <c r="AB40" s="27"/>
      <c r="AC40" s="27"/>
      <c r="AD40" s="27"/>
      <c r="AE40" s="27"/>
      <c r="AF40" s="27"/>
      <c r="AG40" s="27"/>
      <c r="AH40" s="27"/>
      <c r="AI40" s="27"/>
      <c r="AJ40" s="27"/>
      <c r="AK40" s="27"/>
      <c r="AL40" s="27"/>
      <c r="AM40" s="27"/>
      <c r="AN40" s="27"/>
      <c r="AO40" s="27"/>
      <c r="AP40" s="27"/>
      <c r="AQ40" s="27"/>
      <c r="AR40" s="27"/>
      <c r="AS40" s="27"/>
      <c r="AT40" s="27"/>
    </row>
    <row r="41" spans="1:46" ht="15" customHeight="1" thickBot="1">
      <c r="A41" s="114"/>
      <c r="B41" s="114"/>
      <c r="C41" s="114"/>
      <c r="D41" s="114"/>
      <c r="E41" s="114"/>
      <c r="F41" s="118"/>
      <c r="G41" s="119"/>
      <c r="H41" s="118"/>
      <c r="I41" s="119"/>
      <c r="J41" s="20"/>
      <c r="K41" s="25"/>
      <c r="L41" s="25"/>
      <c r="M41" s="25"/>
      <c r="N41" s="25"/>
      <c r="O41" s="25"/>
      <c r="P41" s="25"/>
      <c r="Q41" s="25"/>
      <c r="R41" s="25"/>
      <c r="S41" s="25"/>
      <c r="T41" s="25"/>
      <c r="U41" s="25"/>
      <c r="V41" s="25"/>
      <c r="W41" s="25"/>
      <c r="X41" s="20"/>
      <c r="Y41" s="20"/>
      <c r="Z41" s="20"/>
      <c r="AA41" s="21"/>
      <c r="AB41" s="27"/>
      <c r="AC41" s="27"/>
      <c r="AD41" s="27"/>
      <c r="AE41" s="27"/>
      <c r="AF41" s="27"/>
      <c r="AG41" s="27"/>
      <c r="AH41" s="27"/>
      <c r="AI41" s="27"/>
      <c r="AJ41" s="27"/>
      <c r="AK41" s="27"/>
      <c r="AL41" s="27"/>
      <c r="AM41" s="27"/>
      <c r="AN41" s="27"/>
      <c r="AO41" s="27"/>
      <c r="AP41" s="27"/>
      <c r="AQ41" s="27"/>
      <c r="AR41" s="27"/>
      <c r="AS41" s="27"/>
      <c r="AT41" s="27"/>
    </row>
    <row r="42" spans="1:46" ht="15" thickBot="1">
      <c r="A42" s="19"/>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1"/>
      <c r="AB42" s="27"/>
      <c r="AC42" s="27"/>
      <c r="AD42" s="27"/>
      <c r="AE42" s="27"/>
      <c r="AF42" s="27"/>
      <c r="AG42" s="27"/>
      <c r="AH42" s="27"/>
      <c r="AI42" s="27"/>
      <c r="AJ42" s="27"/>
      <c r="AK42" s="27"/>
      <c r="AL42" s="27"/>
      <c r="AM42" s="27"/>
      <c r="AN42" s="27"/>
      <c r="AO42" s="27"/>
      <c r="AP42" s="27"/>
      <c r="AQ42" s="27"/>
      <c r="AR42" s="27"/>
      <c r="AS42" s="27"/>
      <c r="AT42" s="27"/>
    </row>
    <row r="43" spans="1:46" ht="15" thickBot="1">
      <c r="A43" s="19"/>
      <c r="B43" s="20"/>
      <c r="C43" s="20"/>
      <c r="D43" s="20"/>
      <c r="E43" s="20"/>
      <c r="F43" s="112">
        <f>COUNTA(F22:F41,G22:G41)</f>
        <v>3</v>
      </c>
      <c r="G43" s="113"/>
      <c r="H43" s="112">
        <f>COUNTA(H22:H41,I22:I41)</f>
        <v>13</v>
      </c>
      <c r="I43" s="113"/>
      <c r="J43" s="20"/>
      <c r="K43" s="20"/>
      <c r="L43" s="20"/>
      <c r="M43" s="20"/>
      <c r="N43" s="20"/>
      <c r="O43" s="20"/>
      <c r="P43" s="20"/>
      <c r="Q43" s="20"/>
      <c r="R43" s="20"/>
      <c r="S43" s="20"/>
      <c r="T43" s="20"/>
      <c r="U43" s="20"/>
      <c r="V43" s="20"/>
      <c r="W43" s="20"/>
      <c r="X43" s="20"/>
      <c r="Y43" s="20"/>
      <c r="Z43" s="20"/>
      <c r="AA43" s="21"/>
      <c r="AB43" s="27"/>
      <c r="AC43" s="27"/>
      <c r="AD43" s="27"/>
      <c r="AE43" s="27"/>
      <c r="AF43" s="27"/>
      <c r="AG43" s="27"/>
      <c r="AH43" s="27"/>
      <c r="AI43" s="27"/>
      <c r="AJ43" s="27"/>
      <c r="AK43" s="27"/>
      <c r="AL43" s="27"/>
      <c r="AM43" s="27"/>
      <c r="AN43" s="27"/>
      <c r="AO43" s="27"/>
      <c r="AP43" s="27"/>
      <c r="AQ43" s="27"/>
      <c r="AR43" s="27"/>
      <c r="AS43" s="27"/>
      <c r="AT43" s="27"/>
    </row>
    <row r="44" spans="1:46" ht="14.25">
      <c r="A44" s="19"/>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1"/>
      <c r="AB44" s="27"/>
      <c r="AC44" s="27"/>
      <c r="AD44" s="27"/>
      <c r="AE44" s="27"/>
      <c r="AF44" s="27"/>
      <c r="AG44" s="27"/>
      <c r="AH44" s="27"/>
      <c r="AI44" s="27"/>
      <c r="AJ44" s="27"/>
      <c r="AK44" s="27"/>
      <c r="AL44" s="27"/>
      <c r="AM44" s="27"/>
      <c r="AN44" s="27"/>
      <c r="AO44" s="27"/>
      <c r="AP44" s="27"/>
      <c r="AQ44" s="27"/>
      <c r="AR44" s="27"/>
      <c r="AS44" s="27"/>
      <c r="AT44" s="27"/>
    </row>
    <row r="45" spans="1:46" ht="14.25">
      <c r="A45" s="19"/>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1"/>
      <c r="AB45" s="27"/>
      <c r="AC45" s="27"/>
      <c r="AD45" s="27"/>
      <c r="AE45" s="27"/>
      <c r="AF45" s="27"/>
      <c r="AG45" s="27"/>
      <c r="AH45" s="27"/>
      <c r="AI45" s="27"/>
      <c r="AJ45" s="27"/>
      <c r="AK45" s="27"/>
      <c r="AL45" s="27"/>
      <c r="AM45" s="27"/>
      <c r="AN45" s="27"/>
      <c r="AO45" s="27"/>
      <c r="AP45" s="27"/>
      <c r="AQ45" s="27"/>
      <c r="AR45" s="27"/>
      <c r="AS45" s="27"/>
      <c r="AT45" s="27"/>
    </row>
    <row r="46" spans="1:46" ht="14.25">
      <c r="A46" s="19"/>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1"/>
      <c r="AB46" s="27"/>
      <c r="AC46" s="27"/>
      <c r="AD46" s="27"/>
      <c r="AE46" s="27"/>
      <c r="AF46" s="27"/>
      <c r="AG46" s="27"/>
      <c r="AH46" s="27"/>
      <c r="AI46" s="27"/>
      <c r="AJ46" s="27"/>
      <c r="AK46" s="27"/>
      <c r="AL46" s="27"/>
      <c r="AM46" s="27"/>
      <c r="AN46" s="27"/>
      <c r="AO46" s="27"/>
      <c r="AP46" s="27"/>
      <c r="AQ46" s="27"/>
      <c r="AR46" s="27"/>
      <c r="AS46" s="27"/>
      <c r="AT46" s="27"/>
    </row>
    <row r="47" spans="1:46" ht="14.25">
      <c r="A47" s="19"/>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1"/>
      <c r="AB47" s="27"/>
      <c r="AC47" s="27"/>
      <c r="AD47" s="27"/>
      <c r="AE47" s="27"/>
      <c r="AF47" s="27"/>
      <c r="AG47" s="27"/>
      <c r="AH47" s="27"/>
      <c r="AI47" s="27"/>
      <c r="AJ47" s="27"/>
      <c r="AK47" s="27"/>
      <c r="AL47" s="27"/>
      <c r="AM47" s="27"/>
      <c r="AN47" s="27"/>
      <c r="AO47" s="27"/>
      <c r="AP47" s="27"/>
      <c r="AQ47" s="27"/>
      <c r="AR47" s="27"/>
      <c r="AS47" s="27"/>
      <c r="AT47" s="27"/>
    </row>
    <row r="48" spans="1:46" ht="15" thickBot="1">
      <c r="A48" s="19"/>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1"/>
      <c r="AB48" s="27"/>
      <c r="AC48" s="27"/>
      <c r="AD48" s="27"/>
      <c r="AE48" s="27"/>
      <c r="AF48" s="27"/>
      <c r="AG48" s="27"/>
      <c r="AH48" s="27"/>
      <c r="AI48" s="27"/>
      <c r="AJ48" s="27"/>
      <c r="AK48" s="27"/>
      <c r="AL48" s="27"/>
      <c r="AM48" s="27"/>
      <c r="AN48" s="27"/>
      <c r="AO48" s="27"/>
      <c r="AP48" s="27"/>
      <c r="AQ48" s="27"/>
      <c r="AR48" s="27"/>
      <c r="AS48" s="27"/>
      <c r="AT48" s="27"/>
    </row>
    <row r="49" spans="1:46" ht="14.25" customHeight="1">
      <c r="A49" s="146" t="s">
        <v>106</v>
      </c>
      <c r="B49" s="147"/>
      <c r="C49" s="147"/>
      <c r="D49" s="147"/>
      <c r="E49" s="147"/>
      <c r="F49" s="147"/>
      <c r="G49" s="147"/>
      <c r="H49" s="147"/>
      <c r="I49" s="147"/>
      <c r="J49" s="147"/>
      <c r="K49" s="147"/>
      <c r="L49" s="147"/>
      <c r="M49" s="148"/>
      <c r="N49" s="20"/>
      <c r="O49" s="146" t="s">
        <v>107</v>
      </c>
      <c r="P49" s="158"/>
      <c r="Q49" s="158"/>
      <c r="R49" s="158"/>
      <c r="S49" s="158"/>
      <c r="T49" s="158"/>
      <c r="U49" s="158"/>
      <c r="V49" s="158"/>
      <c r="W49" s="158"/>
      <c r="X49" s="158"/>
      <c r="Y49" s="158"/>
      <c r="Z49" s="158"/>
      <c r="AA49" s="159"/>
      <c r="AB49" s="27"/>
      <c r="AC49" s="27"/>
      <c r="AD49" s="27"/>
      <c r="AE49" s="27"/>
      <c r="AF49" s="27"/>
      <c r="AG49" s="27"/>
      <c r="AH49" s="27"/>
      <c r="AI49" s="27"/>
      <c r="AJ49" s="27"/>
      <c r="AK49" s="27"/>
      <c r="AL49" s="27"/>
      <c r="AM49" s="27"/>
      <c r="AN49" s="27"/>
      <c r="AO49" s="27"/>
      <c r="AP49" s="27"/>
      <c r="AQ49" s="27"/>
      <c r="AR49" s="27"/>
      <c r="AS49" s="27"/>
      <c r="AT49" s="27"/>
    </row>
    <row r="50" spans="1:46" ht="14.25" customHeight="1">
      <c r="A50" s="149"/>
      <c r="B50" s="150"/>
      <c r="C50" s="150"/>
      <c r="D50" s="150"/>
      <c r="E50" s="150"/>
      <c r="F50" s="150"/>
      <c r="G50" s="150"/>
      <c r="H50" s="150"/>
      <c r="I50" s="150"/>
      <c r="J50" s="150"/>
      <c r="K50" s="150"/>
      <c r="L50" s="150"/>
      <c r="M50" s="151"/>
      <c r="N50" s="20"/>
      <c r="O50" s="160"/>
      <c r="P50" s="161"/>
      <c r="Q50" s="161"/>
      <c r="R50" s="161"/>
      <c r="S50" s="161"/>
      <c r="T50" s="161"/>
      <c r="U50" s="161"/>
      <c r="V50" s="161"/>
      <c r="W50" s="161"/>
      <c r="X50" s="161"/>
      <c r="Y50" s="161"/>
      <c r="Z50" s="161"/>
      <c r="AA50" s="162"/>
      <c r="AB50" s="27"/>
      <c r="AC50" s="27"/>
      <c r="AD50" s="27"/>
      <c r="AE50" s="27"/>
      <c r="AF50" s="27"/>
      <c r="AG50" s="27"/>
      <c r="AH50" s="27"/>
      <c r="AI50" s="27"/>
      <c r="AJ50" s="27"/>
      <c r="AK50" s="27"/>
      <c r="AL50" s="27"/>
      <c r="AM50" s="27"/>
      <c r="AN50" s="27"/>
      <c r="AO50" s="27"/>
      <c r="AP50" s="27"/>
      <c r="AQ50" s="27"/>
      <c r="AR50" s="27"/>
      <c r="AS50" s="27"/>
      <c r="AT50" s="27"/>
    </row>
    <row r="51" spans="1:46" ht="14.25">
      <c r="A51" s="19"/>
      <c r="B51" s="20"/>
      <c r="C51" s="20"/>
      <c r="D51" s="20"/>
      <c r="E51" s="20"/>
      <c r="F51" s="20"/>
      <c r="G51" s="20"/>
      <c r="H51" s="20"/>
      <c r="I51" s="20"/>
      <c r="J51" s="20"/>
      <c r="K51" s="20"/>
      <c r="L51" s="20"/>
      <c r="M51" s="21"/>
      <c r="N51" s="20"/>
      <c r="O51" s="19"/>
      <c r="P51" s="20"/>
      <c r="Q51" s="20"/>
      <c r="R51" s="20"/>
      <c r="S51" s="20"/>
      <c r="T51" s="20"/>
      <c r="U51" s="20"/>
      <c r="V51" s="20"/>
      <c r="W51" s="20"/>
      <c r="X51" s="20"/>
      <c r="Y51" s="20"/>
      <c r="Z51" s="20"/>
      <c r="AA51" s="21"/>
      <c r="AB51" s="27"/>
      <c r="AC51" s="27"/>
      <c r="AD51" s="27"/>
      <c r="AE51" s="27"/>
      <c r="AF51" s="27"/>
      <c r="AG51" s="27"/>
      <c r="AH51" s="27"/>
      <c r="AI51" s="27"/>
      <c r="AJ51" s="27"/>
      <c r="AK51" s="27"/>
      <c r="AL51" s="27"/>
      <c r="AM51" s="27"/>
      <c r="AN51" s="27"/>
      <c r="AO51" s="27"/>
      <c r="AP51" s="27"/>
      <c r="AQ51" s="27"/>
      <c r="AR51" s="27"/>
      <c r="AS51" s="27"/>
      <c r="AT51" s="27"/>
    </row>
    <row r="52" spans="1:46" ht="15" thickBot="1">
      <c r="A52" s="19"/>
      <c r="B52" s="20"/>
      <c r="C52" s="20"/>
      <c r="D52" s="20"/>
      <c r="E52" s="20"/>
      <c r="F52" s="20"/>
      <c r="G52" s="20"/>
      <c r="H52" s="20"/>
      <c r="I52" s="20"/>
      <c r="J52" s="20"/>
      <c r="K52" s="20"/>
      <c r="L52" s="20"/>
      <c r="M52" s="21"/>
      <c r="N52" s="20"/>
      <c r="O52" s="19"/>
      <c r="P52" s="20"/>
      <c r="Q52" s="20"/>
      <c r="R52" s="20"/>
      <c r="S52" s="20"/>
      <c r="T52" s="20"/>
      <c r="U52" s="20"/>
      <c r="V52" s="20"/>
      <c r="W52" s="20"/>
      <c r="X52" s="20"/>
      <c r="Y52" s="20"/>
      <c r="Z52" s="20"/>
      <c r="AA52" s="21"/>
      <c r="AB52" s="27"/>
      <c r="AC52" s="27"/>
      <c r="AD52" s="27"/>
      <c r="AE52" s="27"/>
      <c r="AF52" s="27"/>
      <c r="AG52" s="27"/>
      <c r="AH52" s="27"/>
      <c r="AI52" s="27"/>
      <c r="AJ52" s="27"/>
      <c r="AK52" s="27"/>
      <c r="AL52" s="27"/>
      <c r="AM52" s="27"/>
      <c r="AN52" s="27"/>
      <c r="AO52" s="27"/>
      <c r="AP52" s="27"/>
      <c r="AQ52" s="27"/>
      <c r="AR52" s="27"/>
      <c r="AS52" s="27"/>
      <c r="AT52" s="27"/>
    </row>
    <row r="53" spans="1:46" ht="14.25" customHeight="1">
      <c r="A53" s="19"/>
      <c r="B53" s="20"/>
      <c r="C53" s="20"/>
      <c r="D53" s="20"/>
      <c r="E53" s="20"/>
      <c r="F53" s="136" t="s">
        <v>93</v>
      </c>
      <c r="G53" s="136"/>
      <c r="H53" s="136" t="s">
        <v>94</v>
      </c>
      <c r="I53" s="136"/>
      <c r="J53" s="20"/>
      <c r="K53" s="20"/>
      <c r="L53" s="20"/>
      <c r="M53" s="21"/>
      <c r="N53" s="20"/>
      <c r="O53" s="19"/>
      <c r="P53" s="20"/>
      <c r="Q53" s="20"/>
      <c r="R53" s="20"/>
      <c r="S53" s="20"/>
      <c r="T53" s="136" t="s">
        <v>93</v>
      </c>
      <c r="U53" s="136"/>
      <c r="V53" s="136" t="s">
        <v>94</v>
      </c>
      <c r="W53" s="136"/>
      <c r="X53" s="20"/>
      <c r="Y53" s="20"/>
      <c r="Z53" s="20"/>
      <c r="AA53" s="21"/>
      <c r="AB53" s="27"/>
      <c r="AC53" s="27"/>
      <c r="AD53" s="27"/>
      <c r="AE53" s="27"/>
      <c r="AF53" s="27"/>
      <c r="AG53" s="27"/>
      <c r="AH53" s="27"/>
      <c r="AI53" s="27"/>
      <c r="AJ53" s="27"/>
      <c r="AK53" s="27"/>
      <c r="AL53" s="27"/>
      <c r="AM53" s="27"/>
      <c r="AN53" s="27"/>
      <c r="AO53" s="27"/>
      <c r="AP53" s="27"/>
      <c r="AQ53" s="27"/>
      <c r="AR53" s="27"/>
      <c r="AS53" s="27"/>
      <c r="AT53" s="27"/>
    </row>
    <row r="54" spans="1:46" ht="15" customHeight="1" thickBot="1">
      <c r="A54" s="19"/>
      <c r="B54" s="20"/>
      <c r="C54" s="20"/>
      <c r="D54" s="20"/>
      <c r="E54" s="20"/>
      <c r="F54" s="137"/>
      <c r="G54" s="137"/>
      <c r="H54" s="137"/>
      <c r="I54" s="137"/>
      <c r="J54" s="20"/>
      <c r="K54" s="20"/>
      <c r="L54" s="20"/>
      <c r="M54" s="21"/>
      <c r="N54" s="20"/>
      <c r="O54" s="19"/>
      <c r="P54" s="26"/>
      <c r="Q54" s="20"/>
      <c r="R54" s="20"/>
      <c r="S54" s="20"/>
      <c r="T54" s="137"/>
      <c r="U54" s="137"/>
      <c r="V54" s="137"/>
      <c r="W54" s="137"/>
      <c r="X54" s="20"/>
      <c r="Y54" s="20"/>
      <c r="Z54" s="20"/>
      <c r="AA54" s="21"/>
      <c r="AB54" s="27"/>
      <c r="AC54" s="27"/>
      <c r="AD54" s="27"/>
      <c r="AE54" s="27"/>
      <c r="AF54" s="27"/>
      <c r="AG54" s="27"/>
      <c r="AH54" s="27"/>
      <c r="AI54" s="27"/>
      <c r="AJ54" s="27"/>
      <c r="AK54" s="27"/>
      <c r="AL54" s="27"/>
      <c r="AM54" s="27"/>
      <c r="AN54" s="27"/>
      <c r="AO54" s="27"/>
      <c r="AP54" s="27"/>
      <c r="AQ54" s="27"/>
      <c r="AR54" s="27"/>
      <c r="AS54" s="27"/>
      <c r="AT54" s="27"/>
    </row>
    <row r="55" spans="1:46" ht="15" customHeight="1" thickBot="1">
      <c r="A55" s="114" t="s">
        <v>95</v>
      </c>
      <c r="B55" s="114"/>
      <c r="C55" s="114"/>
      <c r="D55" s="114"/>
      <c r="E55" s="114"/>
      <c r="F55" s="144"/>
      <c r="G55" s="145"/>
      <c r="H55" s="144" t="s">
        <v>105</v>
      </c>
      <c r="I55" s="145" t="s">
        <v>105</v>
      </c>
      <c r="J55" s="20"/>
      <c r="K55" s="20"/>
      <c r="L55" s="20"/>
      <c r="M55" s="21"/>
      <c r="N55" s="20"/>
      <c r="O55" s="114" t="s">
        <v>95</v>
      </c>
      <c r="P55" s="114"/>
      <c r="Q55" s="114"/>
      <c r="R55" s="114"/>
      <c r="S55" s="114"/>
      <c r="T55" s="144"/>
      <c r="U55" s="145"/>
      <c r="V55" s="152" t="s">
        <v>108</v>
      </c>
      <c r="W55" s="139"/>
      <c r="X55" s="20"/>
      <c r="Y55" s="20"/>
      <c r="Z55" s="20"/>
      <c r="AA55" s="21"/>
      <c r="AB55" s="27"/>
      <c r="AC55" s="27"/>
      <c r="AD55" s="27"/>
      <c r="AE55" s="27"/>
      <c r="AF55" s="27"/>
      <c r="AG55" s="27"/>
      <c r="AH55" s="27"/>
      <c r="AI55" s="27"/>
      <c r="AJ55" s="27"/>
      <c r="AK55" s="27"/>
      <c r="AL55" s="27"/>
      <c r="AM55" s="27"/>
      <c r="AN55" s="27"/>
      <c r="AO55" s="27"/>
      <c r="AP55" s="27"/>
      <c r="AQ55" s="27"/>
      <c r="AR55" s="27"/>
      <c r="AS55" s="27"/>
      <c r="AT55" s="27"/>
    </row>
    <row r="56" spans="1:46" ht="15" customHeight="1" thickBot="1">
      <c r="A56" s="114"/>
      <c r="B56" s="114"/>
      <c r="C56" s="114"/>
      <c r="D56" s="114"/>
      <c r="E56" s="114"/>
      <c r="F56" s="142"/>
      <c r="G56" s="143"/>
      <c r="H56" s="142"/>
      <c r="I56" s="143"/>
      <c r="J56" s="20"/>
      <c r="K56" s="20"/>
      <c r="L56" s="20"/>
      <c r="M56" s="21"/>
      <c r="N56" s="20"/>
      <c r="O56" s="114"/>
      <c r="P56" s="114"/>
      <c r="Q56" s="114"/>
      <c r="R56" s="114"/>
      <c r="S56" s="114"/>
      <c r="T56" s="142"/>
      <c r="U56" s="143"/>
      <c r="V56" s="153"/>
      <c r="W56" s="117"/>
      <c r="X56" s="20"/>
      <c r="Y56" s="20"/>
      <c r="Z56" s="20"/>
      <c r="AA56" s="21"/>
      <c r="AB56" s="27"/>
      <c r="AC56" s="27"/>
      <c r="AD56" s="27"/>
      <c r="AE56" s="27"/>
      <c r="AF56" s="27"/>
      <c r="AG56" s="27"/>
      <c r="AH56" s="27"/>
      <c r="AI56" s="27"/>
      <c r="AJ56" s="27"/>
      <c r="AK56" s="27"/>
      <c r="AL56" s="27"/>
      <c r="AM56" s="27"/>
      <c r="AN56" s="27"/>
      <c r="AO56" s="27"/>
      <c r="AP56" s="27"/>
      <c r="AQ56" s="27"/>
      <c r="AR56" s="27"/>
      <c r="AS56" s="27"/>
      <c r="AT56" s="27"/>
    </row>
    <row r="57" spans="1:46" ht="15" customHeight="1" thickBot="1">
      <c r="A57" s="114" t="s">
        <v>96</v>
      </c>
      <c r="B57" s="114"/>
      <c r="C57" s="114"/>
      <c r="D57" s="114"/>
      <c r="E57" s="114"/>
      <c r="F57" s="142"/>
      <c r="G57" s="143"/>
      <c r="H57" s="142" t="s">
        <v>105</v>
      </c>
      <c r="I57" s="143" t="s">
        <v>105</v>
      </c>
      <c r="J57" s="20"/>
      <c r="K57" s="121">
        <v>41</v>
      </c>
      <c r="L57" s="122"/>
      <c r="M57" s="123"/>
      <c r="N57" s="20"/>
      <c r="O57" s="114" t="s">
        <v>96</v>
      </c>
      <c r="P57" s="114"/>
      <c r="Q57" s="114"/>
      <c r="R57" s="114"/>
      <c r="S57" s="114"/>
      <c r="T57" s="142"/>
      <c r="U57" s="143"/>
      <c r="V57" s="153" t="s">
        <v>108</v>
      </c>
      <c r="W57" s="157"/>
      <c r="X57" s="20"/>
      <c r="Y57" s="121">
        <v>25</v>
      </c>
      <c r="Z57" s="122"/>
      <c r="AA57" s="123"/>
      <c r="AB57" s="27"/>
      <c r="AC57" s="27"/>
      <c r="AD57" s="27"/>
      <c r="AE57" s="27"/>
      <c r="AF57" s="27"/>
      <c r="AG57" s="27"/>
      <c r="AH57" s="27"/>
      <c r="AI57" s="27"/>
      <c r="AJ57" s="27"/>
      <c r="AK57" s="27"/>
      <c r="AL57" s="27"/>
      <c r="AM57" s="27"/>
      <c r="AN57" s="27"/>
      <c r="AO57" s="27"/>
      <c r="AP57" s="27"/>
      <c r="AQ57" s="27"/>
      <c r="AR57" s="27"/>
      <c r="AS57" s="27"/>
      <c r="AT57" s="27"/>
    </row>
    <row r="58" spans="1:46" ht="15" customHeight="1" thickBot="1">
      <c r="A58" s="114"/>
      <c r="B58" s="114"/>
      <c r="C58" s="114"/>
      <c r="D58" s="114"/>
      <c r="E58" s="114"/>
      <c r="F58" s="142"/>
      <c r="G58" s="143"/>
      <c r="H58" s="142"/>
      <c r="I58" s="143"/>
      <c r="J58" s="20"/>
      <c r="K58" s="124"/>
      <c r="L58" s="125"/>
      <c r="M58" s="126"/>
      <c r="N58" s="20"/>
      <c r="O58" s="114"/>
      <c r="P58" s="114"/>
      <c r="Q58" s="114"/>
      <c r="R58" s="114"/>
      <c r="S58" s="114"/>
      <c r="T58" s="142"/>
      <c r="U58" s="143"/>
      <c r="V58" s="153"/>
      <c r="W58" s="157"/>
      <c r="X58" s="20"/>
      <c r="Y58" s="124"/>
      <c r="Z58" s="125"/>
      <c r="AA58" s="126"/>
      <c r="AB58" s="27"/>
      <c r="AC58" s="27"/>
      <c r="AD58" s="27"/>
      <c r="AE58" s="27"/>
      <c r="AF58" s="27"/>
      <c r="AG58" s="27"/>
      <c r="AH58" s="27"/>
      <c r="AI58" s="27"/>
      <c r="AJ58" s="27"/>
      <c r="AK58" s="27"/>
      <c r="AL58" s="27"/>
      <c r="AM58" s="27"/>
      <c r="AN58" s="27"/>
      <c r="AO58" s="27"/>
      <c r="AP58" s="27"/>
      <c r="AQ58" s="27"/>
      <c r="AR58" s="27"/>
      <c r="AS58" s="27"/>
      <c r="AT58" s="27"/>
    </row>
    <row r="59" spans="1:46" ht="15" customHeight="1" thickBot="1">
      <c r="A59" s="114" t="s">
        <v>97</v>
      </c>
      <c r="B59" s="114"/>
      <c r="C59" s="114"/>
      <c r="D59" s="114"/>
      <c r="E59" s="114"/>
      <c r="F59" s="142"/>
      <c r="G59" s="143" t="s">
        <v>105</v>
      </c>
      <c r="H59" s="142" t="s">
        <v>105</v>
      </c>
      <c r="I59" s="143"/>
      <c r="J59" s="20"/>
      <c r="K59" s="127"/>
      <c r="L59" s="128"/>
      <c r="M59" s="129"/>
      <c r="N59" s="20"/>
      <c r="O59" s="114" t="s">
        <v>97</v>
      </c>
      <c r="P59" s="114"/>
      <c r="Q59" s="114"/>
      <c r="R59" s="114"/>
      <c r="S59" s="114"/>
      <c r="T59" s="142"/>
      <c r="U59" s="143" t="s">
        <v>105</v>
      </c>
      <c r="V59" s="142" t="s">
        <v>105</v>
      </c>
      <c r="W59" s="143"/>
      <c r="X59" s="20"/>
      <c r="Y59" s="127"/>
      <c r="Z59" s="128"/>
      <c r="AA59" s="129"/>
      <c r="AB59" s="27"/>
      <c r="AC59" s="27"/>
      <c r="AD59" s="27"/>
      <c r="AE59" s="27"/>
      <c r="AF59" s="27"/>
      <c r="AG59" s="27"/>
      <c r="AH59" s="27"/>
      <c r="AI59" s="27"/>
      <c r="AJ59" s="27"/>
      <c r="AK59" s="27"/>
      <c r="AL59" s="27"/>
      <c r="AM59" s="27"/>
      <c r="AN59" s="27"/>
      <c r="AO59" s="27"/>
      <c r="AP59" s="27"/>
      <c r="AQ59" s="27"/>
      <c r="AR59" s="27"/>
      <c r="AS59" s="27"/>
      <c r="AT59" s="27"/>
    </row>
    <row r="60" spans="1:46" ht="15" customHeight="1" thickBot="1">
      <c r="A60" s="114"/>
      <c r="B60" s="114"/>
      <c r="C60" s="114"/>
      <c r="D60" s="114"/>
      <c r="E60" s="114"/>
      <c r="F60" s="142"/>
      <c r="G60" s="143"/>
      <c r="H60" s="142"/>
      <c r="I60" s="143"/>
      <c r="J60" s="20"/>
      <c r="K60" s="20"/>
      <c r="L60" s="20"/>
      <c r="M60" s="21"/>
      <c r="N60" s="20"/>
      <c r="O60" s="114"/>
      <c r="P60" s="114"/>
      <c r="Q60" s="114"/>
      <c r="R60" s="114"/>
      <c r="S60" s="114"/>
      <c r="T60" s="142"/>
      <c r="U60" s="143"/>
      <c r="V60" s="142"/>
      <c r="W60" s="143"/>
      <c r="X60" s="20"/>
      <c r="Y60" s="20"/>
      <c r="Z60" s="20"/>
      <c r="AA60" s="21"/>
      <c r="AB60" s="27"/>
      <c r="AC60" s="27"/>
      <c r="AD60" s="27"/>
      <c r="AE60" s="27"/>
      <c r="AF60" s="27"/>
      <c r="AG60" s="27"/>
      <c r="AH60" s="27"/>
      <c r="AI60" s="27"/>
      <c r="AJ60" s="27"/>
      <c r="AK60" s="27"/>
      <c r="AL60" s="27"/>
      <c r="AM60" s="27"/>
      <c r="AN60" s="27"/>
      <c r="AO60" s="27"/>
      <c r="AP60" s="27"/>
      <c r="AQ60" s="27"/>
      <c r="AR60" s="27"/>
      <c r="AS60" s="27"/>
      <c r="AT60" s="27"/>
    </row>
    <row r="61" spans="1:46" ht="15" customHeight="1" thickBot="1">
      <c r="A61" s="114" t="s">
        <v>98</v>
      </c>
      <c r="B61" s="114"/>
      <c r="C61" s="114"/>
      <c r="D61" s="114"/>
      <c r="E61" s="114"/>
      <c r="F61" s="142" t="s">
        <v>105</v>
      </c>
      <c r="G61" s="143"/>
      <c r="H61" s="142" t="s">
        <v>105</v>
      </c>
      <c r="I61" s="143"/>
      <c r="J61" s="20"/>
      <c r="K61" s="20"/>
      <c r="L61" s="20"/>
      <c r="M61" s="21"/>
      <c r="N61" s="20"/>
      <c r="O61" s="114" t="s">
        <v>98</v>
      </c>
      <c r="P61" s="114"/>
      <c r="Q61" s="114"/>
      <c r="R61" s="114"/>
      <c r="S61" s="114"/>
      <c r="T61" s="142" t="s">
        <v>105</v>
      </c>
      <c r="U61" s="143"/>
      <c r="V61" s="142" t="s">
        <v>105</v>
      </c>
      <c r="W61" s="143"/>
      <c r="X61" s="196" t="s">
        <v>118</v>
      </c>
      <c r="Y61" s="196"/>
      <c r="Z61" s="196"/>
      <c r="AA61" s="197"/>
      <c r="AB61" s="27"/>
      <c r="AC61" s="27"/>
      <c r="AD61" s="27"/>
      <c r="AE61" s="27"/>
      <c r="AF61" s="27"/>
      <c r="AG61" s="27"/>
      <c r="AH61" s="27"/>
      <c r="AI61" s="27"/>
      <c r="AJ61" s="27"/>
      <c r="AK61" s="27"/>
      <c r="AL61" s="27"/>
      <c r="AM61" s="27"/>
      <c r="AN61" s="27"/>
      <c r="AO61" s="27"/>
      <c r="AP61" s="27"/>
      <c r="AQ61" s="27"/>
      <c r="AR61" s="27"/>
      <c r="AS61" s="27"/>
      <c r="AT61" s="27"/>
    </row>
    <row r="62" spans="1:46" ht="15" customHeight="1" thickBot="1">
      <c r="A62" s="114"/>
      <c r="B62" s="114"/>
      <c r="C62" s="114"/>
      <c r="D62" s="114"/>
      <c r="E62" s="114"/>
      <c r="F62" s="142"/>
      <c r="G62" s="143"/>
      <c r="H62" s="142"/>
      <c r="I62" s="143"/>
      <c r="J62" s="20"/>
      <c r="K62" s="20"/>
      <c r="L62" s="20"/>
      <c r="M62" s="21"/>
      <c r="N62" s="20"/>
      <c r="O62" s="114"/>
      <c r="P62" s="114"/>
      <c r="Q62" s="114"/>
      <c r="R62" s="114"/>
      <c r="S62" s="114"/>
      <c r="T62" s="142"/>
      <c r="U62" s="143"/>
      <c r="V62" s="142"/>
      <c r="W62" s="143"/>
      <c r="X62" s="196"/>
      <c r="Y62" s="196"/>
      <c r="Z62" s="196"/>
      <c r="AA62" s="197"/>
      <c r="AB62" s="27"/>
      <c r="AC62" s="27"/>
      <c r="AD62" s="27"/>
      <c r="AE62" s="27"/>
      <c r="AF62" s="27"/>
      <c r="AG62" s="27"/>
      <c r="AH62" s="27"/>
      <c r="AI62" s="27"/>
      <c r="AJ62" s="27"/>
      <c r="AK62" s="27"/>
      <c r="AL62" s="27"/>
      <c r="AM62" s="27"/>
      <c r="AN62" s="27"/>
      <c r="AO62" s="27"/>
      <c r="AP62" s="27"/>
      <c r="AQ62" s="27"/>
      <c r="AR62" s="27"/>
      <c r="AS62" s="27"/>
      <c r="AT62" s="27"/>
    </row>
    <row r="63" spans="1:46" ht="15" customHeight="1" thickBot="1">
      <c r="A63" s="114" t="s">
        <v>99</v>
      </c>
      <c r="B63" s="114"/>
      <c r="C63" s="114"/>
      <c r="D63" s="114"/>
      <c r="E63" s="114"/>
      <c r="F63" s="142"/>
      <c r="G63" s="143"/>
      <c r="H63" s="142" t="s">
        <v>105</v>
      </c>
      <c r="I63" s="143" t="s">
        <v>105</v>
      </c>
      <c r="J63" s="20"/>
      <c r="K63" s="20"/>
      <c r="L63" s="20"/>
      <c r="M63" s="21"/>
      <c r="N63" s="20"/>
      <c r="O63" s="114" t="s">
        <v>99</v>
      </c>
      <c r="P63" s="114"/>
      <c r="Q63" s="114"/>
      <c r="R63" s="114"/>
      <c r="S63" s="114"/>
      <c r="T63" s="142"/>
      <c r="U63" s="143"/>
      <c r="V63" s="142" t="s">
        <v>105</v>
      </c>
      <c r="W63" s="143" t="s">
        <v>105</v>
      </c>
      <c r="X63" s="196"/>
      <c r="Y63" s="196"/>
      <c r="Z63" s="196"/>
      <c r="AA63" s="197"/>
      <c r="AB63" s="27"/>
      <c r="AC63" s="27"/>
      <c r="AD63" s="27"/>
      <c r="AE63" s="27"/>
      <c r="AF63" s="27"/>
      <c r="AG63" s="27"/>
      <c r="AH63" s="27"/>
      <c r="AI63" s="27"/>
      <c r="AJ63" s="27"/>
      <c r="AK63" s="27"/>
      <c r="AL63" s="27"/>
      <c r="AM63" s="27"/>
      <c r="AN63" s="27"/>
      <c r="AO63" s="27"/>
      <c r="AP63" s="27"/>
      <c r="AQ63" s="27"/>
      <c r="AR63" s="27"/>
      <c r="AS63" s="27"/>
      <c r="AT63" s="27"/>
    </row>
    <row r="64" spans="1:46" ht="15" customHeight="1" thickBot="1">
      <c r="A64" s="114"/>
      <c r="B64" s="114"/>
      <c r="C64" s="114"/>
      <c r="D64" s="114"/>
      <c r="E64" s="114"/>
      <c r="F64" s="142"/>
      <c r="G64" s="143"/>
      <c r="H64" s="142"/>
      <c r="I64" s="143"/>
      <c r="J64" s="20"/>
      <c r="K64" s="20"/>
      <c r="L64" s="20"/>
      <c r="M64" s="21"/>
      <c r="N64" s="20"/>
      <c r="O64" s="114"/>
      <c r="P64" s="114"/>
      <c r="Q64" s="114"/>
      <c r="R64" s="114"/>
      <c r="S64" s="114"/>
      <c r="T64" s="142"/>
      <c r="U64" s="143"/>
      <c r="V64" s="142"/>
      <c r="W64" s="143"/>
      <c r="X64" s="196"/>
      <c r="Y64" s="196"/>
      <c r="Z64" s="196"/>
      <c r="AA64" s="197"/>
      <c r="AB64" s="27"/>
      <c r="AC64" s="27"/>
      <c r="AD64" s="27"/>
      <c r="AE64" s="27"/>
      <c r="AF64" s="27"/>
      <c r="AG64" s="27"/>
      <c r="AH64" s="27"/>
      <c r="AI64" s="27"/>
      <c r="AJ64" s="27"/>
      <c r="AK64" s="27"/>
      <c r="AL64" s="27"/>
      <c r="AM64" s="27"/>
      <c r="AN64" s="27"/>
      <c r="AO64" s="27"/>
      <c r="AP64" s="27"/>
      <c r="AQ64" s="27"/>
      <c r="AR64" s="27"/>
      <c r="AS64" s="27"/>
      <c r="AT64" s="27"/>
    </row>
    <row r="65" spans="1:46" ht="15" customHeight="1" thickBot="1">
      <c r="A65" s="114" t="s">
        <v>100</v>
      </c>
      <c r="B65" s="114"/>
      <c r="C65" s="114"/>
      <c r="D65" s="114"/>
      <c r="E65" s="114"/>
      <c r="F65" s="142"/>
      <c r="G65" s="143" t="s">
        <v>105</v>
      </c>
      <c r="H65" s="142" t="s">
        <v>105</v>
      </c>
      <c r="I65" s="143"/>
      <c r="J65" s="20"/>
      <c r="K65" s="20"/>
      <c r="L65" s="20"/>
      <c r="M65" s="21"/>
      <c r="N65" s="20"/>
      <c r="O65" s="114" t="s">
        <v>100</v>
      </c>
      <c r="P65" s="114"/>
      <c r="Q65" s="114"/>
      <c r="R65" s="114"/>
      <c r="S65" s="114"/>
      <c r="T65" s="153" t="s">
        <v>105</v>
      </c>
      <c r="U65" s="156" t="s">
        <v>105</v>
      </c>
      <c r="V65" s="153" t="s">
        <v>105</v>
      </c>
      <c r="W65" s="117"/>
      <c r="X65" s="196"/>
      <c r="Y65" s="196"/>
      <c r="Z65" s="196"/>
      <c r="AA65" s="197"/>
      <c r="AB65" s="27"/>
      <c r="AC65" s="27"/>
      <c r="AD65" s="27"/>
      <c r="AE65" s="27"/>
      <c r="AF65" s="27"/>
      <c r="AG65" s="27"/>
      <c r="AH65" s="27"/>
      <c r="AI65" s="27"/>
      <c r="AJ65" s="27"/>
      <c r="AK65" s="27"/>
      <c r="AL65" s="27"/>
      <c r="AM65" s="27"/>
      <c r="AN65" s="27"/>
      <c r="AO65" s="27"/>
      <c r="AP65" s="27"/>
      <c r="AQ65" s="27"/>
      <c r="AR65" s="27"/>
      <c r="AS65" s="27"/>
      <c r="AT65" s="27"/>
    </row>
    <row r="66" spans="1:46" ht="15" customHeight="1" thickBot="1">
      <c r="A66" s="114"/>
      <c r="B66" s="114"/>
      <c r="C66" s="114"/>
      <c r="D66" s="114"/>
      <c r="E66" s="114"/>
      <c r="F66" s="142"/>
      <c r="G66" s="143"/>
      <c r="H66" s="142"/>
      <c r="I66" s="143"/>
      <c r="J66" s="20"/>
      <c r="K66" s="20"/>
      <c r="L66" s="20"/>
      <c r="M66" s="21"/>
      <c r="N66" s="20"/>
      <c r="O66" s="114"/>
      <c r="P66" s="114"/>
      <c r="Q66" s="114"/>
      <c r="R66" s="114"/>
      <c r="S66" s="114"/>
      <c r="T66" s="153"/>
      <c r="U66" s="156"/>
      <c r="V66" s="153"/>
      <c r="W66" s="117"/>
      <c r="X66" s="196"/>
      <c r="Y66" s="196"/>
      <c r="Z66" s="196"/>
      <c r="AA66" s="197"/>
      <c r="AB66" s="27"/>
      <c r="AC66" s="27"/>
      <c r="AD66" s="27"/>
      <c r="AE66" s="27"/>
      <c r="AF66" s="27"/>
      <c r="AG66" s="27"/>
      <c r="AH66" s="27"/>
      <c r="AI66" s="27"/>
      <c r="AJ66" s="27"/>
      <c r="AK66" s="27"/>
      <c r="AL66" s="27"/>
      <c r="AM66" s="27"/>
      <c r="AN66" s="27"/>
      <c r="AO66" s="27"/>
      <c r="AP66" s="27"/>
      <c r="AQ66" s="27"/>
      <c r="AR66" s="27"/>
      <c r="AS66" s="27"/>
      <c r="AT66" s="27"/>
    </row>
    <row r="67" spans="1:46" ht="15" customHeight="1" thickBot="1">
      <c r="A67" s="114" t="s">
        <v>101</v>
      </c>
      <c r="B67" s="114"/>
      <c r="C67" s="114"/>
      <c r="D67" s="114"/>
      <c r="E67" s="114"/>
      <c r="F67" s="142"/>
      <c r="G67" s="143"/>
      <c r="H67" s="142"/>
      <c r="I67" s="143" t="s">
        <v>105</v>
      </c>
      <c r="J67" s="20"/>
      <c r="K67" s="20"/>
      <c r="L67" s="20"/>
      <c r="M67" s="21"/>
      <c r="N67" s="20"/>
      <c r="O67" s="114" t="s">
        <v>101</v>
      </c>
      <c r="P67" s="114"/>
      <c r="Q67" s="114"/>
      <c r="R67" s="114"/>
      <c r="S67" s="114"/>
      <c r="T67" s="142"/>
      <c r="U67" s="143"/>
      <c r="V67" s="142"/>
      <c r="W67" s="143" t="s">
        <v>105</v>
      </c>
      <c r="X67" s="196"/>
      <c r="Y67" s="196"/>
      <c r="Z67" s="196"/>
      <c r="AA67" s="197"/>
      <c r="AB67" s="27"/>
      <c r="AC67" s="27"/>
      <c r="AD67" s="27"/>
      <c r="AE67" s="27"/>
      <c r="AF67" s="27"/>
      <c r="AG67" s="27"/>
      <c r="AH67" s="27"/>
      <c r="AI67" s="27"/>
      <c r="AJ67" s="27"/>
      <c r="AK67" s="27"/>
      <c r="AL67" s="27"/>
      <c r="AM67" s="27"/>
      <c r="AN67" s="27"/>
      <c r="AO67" s="27"/>
      <c r="AP67" s="27"/>
      <c r="AQ67" s="27"/>
      <c r="AR67" s="27"/>
      <c r="AS67" s="27"/>
      <c r="AT67" s="27"/>
    </row>
    <row r="68" spans="1:46" ht="15" customHeight="1" thickBot="1">
      <c r="A68" s="114"/>
      <c r="B68" s="114"/>
      <c r="C68" s="114"/>
      <c r="D68" s="114"/>
      <c r="E68" s="114"/>
      <c r="F68" s="142"/>
      <c r="G68" s="143"/>
      <c r="H68" s="142"/>
      <c r="I68" s="143"/>
      <c r="J68" s="20"/>
      <c r="K68" s="20"/>
      <c r="L68" s="20"/>
      <c r="M68" s="21"/>
      <c r="N68" s="200"/>
      <c r="O68" s="114"/>
      <c r="P68" s="114"/>
      <c r="Q68" s="114"/>
      <c r="R68" s="114"/>
      <c r="S68" s="114"/>
      <c r="T68" s="142"/>
      <c r="U68" s="143"/>
      <c r="V68" s="142"/>
      <c r="W68" s="143"/>
      <c r="X68" s="196"/>
      <c r="Y68" s="196"/>
      <c r="Z68" s="196"/>
      <c r="AA68" s="197"/>
      <c r="AB68" s="27"/>
      <c r="AC68" s="27"/>
      <c r="AD68" s="27"/>
      <c r="AE68" s="27"/>
      <c r="AF68" s="27"/>
      <c r="AG68" s="27"/>
      <c r="AH68" s="27"/>
      <c r="AI68" s="27"/>
      <c r="AJ68" s="27"/>
      <c r="AK68" s="27"/>
      <c r="AL68" s="27"/>
      <c r="AM68" s="27"/>
      <c r="AN68" s="27"/>
      <c r="AO68" s="27"/>
      <c r="AP68" s="27"/>
      <c r="AQ68" s="27"/>
      <c r="AR68" s="27"/>
      <c r="AS68" s="27"/>
      <c r="AT68" s="27"/>
    </row>
    <row r="69" spans="1:46" ht="15" customHeight="1" thickBot="1">
      <c r="A69" s="114" t="s">
        <v>102</v>
      </c>
      <c r="B69" s="114"/>
      <c r="C69" s="114"/>
      <c r="D69" s="114"/>
      <c r="E69" s="114"/>
      <c r="F69" s="142"/>
      <c r="G69" s="143"/>
      <c r="H69" s="142" t="s">
        <v>105</v>
      </c>
      <c r="I69" s="143" t="s">
        <v>105</v>
      </c>
      <c r="J69" s="20"/>
      <c r="K69" s="20"/>
      <c r="L69" s="20"/>
      <c r="M69" s="21"/>
      <c r="N69" s="200"/>
      <c r="O69" s="114" t="s">
        <v>102</v>
      </c>
      <c r="P69" s="114"/>
      <c r="Q69" s="114"/>
      <c r="R69" s="114"/>
      <c r="S69" s="114"/>
      <c r="T69" s="142"/>
      <c r="U69" s="143"/>
      <c r="V69" s="142" t="s">
        <v>105</v>
      </c>
      <c r="W69" s="143" t="s">
        <v>105</v>
      </c>
      <c r="X69" s="196"/>
      <c r="Y69" s="196"/>
      <c r="Z69" s="196"/>
      <c r="AA69" s="197"/>
      <c r="AB69" s="27"/>
      <c r="AC69" s="27"/>
      <c r="AD69" s="27"/>
      <c r="AE69" s="27"/>
      <c r="AF69" s="27"/>
      <c r="AG69" s="27"/>
      <c r="AH69" s="27"/>
      <c r="AI69" s="27"/>
      <c r="AJ69" s="27"/>
      <c r="AK69" s="27"/>
      <c r="AL69" s="27"/>
      <c r="AM69" s="27"/>
      <c r="AN69" s="27"/>
      <c r="AO69" s="27"/>
      <c r="AP69" s="27"/>
      <c r="AQ69" s="27"/>
      <c r="AR69" s="27"/>
      <c r="AS69" s="27"/>
      <c r="AT69" s="27"/>
    </row>
    <row r="70" spans="1:46" ht="15" customHeight="1" thickBot="1">
      <c r="A70" s="114"/>
      <c r="B70" s="114"/>
      <c r="C70" s="114"/>
      <c r="D70" s="114"/>
      <c r="E70" s="114"/>
      <c r="F70" s="142"/>
      <c r="G70" s="143"/>
      <c r="H70" s="142"/>
      <c r="I70" s="143"/>
      <c r="J70" s="20"/>
      <c r="K70" s="20"/>
      <c r="L70" s="20"/>
      <c r="M70" s="21"/>
      <c r="N70" s="200"/>
      <c r="O70" s="114"/>
      <c r="P70" s="114"/>
      <c r="Q70" s="114"/>
      <c r="R70" s="114"/>
      <c r="S70" s="114"/>
      <c r="T70" s="142"/>
      <c r="U70" s="143"/>
      <c r="V70" s="142"/>
      <c r="W70" s="143"/>
      <c r="X70" s="196"/>
      <c r="Y70" s="196"/>
      <c r="Z70" s="196"/>
      <c r="AA70" s="197"/>
      <c r="AB70" s="27"/>
      <c r="AC70" s="27"/>
      <c r="AD70" s="27"/>
      <c r="AE70" s="27"/>
      <c r="AF70" s="27"/>
      <c r="AG70" s="27"/>
      <c r="AH70" s="27"/>
      <c r="AI70" s="27"/>
      <c r="AJ70" s="27"/>
      <c r="AK70" s="27"/>
      <c r="AL70" s="27"/>
      <c r="AM70" s="27"/>
      <c r="AN70" s="27"/>
      <c r="AO70" s="27"/>
      <c r="AP70" s="27"/>
      <c r="AQ70" s="27"/>
      <c r="AR70" s="27"/>
      <c r="AS70" s="27"/>
      <c r="AT70" s="27"/>
    </row>
    <row r="71" spans="1:46" ht="15" customHeight="1" thickBot="1">
      <c r="A71" s="114" t="s">
        <v>103</v>
      </c>
      <c r="B71" s="114"/>
      <c r="C71" s="114"/>
      <c r="D71" s="114"/>
      <c r="E71" s="114"/>
      <c r="F71" s="142"/>
      <c r="G71" s="143" t="s">
        <v>105</v>
      </c>
      <c r="H71" s="142"/>
      <c r="I71" s="143"/>
      <c r="J71" s="20"/>
      <c r="K71" s="20"/>
      <c r="L71" s="20"/>
      <c r="M71" s="21"/>
      <c r="N71" s="200"/>
      <c r="O71" s="114" t="s">
        <v>103</v>
      </c>
      <c r="P71" s="114"/>
      <c r="Q71" s="114"/>
      <c r="R71" s="114"/>
      <c r="S71" s="114"/>
      <c r="T71" s="142"/>
      <c r="U71" s="143" t="s">
        <v>105</v>
      </c>
      <c r="V71" s="142"/>
      <c r="W71" s="143"/>
      <c r="X71" s="196"/>
      <c r="Y71" s="196"/>
      <c r="Z71" s="196"/>
      <c r="AA71" s="197"/>
      <c r="AB71" s="27"/>
      <c r="AC71" s="27"/>
      <c r="AD71" s="27"/>
      <c r="AE71" s="27"/>
      <c r="AF71" s="27"/>
      <c r="AG71" s="27"/>
      <c r="AH71" s="27"/>
      <c r="AI71" s="27"/>
      <c r="AJ71" s="27"/>
      <c r="AK71" s="27"/>
      <c r="AL71" s="27"/>
      <c r="AM71" s="27"/>
      <c r="AN71" s="27"/>
      <c r="AO71" s="27"/>
      <c r="AP71" s="27"/>
      <c r="AQ71" s="27"/>
      <c r="AR71" s="27"/>
      <c r="AS71" s="27"/>
      <c r="AT71" s="27"/>
    </row>
    <row r="72" spans="1:46" ht="15" customHeight="1" thickBot="1">
      <c r="A72" s="114"/>
      <c r="B72" s="114"/>
      <c r="C72" s="114"/>
      <c r="D72" s="114"/>
      <c r="E72" s="114"/>
      <c r="F72" s="142"/>
      <c r="G72" s="143"/>
      <c r="H72" s="142"/>
      <c r="I72" s="143"/>
      <c r="J72" s="20"/>
      <c r="K72" s="20"/>
      <c r="L72" s="20"/>
      <c r="M72" s="21"/>
      <c r="N72" s="200"/>
      <c r="O72" s="114"/>
      <c r="P72" s="114"/>
      <c r="Q72" s="114"/>
      <c r="R72" s="114"/>
      <c r="S72" s="114"/>
      <c r="T72" s="142"/>
      <c r="U72" s="143"/>
      <c r="V72" s="142"/>
      <c r="W72" s="143"/>
      <c r="X72" s="196"/>
      <c r="Y72" s="196"/>
      <c r="Z72" s="196"/>
      <c r="AA72" s="197"/>
      <c r="AB72" s="27"/>
      <c r="AC72" s="27"/>
      <c r="AD72" s="27"/>
      <c r="AE72" s="27"/>
      <c r="AF72" s="27"/>
      <c r="AG72" s="27"/>
      <c r="AH72" s="27"/>
      <c r="AI72" s="27"/>
      <c r="AJ72" s="27"/>
      <c r="AK72" s="27"/>
      <c r="AL72" s="27"/>
      <c r="AM72" s="27"/>
      <c r="AN72" s="27"/>
      <c r="AO72" s="27"/>
      <c r="AP72" s="27"/>
      <c r="AQ72" s="27"/>
      <c r="AR72" s="27"/>
      <c r="AS72" s="27"/>
      <c r="AT72" s="27"/>
    </row>
    <row r="73" spans="1:46" ht="15" customHeight="1" thickBot="1">
      <c r="A73" s="114" t="s">
        <v>104</v>
      </c>
      <c r="B73" s="114"/>
      <c r="C73" s="114"/>
      <c r="D73" s="114"/>
      <c r="E73" s="114"/>
      <c r="F73" s="142"/>
      <c r="G73" s="143" t="s">
        <v>105</v>
      </c>
      <c r="H73" s="142"/>
      <c r="I73" s="143"/>
      <c r="J73" s="20"/>
      <c r="K73" s="20"/>
      <c r="L73" s="20"/>
      <c r="M73" s="21"/>
      <c r="N73" s="200"/>
      <c r="O73" s="114" t="s">
        <v>104</v>
      </c>
      <c r="P73" s="114"/>
      <c r="Q73" s="114"/>
      <c r="R73" s="114"/>
      <c r="S73" s="114"/>
      <c r="T73" s="142"/>
      <c r="U73" s="143" t="s">
        <v>105</v>
      </c>
      <c r="V73" s="142"/>
      <c r="W73" s="143"/>
      <c r="X73" s="196"/>
      <c r="Y73" s="196"/>
      <c r="Z73" s="196"/>
      <c r="AA73" s="197"/>
      <c r="AB73" s="27"/>
      <c r="AC73" s="27"/>
      <c r="AD73" s="27"/>
      <c r="AE73" s="27"/>
      <c r="AF73" s="27"/>
      <c r="AG73" s="27"/>
      <c r="AH73" s="27"/>
      <c r="AI73" s="27"/>
      <c r="AJ73" s="27"/>
      <c r="AK73" s="27"/>
      <c r="AL73" s="27"/>
      <c r="AM73" s="27"/>
      <c r="AN73" s="27"/>
      <c r="AO73" s="27"/>
      <c r="AP73" s="27"/>
      <c r="AQ73" s="27"/>
      <c r="AR73" s="27"/>
      <c r="AS73" s="27"/>
      <c r="AT73" s="27"/>
    </row>
    <row r="74" spans="1:46" ht="15" customHeight="1" thickBot="1">
      <c r="A74" s="114"/>
      <c r="B74" s="114"/>
      <c r="C74" s="114"/>
      <c r="D74" s="114"/>
      <c r="E74" s="114"/>
      <c r="F74" s="154"/>
      <c r="G74" s="155"/>
      <c r="H74" s="154"/>
      <c r="I74" s="155"/>
      <c r="J74" s="20"/>
      <c r="K74" s="20"/>
      <c r="L74" s="20"/>
      <c r="M74" s="21"/>
      <c r="N74" s="200"/>
      <c r="O74" s="114"/>
      <c r="P74" s="114"/>
      <c r="Q74" s="114"/>
      <c r="R74" s="114"/>
      <c r="S74" s="114"/>
      <c r="T74" s="154"/>
      <c r="U74" s="155"/>
      <c r="V74" s="154"/>
      <c r="W74" s="155"/>
      <c r="X74" s="196"/>
      <c r="Y74" s="196"/>
      <c r="Z74" s="196"/>
      <c r="AA74" s="197"/>
      <c r="AB74" s="27"/>
      <c r="AC74" s="27"/>
      <c r="AD74" s="27"/>
      <c r="AE74" s="27"/>
      <c r="AF74" s="27"/>
      <c r="AG74" s="27"/>
      <c r="AH74" s="27"/>
      <c r="AI74" s="27"/>
      <c r="AJ74" s="27"/>
      <c r="AK74" s="27"/>
      <c r="AL74" s="27"/>
      <c r="AM74" s="27"/>
      <c r="AN74" s="27"/>
      <c r="AO74" s="27"/>
      <c r="AP74" s="27"/>
      <c r="AQ74" s="27"/>
      <c r="AR74" s="27"/>
      <c r="AS74" s="27"/>
      <c r="AT74" s="27"/>
    </row>
    <row r="75" spans="1:46" ht="15" customHeight="1" thickBot="1">
      <c r="A75" s="19"/>
      <c r="B75" s="20"/>
      <c r="C75" s="20"/>
      <c r="D75" s="20"/>
      <c r="E75" s="20"/>
      <c r="F75" s="20"/>
      <c r="G75" s="20"/>
      <c r="H75" s="20"/>
      <c r="I75" s="20"/>
      <c r="J75" s="20"/>
      <c r="K75" s="20"/>
      <c r="L75" s="20"/>
      <c r="M75" s="21"/>
      <c r="N75" s="200"/>
      <c r="O75" s="19"/>
      <c r="P75" s="20"/>
      <c r="Q75" s="20"/>
      <c r="R75" s="20"/>
      <c r="S75" s="20"/>
      <c r="T75" s="20"/>
      <c r="U75" s="20"/>
      <c r="V75" s="20"/>
      <c r="W75" s="20"/>
      <c r="X75" s="196"/>
      <c r="Y75" s="196"/>
      <c r="Z75" s="196"/>
      <c r="AA75" s="197"/>
      <c r="AB75" s="27"/>
      <c r="AC75" s="27"/>
      <c r="AD75" s="27"/>
      <c r="AE75" s="27"/>
      <c r="AF75" s="27"/>
      <c r="AG75" s="27"/>
      <c r="AH75" s="27"/>
      <c r="AI75" s="27"/>
      <c r="AJ75" s="27"/>
      <c r="AK75" s="27"/>
      <c r="AL75" s="27"/>
      <c r="AM75" s="27"/>
      <c r="AN75" s="27"/>
      <c r="AO75" s="27"/>
      <c r="AP75" s="27"/>
      <c r="AQ75" s="27"/>
      <c r="AR75" s="27"/>
      <c r="AS75" s="27"/>
      <c r="AT75" s="27"/>
    </row>
    <row r="76" spans="1:46" ht="15" customHeight="1" thickBot="1">
      <c r="A76" s="22"/>
      <c r="B76" s="23"/>
      <c r="C76" s="23"/>
      <c r="D76" s="23"/>
      <c r="E76" s="23"/>
      <c r="F76" s="112">
        <v>5</v>
      </c>
      <c r="G76" s="113"/>
      <c r="H76" s="112">
        <v>12</v>
      </c>
      <c r="I76" s="113"/>
      <c r="J76" s="23"/>
      <c r="K76" s="23"/>
      <c r="L76" s="23"/>
      <c r="M76" s="24"/>
      <c r="N76" s="201"/>
      <c r="O76" s="22"/>
      <c r="P76" s="23"/>
      <c r="Q76" s="23"/>
      <c r="R76" s="23"/>
      <c r="S76" s="23"/>
      <c r="T76" s="112">
        <v>6</v>
      </c>
      <c r="U76" s="113"/>
      <c r="V76" s="112">
        <v>10</v>
      </c>
      <c r="W76" s="113"/>
      <c r="X76" s="198"/>
      <c r="Y76" s="198"/>
      <c r="Z76" s="198"/>
      <c r="AA76" s="199"/>
      <c r="AB76" s="27"/>
      <c r="AC76" s="27"/>
      <c r="AD76" s="27"/>
      <c r="AE76" s="27"/>
      <c r="AF76" s="27"/>
      <c r="AG76" s="27"/>
      <c r="AH76" s="27"/>
      <c r="AI76" s="27"/>
      <c r="AJ76" s="27"/>
      <c r="AK76" s="27"/>
      <c r="AL76" s="27"/>
      <c r="AM76" s="27"/>
      <c r="AN76" s="27"/>
      <c r="AO76" s="27"/>
      <c r="AP76" s="27"/>
      <c r="AQ76" s="27"/>
      <c r="AR76" s="27"/>
      <c r="AS76" s="27"/>
      <c r="AT76" s="27"/>
    </row>
    <row r="77" spans="1:46" ht="14.25">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row>
    <row r="78" spans="1:46" ht="14.25">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row>
    <row r="79" spans="1:46" ht="14.25">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row>
    <row r="80" spans="1:46" ht="14.25">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row>
    <row r="81" spans="1:46" ht="14.25">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row>
    <row r="82" spans="1:46" ht="14.25">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row>
    <row r="83" spans="1:46" ht="14.25">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row>
    <row r="84" spans="1:46" ht="14.25">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row>
    <row r="85" spans="1:46" ht="14.25">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row>
    <row r="86" spans="1:46" ht="14.25">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row>
    <row r="87" spans="1:46" ht="14.25">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row>
    <row r="88" spans="1:46" ht="14.25">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row>
    <row r="89" spans="1:46" ht="14.25">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c r="AJ89" s="27"/>
      <c r="AK89" s="27"/>
      <c r="AL89" s="27"/>
      <c r="AM89" s="27"/>
      <c r="AN89" s="27"/>
      <c r="AO89" s="27"/>
      <c r="AP89" s="27"/>
      <c r="AQ89" s="27"/>
      <c r="AR89" s="27"/>
      <c r="AS89" s="27"/>
      <c r="AT89" s="27"/>
    </row>
    <row r="90" spans="1:46" ht="14.25">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7"/>
      <c r="AN90" s="27"/>
      <c r="AO90" s="27"/>
      <c r="AP90" s="27"/>
      <c r="AQ90" s="27"/>
      <c r="AR90" s="27"/>
      <c r="AS90" s="27"/>
      <c r="AT90" s="27"/>
    </row>
    <row r="91" spans="1:46" ht="14.25">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c r="AJ91" s="27"/>
      <c r="AK91" s="27"/>
      <c r="AL91" s="27"/>
      <c r="AM91" s="27"/>
      <c r="AN91" s="27"/>
      <c r="AO91" s="27"/>
      <c r="AP91" s="27"/>
      <c r="AQ91" s="27"/>
      <c r="AR91" s="27"/>
      <c r="AS91" s="27"/>
      <c r="AT91" s="27"/>
    </row>
    <row r="92" spans="1:46" ht="14.2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row>
    <row r="93" spans="1:46" ht="14.25">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c r="AJ93" s="27"/>
      <c r="AK93" s="27"/>
      <c r="AL93" s="27"/>
      <c r="AM93" s="27"/>
      <c r="AN93" s="27"/>
      <c r="AO93" s="27"/>
      <c r="AP93" s="27"/>
      <c r="AQ93" s="27"/>
      <c r="AR93" s="27"/>
      <c r="AS93" s="27"/>
      <c r="AT93" s="27"/>
    </row>
    <row r="94" spans="1:46" ht="14.25">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27"/>
    </row>
    <row r="95" spans="1:46" ht="14.25">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c r="AJ95" s="27"/>
      <c r="AK95" s="27"/>
      <c r="AL95" s="27"/>
      <c r="AM95" s="27"/>
      <c r="AN95" s="27"/>
      <c r="AO95" s="27"/>
      <c r="AP95" s="27"/>
      <c r="AQ95" s="27"/>
      <c r="AR95" s="27"/>
      <c r="AS95" s="27"/>
      <c r="AT95" s="27"/>
    </row>
    <row r="96" spans="1:46" ht="14.25">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c r="AJ96" s="27"/>
      <c r="AK96" s="27"/>
      <c r="AL96" s="27"/>
      <c r="AM96" s="27"/>
      <c r="AN96" s="27"/>
      <c r="AO96" s="27"/>
      <c r="AP96" s="27"/>
      <c r="AQ96" s="27"/>
      <c r="AR96" s="27"/>
      <c r="AS96" s="27"/>
      <c r="AT96" s="27"/>
    </row>
    <row r="97" spans="1:46" ht="14.25">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row>
    <row r="98" spans="1:46" ht="14.25">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c r="AJ98" s="27"/>
      <c r="AK98" s="27"/>
      <c r="AL98" s="27"/>
      <c r="AM98" s="27"/>
      <c r="AN98" s="27"/>
      <c r="AO98" s="27"/>
      <c r="AP98" s="27"/>
      <c r="AQ98" s="27"/>
      <c r="AR98" s="27"/>
      <c r="AS98" s="27"/>
      <c r="AT98" s="27"/>
    </row>
    <row r="99" spans="1:46" ht="14.25">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c r="AJ99" s="27"/>
      <c r="AK99" s="27"/>
      <c r="AL99" s="27"/>
      <c r="AM99" s="27"/>
      <c r="AN99" s="27"/>
      <c r="AO99" s="27"/>
      <c r="AP99" s="27"/>
      <c r="AQ99" s="27"/>
      <c r="AR99" s="27"/>
      <c r="AS99" s="27"/>
      <c r="AT99" s="27"/>
    </row>
    <row r="100" spans="1:46" ht="14.25">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c r="AJ100" s="27"/>
      <c r="AK100" s="27"/>
      <c r="AL100" s="27"/>
      <c r="AM100" s="27"/>
      <c r="AN100" s="27"/>
      <c r="AO100" s="27"/>
      <c r="AP100" s="27"/>
      <c r="AQ100" s="27"/>
      <c r="AR100" s="27"/>
      <c r="AS100" s="27"/>
      <c r="AT100" s="27"/>
    </row>
    <row r="101" spans="1:46" ht="14.25">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row>
    <row r="102" spans="1:46" ht="14.25">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row>
    <row r="103" spans="28:46" ht="14.25">
      <c r="AB103" s="27"/>
      <c r="AC103" s="27"/>
      <c r="AD103" s="27"/>
      <c r="AE103" s="27"/>
      <c r="AF103" s="27"/>
      <c r="AG103" s="27"/>
      <c r="AH103" s="27"/>
      <c r="AI103" s="27"/>
      <c r="AJ103" s="27"/>
      <c r="AK103" s="27"/>
      <c r="AL103" s="27"/>
      <c r="AM103" s="27"/>
      <c r="AN103" s="27"/>
      <c r="AO103" s="27"/>
      <c r="AP103" s="27"/>
      <c r="AQ103" s="27"/>
      <c r="AR103" s="27"/>
      <c r="AS103" s="27"/>
      <c r="AT103" s="27"/>
    </row>
    <row r="104" spans="28:46" ht="14.25">
      <c r="AB104" s="27"/>
      <c r="AC104" s="27"/>
      <c r="AD104" s="27"/>
      <c r="AE104" s="27"/>
      <c r="AF104" s="27"/>
      <c r="AG104" s="27"/>
      <c r="AH104" s="27"/>
      <c r="AI104" s="27"/>
      <c r="AJ104" s="27"/>
      <c r="AK104" s="27"/>
      <c r="AL104" s="27"/>
      <c r="AM104" s="27"/>
      <c r="AN104" s="27"/>
      <c r="AO104" s="27"/>
      <c r="AP104" s="27"/>
      <c r="AQ104" s="27"/>
      <c r="AR104" s="27"/>
      <c r="AS104" s="27"/>
      <c r="AT104" s="27"/>
    </row>
    <row r="105" spans="28:46" ht="14.25">
      <c r="AB105" s="27"/>
      <c r="AC105" s="27"/>
      <c r="AD105" s="27"/>
      <c r="AE105" s="27"/>
      <c r="AF105" s="27"/>
      <c r="AG105" s="27"/>
      <c r="AH105" s="27"/>
      <c r="AI105" s="27"/>
      <c r="AJ105" s="27"/>
      <c r="AK105" s="27"/>
      <c r="AL105" s="27"/>
      <c r="AM105" s="27"/>
      <c r="AN105" s="27"/>
      <c r="AO105" s="27"/>
      <c r="AP105" s="27"/>
      <c r="AQ105" s="27"/>
      <c r="AR105" s="27"/>
      <c r="AS105" s="27"/>
      <c r="AT105" s="27"/>
    </row>
    <row r="106" spans="28:46" ht="14.25">
      <c r="AB106" s="27"/>
      <c r="AC106" s="27"/>
      <c r="AD106" s="27"/>
      <c r="AE106" s="27"/>
      <c r="AF106" s="27"/>
      <c r="AG106" s="27"/>
      <c r="AH106" s="27"/>
      <c r="AI106" s="27"/>
      <c r="AJ106" s="27"/>
      <c r="AK106" s="27"/>
      <c r="AL106" s="27"/>
      <c r="AM106" s="27"/>
      <c r="AN106" s="27"/>
      <c r="AO106" s="27"/>
      <c r="AP106" s="27"/>
      <c r="AQ106" s="27"/>
      <c r="AR106" s="27"/>
      <c r="AS106" s="27"/>
      <c r="AT106" s="27"/>
    </row>
    <row r="107" spans="28:46" ht="14.25">
      <c r="AB107" s="27"/>
      <c r="AC107" s="27"/>
      <c r="AD107" s="27"/>
      <c r="AE107" s="27"/>
      <c r="AF107" s="27"/>
      <c r="AG107" s="27"/>
      <c r="AH107" s="27"/>
      <c r="AI107" s="27"/>
      <c r="AJ107" s="27"/>
      <c r="AK107" s="27"/>
      <c r="AL107" s="27"/>
      <c r="AM107" s="27"/>
      <c r="AN107" s="27"/>
      <c r="AO107" s="27"/>
      <c r="AP107" s="27"/>
      <c r="AQ107" s="27"/>
      <c r="AR107" s="27"/>
      <c r="AS107" s="27"/>
      <c r="AT107" s="27"/>
    </row>
    <row r="108" spans="28:46" ht="14.25">
      <c r="AB108" s="27"/>
      <c r="AC108" s="27"/>
      <c r="AD108" s="27"/>
      <c r="AE108" s="27"/>
      <c r="AF108" s="27"/>
      <c r="AG108" s="27"/>
      <c r="AH108" s="27"/>
      <c r="AI108" s="27"/>
      <c r="AJ108" s="27"/>
      <c r="AK108" s="27"/>
      <c r="AL108" s="27"/>
      <c r="AM108" s="27"/>
      <c r="AN108" s="27"/>
      <c r="AO108" s="27"/>
      <c r="AP108" s="27"/>
      <c r="AQ108" s="27"/>
      <c r="AR108" s="27"/>
      <c r="AS108" s="27"/>
      <c r="AT108" s="27"/>
    </row>
    <row r="109" spans="28:46" ht="14.25">
      <c r="AB109" s="27"/>
      <c r="AC109" s="27"/>
      <c r="AD109" s="27"/>
      <c r="AE109" s="27"/>
      <c r="AF109" s="27"/>
      <c r="AG109" s="27"/>
      <c r="AH109" s="27"/>
      <c r="AI109" s="27"/>
      <c r="AJ109" s="27"/>
      <c r="AK109" s="27"/>
      <c r="AL109" s="27"/>
      <c r="AM109" s="27"/>
      <c r="AN109" s="27"/>
      <c r="AO109" s="27"/>
      <c r="AP109" s="27"/>
      <c r="AQ109" s="27"/>
      <c r="AR109" s="27"/>
      <c r="AS109" s="27"/>
      <c r="AT109" s="27"/>
    </row>
    <row r="110" spans="28:46" ht="14.25">
      <c r="AB110" s="27"/>
      <c r="AC110" s="27"/>
      <c r="AD110" s="27"/>
      <c r="AE110" s="27"/>
      <c r="AF110" s="27"/>
      <c r="AG110" s="27"/>
      <c r="AH110" s="27"/>
      <c r="AI110" s="27"/>
      <c r="AJ110" s="27"/>
      <c r="AK110" s="27"/>
      <c r="AL110" s="27"/>
      <c r="AM110" s="27"/>
      <c r="AN110" s="27"/>
      <c r="AO110" s="27"/>
      <c r="AP110" s="27"/>
      <c r="AQ110" s="27"/>
      <c r="AR110" s="27"/>
      <c r="AS110" s="27"/>
      <c r="AT110" s="27"/>
    </row>
    <row r="111" spans="28:46" ht="14.25">
      <c r="AB111" s="27"/>
      <c r="AC111" s="27"/>
      <c r="AD111" s="27"/>
      <c r="AE111" s="27"/>
      <c r="AF111" s="27"/>
      <c r="AG111" s="27"/>
      <c r="AH111" s="27"/>
      <c r="AI111" s="27"/>
      <c r="AJ111" s="27"/>
      <c r="AK111" s="27"/>
      <c r="AL111" s="27"/>
      <c r="AM111" s="27"/>
      <c r="AN111" s="27"/>
      <c r="AO111" s="27"/>
      <c r="AP111" s="27"/>
      <c r="AQ111" s="27"/>
      <c r="AR111" s="27"/>
      <c r="AS111" s="27"/>
      <c r="AT111" s="27"/>
    </row>
    <row r="112" spans="28:46" ht="14.25">
      <c r="AB112" s="27"/>
      <c r="AC112" s="27"/>
      <c r="AD112" s="27"/>
      <c r="AE112" s="27"/>
      <c r="AF112" s="27"/>
      <c r="AG112" s="27"/>
      <c r="AH112" s="27"/>
      <c r="AI112" s="27"/>
      <c r="AJ112" s="27"/>
      <c r="AK112" s="27"/>
      <c r="AL112" s="27"/>
      <c r="AM112" s="27"/>
      <c r="AN112" s="27"/>
      <c r="AO112" s="27"/>
      <c r="AP112" s="27"/>
      <c r="AQ112" s="27"/>
      <c r="AR112" s="27"/>
      <c r="AS112" s="27"/>
      <c r="AT112" s="27"/>
    </row>
    <row r="113" spans="28:46" ht="14.25">
      <c r="AB113" s="27"/>
      <c r="AC113" s="27"/>
      <c r="AD113" s="27"/>
      <c r="AE113" s="27"/>
      <c r="AF113" s="27"/>
      <c r="AG113" s="27"/>
      <c r="AH113" s="27"/>
      <c r="AI113" s="27"/>
      <c r="AJ113" s="27"/>
      <c r="AK113" s="27"/>
      <c r="AL113" s="27"/>
      <c r="AM113" s="27"/>
      <c r="AN113" s="27"/>
      <c r="AO113" s="27"/>
      <c r="AP113" s="27"/>
      <c r="AQ113" s="27"/>
      <c r="AR113" s="27"/>
      <c r="AS113" s="27"/>
      <c r="AT113" s="27"/>
    </row>
    <row r="114" spans="28:46" ht="14.25">
      <c r="AB114" s="27"/>
      <c r="AC114" s="27"/>
      <c r="AD114" s="27"/>
      <c r="AE114" s="27"/>
      <c r="AF114" s="27"/>
      <c r="AG114" s="27"/>
      <c r="AH114" s="27"/>
      <c r="AI114" s="27"/>
      <c r="AJ114" s="27"/>
      <c r="AK114" s="27"/>
      <c r="AL114" s="27"/>
      <c r="AM114" s="27"/>
      <c r="AN114" s="27"/>
      <c r="AO114" s="27"/>
      <c r="AP114" s="27"/>
      <c r="AQ114" s="27"/>
      <c r="AR114" s="27"/>
      <c r="AS114" s="27"/>
      <c r="AT114" s="27"/>
    </row>
    <row r="115" spans="28:46" ht="14.25">
      <c r="AB115" s="27"/>
      <c r="AC115" s="27"/>
      <c r="AD115" s="27"/>
      <c r="AE115" s="27"/>
      <c r="AF115" s="27"/>
      <c r="AG115" s="27"/>
      <c r="AH115" s="27"/>
      <c r="AI115" s="27"/>
      <c r="AJ115" s="27"/>
      <c r="AK115" s="27"/>
      <c r="AL115" s="27"/>
      <c r="AM115" s="27"/>
      <c r="AN115" s="27"/>
      <c r="AO115" s="27"/>
      <c r="AP115" s="27"/>
      <c r="AQ115" s="27"/>
      <c r="AR115" s="27"/>
      <c r="AS115" s="27"/>
      <c r="AT115" s="27"/>
    </row>
    <row r="116" spans="28:46" ht="14.25">
      <c r="AB116" s="27"/>
      <c r="AC116" s="27"/>
      <c r="AD116" s="27"/>
      <c r="AE116" s="27"/>
      <c r="AF116" s="27"/>
      <c r="AG116" s="27"/>
      <c r="AH116" s="27"/>
      <c r="AI116" s="27"/>
      <c r="AJ116" s="27"/>
      <c r="AK116" s="27"/>
      <c r="AL116" s="27"/>
      <c r="AM116" s="27"/>
      <c r="AN116" s="27"/>
      <c r="AO116" s="27"/>
      <c r="AP116" s="27"/>
      <c r="AQ116" s="27"/>
      <c r="AR116" s="27"/>
      <c r="AS116" s="27"/>
      <c r="AT116" s="27"/>
    </row>
    <row r="117" spans="28:46" ht="14.25">
      <c r="AB117" s="27"/>
      <c r="AC117" s="27"/>
      <c r="AD117" s="27"/>
      <c r="AE117" s="27"/>
      <c r="AF117" s="27"/>
      <c r="AG117" s="27"/>
      <c r="AH117" s="27"/>
      <c r="AI117" s="27"/>
      <c r="AJ117" s="27"/>
      <c r="AK117" s="27"/>
      <c r="AL117" s="27"/>
      <c r="AM117" s="27"/>
      <c r="AN117" s="27"/>
      <c r="AO117" s="27"/>
      <c r="AP117" s="27"/>
      <c r="AQ117" s="27"/>
      <c r="AR117" s="27"/>
      <c r="AS117" s="27"/>
      <c r="AT117" s="27"/>
    </row>
    <row r="118" spans="28:46" ht="14.25">
      <c r="AB118" s="27"/>
      <c r="AC118" s="27"/>
      <c r="AD118" s="27"/>
      <c r="AE118" s="27"/>
      <c r="AF118" s="27"/>
      <c r="AG118" s="27"/>
      <c r="AH118" s="27"/>
      <c r="AI118" s="27"/>
      <c r="AJ118" s="27"/>
      <c r="AK118" s="27"/>
      <c r="AL118" s="27"/>
      <c r="AM118" s="27"/>
      <c r="AN118" s="27"/>
      <c r="AO118" s="27"/>
      <c r="AP118" s="27"/>
      <c r="AQ118" s="27"/>
      <c r="AR118" s="27"/>
      <c r="AS118" s="27"/>
      <c r="AT118" s="27"/>
    </row>
    <row r="119" spans="28:46" ht="14.25">
      <c r="AB119" s="27"/>
      <c r="AC119" s="27"/>
      <c r="AD119" s="27"/>
      <c r="AE119" s="27"/>
      <c r="AF119" s="27"/>
      <c r="AG119" s="27"/>
      <c r="AH119" s="27"/>
      <c r="AI119" s="27"/>
      <c r="AJ119" s="27"/>
      <c r="AK119" s="27"/>
      <c r="AL119" s="27"/>
      <c r="AM119" s="27"/>
      <c r="AN119" s="27"/>
      <c r="AO119" s="27"/>
      <c r="AP119" s="27"/>
      <c r="AQ119" s="27"/>
      <c r="AR119" s="27"/>
      <c r="AS119" s="27"/>
      <c r="AT119" s="27"/>
    </row>
    <row r="120" spans="28:46" ht="14.25">
      <c r="AB120" s="27"/>
      <c r="AC120" s="27"/>
      <c r="AD120" s="27"/>
      <c r="AE120" s="27"/>
      <c r="AF120" s="27"/>
      <c r="AG120" s="27"/>
      <c r="AH120" s="27"/>
      <c r="AI120" s="27"/>
      <c r="AJ120" s="27"/>
      <c r="AK120" s="27"/>
      <c r="AL120" s="27"/>
      <c r="AM120" s="27"/>
      <c r="AN120" s="27"/>
      <c r="AO120" s="27"/>
      <c r="AP120" s="27"/>
      <c r="AQ120" s="27"/>
      <c r="AR120" s="27"/>
      <c r="AS120" s="27"/>
      <c r="AT120" s="27"/>
    </row>
    <row r="121" spans="28:46" ht="14.25">
      <c r="AB121" s="27"/>
      <c r="AC121" s="27"/>
      <c r="AD121" s="27"/>
      <c r="AE121" s="27"/>
      <c r="AF121" s="27"/>
      <c r="AG121" s="27"/>
      <c r="AH121" s="27"/>
      <c r="AI121" s="27"/>
      <c r="AJ121" s="27"/>
      <c r="AK121" s="27"/>
      <c r="AL121" s="27"/>
      <c r="AM121" s="27"/>
      <c r="AN121" s="27"/>
      <c r="AO121" s="27"/>
      <c r="AP121" s="27"/>
      <c r="AQ121" s="27"/>
      <c r="AR121" s="27"/>
      <c r="AS121" s="27"/>
      <c r="AT121" s="27"/>
    </row>
    <row r="122" spans="28:46" ht="14.25">
      <c r="AB122" s="27"/>
      <c r="AC122" s="27"/>
      <c r="AD122" s="27"/>
      <c r="AE122" s="27"/>
      <c r="AF122" s="27"/>
      <c r="AG122" s="27"/>
      <c r="AH122" s="27"/>
      <c r="AI122" s="27"/>
      <c r="AJ122" s="27"/>
      <c r="AK122" s="27"/>
      <c r="AL122" s="27"/>
      <c r="AM122" s="27"/>
      <c r="AN122" s="27"/>
      <c r="AO122" s="27"/>
      <c r="AP122" s="27"/>
      <c r="AQ122" s="27"/>
      <c r="AR122" s="27"/>
      <c r="AS122" s="27"/>
      <c r="AT122" s="27"/>
    </row>
    <row r="123" spans="28:46" ht="14.25">
      <c r="AB123" s="27"/>
      <c r="AC123" s="27"/>
      <c r="AD123" s="27"/>
      <c r="AE123" s="27"/>
      <c r="AF123" s="27"/>
      <c r="AG123" s="27"/>
      <c r="AH123" s="27"/>
      <c r="AI123" s="27"/>
      <c r="AJ123" s="27"/>
      <c r="AK123" s="27"/>
      <c r="AL123" s="27"/>
      <c r="AM123" s="27"/>
      <c r="AN123" s="27"/>
      <c r="AO123" s="27"/>
      <c r="AP123" s="27"/>
      <c r="AQ123" s="27"/>
      <c r="AR123" s="27"/>
      <c r="AS123" s="27"/>
      <c r="AT123" s="27"/>
    </row>
    <row r="124" spans="28:46" ht="14.25">
      <c r="AB124" s="27"/>
      <c r="AC124" s="27"/>
      <c r="AD124" s="27"/>
      <c r="AE124" s="27"/>
      <c r="AF124" s="27"/>
      <c r="AG124" s="27"/>
      <c r="AH124" s="27"/>
      <c r="AI124" s="27"/>
      <c r="AJ124" s="27"/>
      <c r="AK124" s="27"/>
      <c r="AL124" s="27"/>
      <c r="AM124" s="27"/>
      <c r="AN124" s="27"/>
      <c r="AO124" s="27"/>
      <c r="AP124" s="27"/>
      <c r="AQ124" s="27"/>
      <c r="AR124" s="27"/>
      <c r="AS124" s="27"/>
      <c r="AT124" s="27"/>
    </row>
    <row r="125" spans="28:46" ht="14.25">
      <c r="AB125" s="27"/>
      <c r="AC125" s="27"/>
      <c r="AD125" s="27"/>
      <c r="AE125" s="27"/>
      <c r="AF125" s="27"/>
      <c r="AG125" s="27"/>
      <c r="AH125" s="27"/>
      <c r="AI125" s="27"/>
      <c r="AJ125" s="27"/>
      <c r="AK125" s="27"/>
      <c r="AL125" s="27"/>
      <c r="AM125" s="27"/>
      <c r="AN125" s="27"/>
      <c r="AO125" s="27"/>
      <c r="AP125" s="27"/>
      <c r="AQ125" s="27"/>
      <c r="AR125" s="27"/>
      <c r="AS125" s="27"/>
      <c r="AT125" s="27"/>
    </row>
    <row r="126" spans="28:46" ht="14.25">
      <c r="AB126" s="27"/>
      <c r="AC126" s="27"/>
      <c r="AD126" s="27"/>
      <c r="AE126" s="27"/>
      <c r="AF126" s="27"/>
      <c r="AG126" s="27"/>
      <c r="AH126" s="27"/>
      <c r="AI126" s="27"/>
      <c r="AJ126" s="27"/>
      <c r="AK126" s="27"/>
      <c r="AL126" s="27"/>
      <c r="AM126" s="27"/>
      <c r="AN126" s="27"/>
      <c r="AO126" s="27"/>
      <c r="AP126" s="27"/>
      <c r="AQ126" s="27"/>
      <c r="AR126" s="27"/>
      <c r="AS126" s="27"/>
      <c r="AT126" s="27"/>
    </row>
    <row r="127" spans="28:46" ht="14.25">
      <c r="AB127" s="27"/>
      <c r="AC127" s="27"/>
      <c r="AD127" s="27"/>
      <c r="AE127" s="27"/>
      <c r="AF127" s="27"/>
      <c r="AG127" s="27"/>
      <c r="AH127" s="27"/>
      <c r="AI127" s="27"/>
      <c r="AJ127" s="27"/>
      <c r="AK127" s="27"/>
      <c r="AL127" s="27"/>
      <c r="AM127" s="27"/>
      <c r="AN127" s="27"/>
      <c r="AO127" s="27"/>
      <c r="AP127" s="27"/>
      <c r="AQ127" s="27"/>
      <c r="AR127" s="27"/>
      <c r="AS127" s="27"/>
      <c r="AT127" s="27"/>
    </row>
    <row r="128" spans="28:46" ht="14.25">
      <c r="AB128" s="27"/>
      <c r="AC128" s="27"/>
      <c r="AD128" s="27"/>
      <c r="AE128" s="27"/>
      <c r="AF128" s="27"/>
      <c r="AG128" s="27"/>
      <c r="AH128" s="27"/>
      <c r="AI128" s="27"/>
      <c r="AJ128" s="27"/>
      <c r="AK128" s="27"/>
      <c r="AL128" s="27"/>
      <c r="AM128" s="27"/>
      <c r="AN128" s="27"/>
      <c r="AO128" s="27"/>
      <c r="AP128" s="27"/>
      <c r="AQ128" s="27"/>
      <c r="AR128" s="27"/>
      <c r="AS128" s="27"/>
      <c r="AT128" s="27"/>
    </row>
    <row r="129" spans="28:46" ht="14.25">
      <c r="AB129" s="27"/>
      <c r="AC129" s="27"/>
      <c r="AD129" s="27"/>
      <c r="AE129" s="27"/>
      <c r="AF129" s="27"/>
      <c r="AG129" s="27"/>
      <c r="AH129" s="27"/>
      <c r="AI129" s="27"/>
      <c r="AJ129" s="27"/>
      <c r="AK129" s="27"/>
      <c r="AL129" s="27"/>
      <c r="AM129" s="27"/>
      <c r="AN129" s="27"/>
      <c r="AO129" s="27"/>
      <c r="AP129" s="27"/>
      <c r="AQ129" s="27"/>
      <c r="AR129" s="27"/>
      <c r="AS129" s="27"/>
      <c r="AT129" s="27"/>
    </row>
    <row r="130" spans="28:46" ht="14.25">
      <c r="AB130" s="27"/>
      <c r="AC130" s="27"/>
      <c r="AD130" s="27"/>
      <c r="AE130" s="27"/>
      <c r="AF130" s="27"/>
      <c r="AG130" s="27"/>
      <c r="AH130" s="27"/>
      <c r="AI130" s="27"/>
      <c r="AJ130" s="27"/>
      <c r="AK130" s="27"/>
      <c r="AL130" s="27"/>
      <c r="AM130" s="27"/>
      <c r="AN130" s="27"/>
      <c r="AO130" s="27"/>
      <c r="AP130" s="27"/>
      <c r="AQ130" s="27"/>
      <c r="AR130" s="27"/>
      <c r="AS130" s="27"/>
      <c r="AT130" s="27"/>
    </row>
    <row r="131" spans="28:46" ht="14.25">
      <c r="AB131" s="27"/>
      <c r="AC131" s="27"/>
      <c r="AD131" s="27"/>
      <c r="AE131" s="27"/>
      <c r="AF131" s="27"/>
      <c r="AG131" s="27"/>
      <c r="AH131" s="27"/>
      <c r="AI131" s="27"/>
      <c r="AJ131" s="27"/>
      <c r="AK131" s="27"/>
      <c r="AL131" s="27"/>
      <c r="AM131" s="27"/>
      <c r="AN131" s="27"/>
      <c r="AO131" s="27"/>
      <c r="AP131" s="27"/>
      <c r="AQ131" s="27"/>
      <c r="AR131" s="27"/>
      <c r="AS131" s="27"/>
      <c r="AT131" s="27"/>
    </row>
    <row r="132" spans="28:46" ht="14.25">
      <c r="AB132" s="27"/>
      <c r="AC132" s="27"/>
      <c r="AD132" s="27"/>
      <c r="AE132" s="27"/>
      <c r="AF132" s="27"/>
      <c r="AG132" s="27"/>
      <c r="AH132" s="27"/>
      <c r="AI132" s="27"/>
      <c r="AJ132" s="27"/>
      <c r="AK132" s="27"/>
      <c r="AL132" s="27"/>
      <c r="AM132" s="27"/>
      <c r="AN132" s="27"/>
      <c r="AO132" s="27"/>
      <c r="AP132" s="27"/>
      <c r="AQ132" s="27"/>
      <c r="AR132" s="27"/>
      <c r="AS132" s="27"/>
      <c r="AT132" s="27"/>
    </row>
    <row r="133" spans="28:46" ht="14.25">
      <c r="AB133" s="27"/>
      <c r="AC133" s="27"/>
      <c r="AD133" s="27"/>
      <c r="AE133" s="27"/>
      <c r="AF133" s="27"/>
      <c r="AG133" s="27"/>
      <c r="AH133" s="27"/>
      <c r="AI133" s="27"/>
      <c r="AJ133" s="27"/>
      <c r="AK133" s="27"/>
      <c r="AL133" s="27"/>
      <c r="AM133" s="27"/>
      <c r="AN133" s="27"/>
      <c r="AO133" s="27"/>
      <c r="AP133" s="27"/>
      <c r="AQ133" s="27"/>
      <c r="AR133" s="27"/>
      <c r="AS133" s="27"/>
      <c r="AT133" s="27"/>
    </row>
    <row r="134" spans="28:46" ht="14.25">
      <c r="AB134" s="27"/>
      <c r="AC134" s="27"/>
      <c r="AD134" s="27"/>
      <c r="AE134" s="27"/>
      <c r="AF134" s="27"/>
      <c r="AG134" s="27"/>
      <c r="AH134" s="27"/>
      <c r="AI134" s="27"/>
      <c r="AJ134" s="27"/>
      <c r="AK134" s="27"/>
      <c r="AL134" s="27"/>
      <c r="AM134" s="27"/>
      <c r="AN134" s="27"/>
      <c r="AO134" s="27"/>
      <c r="AP134" s="27"/>
      <c r="AQ134" s="27"/>
      <c r="AR134" s="27"/>
      <c r="AS134" s="27"/>
      <c r="AT134" s="27"/>
    </row>
    <row r="135" spans="28:46" ht="14.25">
      <c r="AB135" s="27"/>
      <c r="AC135" s="27"/>
      <c r="AD135" s="27"/>
      <c r="AE135" s="27"/>
      <c r="AF135" s="27"/>
      <c r="AG135" s="27"/>
      <c r="AH135" s="27"/>
      <c r="AI135" s="27"/>
      <c r="AJ135" s="27"/>
      <c r="AK135" s="27"/>
      <c r="AL135" s="27"/>
      <c r="AM135" s="27"/>
      <c r="AN135" s="27"/>
      <c r="AO135" s="27"/>
      <c r="AP135" s="27"/>
      <c r="AQ135" s="27"/>
      <c r="AR135" s="27"/>
      <c r="AS135" s="27"/>
      <c r="AT135" s="27"/>
    </row>
    <row r="136" spans="28:46" ht="14.25">
      <c r="AB136" s="27"/>
      <c r="AC136" s="27"/>
      <c r="AD136" s="27"/>
      <c r="AE136" s="27"/>
      <c r="AF136" s="27"/>
      <c r="AG136" s="27"/>
      <c r="AH136" s="27"/>
      <c r="AI136" s="27"/>
      <c r="AJ136" s="27"/>
      <c r="AK136" s="27"/>
      <c r="AL136" s="27"/>
      <c r="AM136" s="27"/>
      <c r="AN136" s="27"/>
      <c r="AO136" s="27"/>
      <c r="AP136" s="27"/>
      <c r="AQ136" s="27"/>
      <c r="AR136" s="27"/>
      <c r="AS136" s="27"/>
      <c r="AT136" s="27"/>
    </row>
    <row r="137" spans="28:46" ht="14.25">
      <c r="AB137" s="27"/>
      <c r="AC137" s="27"/>
      <c r="AD137" s="27"/>
      <c r="AE137" s="27"/>
      <c r="AF137" s="27"/>
      <c r="AG137" s="27"/>
      <c r="AH137" s="27"/>
      <c r="AI137" s="27"/>
      <c r="AJ137" s="27"/>
      <c r="AK137" s="27"/>
      <c r="AL137" s="27"/>
      <c r="AM137" s="27"/>
      <c r="AN137" s="27"/>
      <c r="AO137" s="27"/>
      <c r="AP137" s="27"/>
      <c r="AQ137" s="27"/>
      <c r="AR137" s="27"/>
      <c r="AS137" s="27"/>
      <c r="AT137" s="27"/>
    </row>
    <row r="138" spans="28:46" ht="14.25">
      <c r="AB138" s="27"/>
      <c r="AC138" s="27"/>
      <c r="AD138" s="27"/>
      <c r="AE138" s="27"/>
      <c r="AF138" s="27"/>
      <c r="AG138" s="27"/>
      <c r="AH138" s="27"/>
      <c r="AI138" s="27"/>
      <c r="AJ138" s="27"/>
      <c r="AK138" s="27"/>
      <c r="AL138" s="27"/>
      <c r="AM138" s="27"/>
      <c r="AN138" s="27"/>
      <c r="AO138" s="27"/>
      <c r="AP138" s="27"/>
      <c r="AQ138" s="27"/>
      <c r="AR138" s="27"/>
      <c r="AS138" s="27"/>
      <c r="AT138" s="27"/>
    </row>
    <row r="139" spans="28:46" ht="14.25">
      <c r="AB139" s="27"/>
      <c r="AC139" s="27"/>
      <c r="AD139" s="27"/>
      <c r="AE139" s="27"/>
      <c r="AF139" s="27"/>
      <c r="AG139" s="27"/>
      <c r="AH139" s="27"/>
      <c r="AI139" s="27"/>
      <c r="AJ139" s="27"/>
      <c r="AK139" s="27"/>
      <c r="AL139" s="27"/>
      <c r="AM139" s="27"/>
      <c r="AN139" s="27"/>
      <c r="AO139" s="27"/>
      <c r="AP139" s="27"/>
      <c r="AQ139" s="27"/>
      <c r="AR139" s="27"/>
      <c r="AS139" s="27"/>
      <c r="AT139" s="27"/>
    </row>
    <row r="140" spans="28:46" ht="14.25">
      <c r="AB140" s="27"/>
      <c r="AC140" s="27"/>
      <c r="AD140" s="27"/>
      <c r="AE140" s="27"/>
      <c r="AF140" s="27"/>
      <c r="AG140" s="27"/>
      <c r="AH140" s="27"/>
      <c r="AI140" s="27"/>
      <c r="AJ140" s="27"/>
      <c r="AK140" s="27"/>
      <c r="AL140" s="27"/>
      <c r="AM140" s="27"/>
      <c r="AN140" s="27"/>
      <c r="AO140" s="27"/>
      <c r="AP140" s="27"/>
      <c r="AQ140" s="27"/>
      <c r="AR140" s="27"/>
      <c r="AS140" s="27"/>
      <c r="AT140" s="27"/>
    </row>
    <row r="141" spans="28:46" ht="14.25">
      <c r="AB141" s="27"/>
      <c r="AC141" s="27"/>
      <c r="AD141" s="27"/>
      <c r="AE141" s="27"/>
      <c r="AF141" s="27"/>
      <c r="AG141" s="27"/>
      <c r="AH141" s="27"/>
      <c r="AI141" s="27"/>
      <c r="AJ141" s="27"/>
      <c r="AK141" s="27"/>
      <c r="AL141" s="27"/>
      <c r="AM141" s="27"/>
      <c r="AN141" s="27"/>
      <c r="AO141" s="27"/>
      <c r="AP141" s="27"/>
      <c r="AQ141" s="27"/>
      <c r="AR141" s="27"/>
      <c r="AS141" s="27"/>
      <c r="AT141" s="27"/>
    </row>
    <row r="142" spans="28:46" ht="14.25">
      <c r="AB142" s="27"/>
      <c r="AC142" s="27"/>
      <c r="AD142" s="27"/>
      <c r="AE142" s="27"/>
      <c r="AF142" s="27"/>
      <c r="AG142" s="27"/>
      <c r="AH142" s="27"/>
      <c r="AI142" s="27"/>
      <c r="AJ142" s="27"/>
      <c r="AK142" s="27"/>
      <c r="AL142" s="27"/>
      <c r="AM142" s="27"/>
      <c r="AN142" s="27"/>
      <c r="AO142" s="27"/>
      <c r="AP142" s="27"/>
      <c r="AQ142" s="27"/>
      <c r="AR142" s="27"/>
      <c r="AS142" s="27"/>
      <c r="AT142" s="27"/>
    </row>
    <row r="143" spans="28:46" ht="14.25">
      <c r="AB143" s="27"/>
      <c r="AC143" s="27"/>
      <c r="AD143" s="27"/>
      <c r="AE143" s="27"/>
      <c r="AF143" s="27"/>
      <c r="AG143" s="27"/>
      <c r="AH143" s="27"/>
      <c r="AI143" s="27"/>
      <c r="AJ143" s="27"/>
      <c r="AK143" s="27"/>
      <c r="AL143" s="27"/>
      <c r="AM143" s="27"/>
      <c r="AN143" s="27"/>
      <c r="AO143" s="27"/>
      <c r="AP143" s="27"/>
      <c r="AQ143" s="27"/>
      <c r="AR143" s="27"/>
      <c r="AS143" s="27"/>
      <c r="AT143" s="27"/>
    </row>
    <row r="144" spans="28:46" ht="14.25">
      <c r="AB144" s="27"/>
      <c r="AC144" s="27"/>
      <c r="AD144" s="27"/>
      <c r="AE144" s="27"/>
      <c r="AF144" s="27"/>
      <c r="AG144" s="27"/>
      <c r="AH144" s="27"/>
      <c r="AI144" s="27"/>
      <c r="AJ144" s="27"/>
      <c r="AK144" s="27"/>
      <c r="AL144" s="27"/>
      <c r="AM144" s="27"/>
      <c r="AN144" s="27"/>
      <c r="AO144" s="27"/>
      <c r="AP144" s="27"/>
      <c r="AQ144" s="27"/>
      <c r="AR144" s="27"/>
      <c r="AS144" s="27"/>
      <c r="AT144" s="27"/>
    </row>
    <row r="145" spans="28:46" ht="14.25">
      <c r="AB145" s="27"/>
      <c r="AC145" s="27"/>
      <c r="AD145" s="27"/>
      <c r="AE145" s="27"/>
      <c r="AF145" s="27"/>
      <c r="AG145" s="27"/>
      <c r="AH145" s="27"/>
      <c r="AI145" s="27"/>
      <c r="AJ145" s="27"/>
      <c r="AK145" s="27"/>
      <c r="AL145" s="27"/>
      <c r="AM145" s="27"/>
      <c r="AN145" s="27"/>
      <c r="AO145" s="27"/>
      <c r="AP145" s="27"/>
      <c r="AQ145" s="27"/>
      <c r="AR145" s="27"/>
      <c r="AS145" s="27"/>
      <c r="AT145" s="27"/>
    </row>
    <row r="146" spans="28:46" ht="14.25">
      <c r="AB146" s="27"/>
      <c r="AC146" s="27"/>
      <c r="AD146" s="27"/>
      <c r="AE146" s="27"/>
      <c r="AF146" s="27"/>
      <c r="AG146" s="27"/>
      <c r="AH146" s="27"/>
      <c r="AI146" s="27"/>
      <c r="AJ146" s="27"/>
      <c r="AK146" s="27"/>
      <c r="AL146" s="27"/>
      <c r="AM146" s="27"/>
      <c r="AN146" s="27"/>
      <c r="AO146" s="27"/>
      <c r="AP146" s="27"/>
      <c r="AQ146" s="27"/>
      <c r="AR146" s="27"/>
      <c r="AS146" s="27"/>
      <c r="AT146" s="27"/>
    </row>
    <row r="147" spans="28:46" ht="14.25">
      <c r="AB147" s="27"/>
      <c r="AC147" s="27"/>
      <c r="AD147" s="27"/>
      <c r="AE147" s="27"/>
      <c r="AF147" s="27"/>
      <c r="AG147" s="27"/>
      <c r="AH147" s="27"/>
      <c r="AI147" s="27"/>
      <c r="AJ147" s="27"/>
      <c r="AK147" s="27"/>
      <c r="AL147" s="27"/>
      <c r="AM147" s="27"/>
      <c r="AN147" s="27"/>
      <c r="AO147" s="27"/>
      <c r="AP147" s="27"/>
      <c r="AQ147" s="27"/>
      <c r="AR147" s="27"/>
      <c r="AS147" s="27"/>
      <c r="AT147" s="27"/>
    </row>
    <row r="148" spans="28:46" ht="14.25">
      <c r="AB148" s="27"/>
      <c r="AC148" s="27"/>
      <c r="AD148" s="27"/>
      <c r="AE148" s="27"/>
      <c r="AF148" s="27"/>
      <c r="AG148" s="27"/>
      <c r="AH148" s="27"/>
      <c r="AI148" s="27"/>
      <c r="AJ148" s="27"/>
      <c r="AK148" s="27"/>
      <c r="AL148" s="27"/>
      <c r="AM148" s="27"/>
      <c r="AN148" s="27"/>
      <c r="AO148" s="27"/>
      <c r="AP148" s="27"/>
      <c r="AQ148" s="27"/>
      <c r="AR148" s="27"/>
      <c r="AS148" s="27"/>
      <c r="AT148" s="27"/>
    </row>
    <row r="149" spans="28:46" ht="14.25">
      <c r="AB149" s="27"/>
      <c r="AC149" s="27"/>
      <c r="AD149" s="27"/>
      <c r="AE149" s="27"/>
      <c r="AF149" s="27"/>
      <c r="AG149" s="27"/>
      <c r="AH149" s="27"/>
      <c r="AI149" s="27"/>
      <c r="AJ149" s="27"/>
      <c r="AK149" s="27"/>
      <c r="AL149" s="27"/>
      <c r="AM149" s="27"/>
      <c r="AN149" s="27"/>
      <c r="AO149" s="27"/>
      <c r="AP149" s="27"/>
      <c r="AQ149" s="27"/>
      <c r="AR149" s="27"/>
      <c r="AS149" s="27"/>
      <c r="AT149" s="27"/>
    </row>
    <row r="150" spans="28:46" ht="14.25">
      <c r="AB150" s="27"/>
      <c r="AC150" s="27"/>
      <c r="AD150" s="27"/>
      <c r="AE150" s="27"/>
      <c r="AF150" s="27"/>
      <c r="AG150" s="27"/>
      <c r="AH150" s="27"/>
      <c r="AI150" s="27"/>
      <c r="AJ150" s="27"/>
      <c r="AK150" s="27"/>
      <c r="AL150" s="27"/>
      <c r="AM150" s="27"/>
      <c r="AN150" s="27"/>
      <c r="AO150" s="27"/>
      <c r="AP150" s="27"/>
      <c r="AQ150" s="27"/>
      <c r="AR150" s="27"/>
      <c r="AS150" s="27"/>
      <c r="AT150" s="27"/>
    </row>
    <row r="151" spans="28:46" ht="14.25">
      <c r="AB151" s="27"/>
      <c r="AC151" s="27"/>
      <c r="AD151" s="27"/>
      <c r="AE151" s="27"/>
      <c r="AF151" s="27"/>
      <c r="AG151" s="27"/>
      <c r="AH151" s="27"/>
      <c r="AI151" s="27"/>
      <c r="AJ151" s="27"/>
      <c r="AK151" s="27"/>
      <c r="AL151" s="27"/>
      <c r="AM151" s="27"/>
      <c r="AN151" s="27"/>
      <c r="AO151" s="27"/>
      <c r="AP151" s="27"/>
      <c r="AQ151" s="27"/>
      <c r="AR151" s="27"/>
      <c r="AS151" s="27"/>
      <c r="AT151" s="27"/>
    </row>
    <row r="152" spans="28:46" ht="14.25">
      <c r="AB152" s="27"/>
      <c r="AC152" s="27"/>
      <c r="AD152" s="27"/>
      <c r="AE152" s="27"/>
      <c r="AF152" s="27"/>
      <c r="AG152" s="27"/>
      <c r="AH152" s="27"/>
      <c r="AI152" s="27"/>
      <c r="AJ152" s="27"/>
      <c r="AK152" s="27"/>
      <c r="AL152" s="27"/>
      <c r="AM152" s="27"/>
      <c r="AN152" s="27"/>
      <c r="AO152" s="27"/>
      <c r="AP152" s="27"/>
      <c r="AQ152" s="27"/>
      <c r="AR152" s="27"/>
      <c r="AS152" s="27"/>
      <c r="AT152" s="27"/>
    </row>
    <row r="153" spans="28:46" ht="14.25">
      <c r="AB153" s="27"/>
      <c r="AC153" s="27"/>
      <c r="AD153" s="27"/>
      <c r="AE153" s="27"/>
      <c r="AF153" s="27"/>
      <c r="AG153" s="27"/>
      <c r="AH153" s="27"/>
      <c r="AI153" s="27"/>
      <c r="AJ153" s="27"/>
      <c r="AK153" s="27"/>
      <c r="AL153" s="27"/>
      <c r="AM153" s="27"/>
      <c r="AN153" s="27"/>
      <c r="AO153" s="27"/>
      <c r="AP153" s="27"/>
      <c r="AQ153" s="27"/>
      <c r="AR153" s="27"/>
      <c r="AS153" s="27"/>
      <c r="AT153" s="27"/>
    </row>
    <row r="154" spans="28:46" ht="14.25">
      <c r="AB154" s="27"/>
      <c r="AC154" s="27"/>
      <c r="AD154" s="27"/>
      <c r="AE154" s="27"/>
      <c r="AF154" s="27"/>
      <c r="AG154" s="27"/>
      <c r="AH154" s="27"/>
      <c r="AI154" s="27"/>
      <c r="AJ154" s="27"/>
      <c r="AK154" s="27"/>
      <c r="AL154" s="27"/>
      <c r="AM154" s="27"/>
      <c r="AN154" s="27"/>
      <c r="AO154" s="27"/>
      <c r="AP154" s="27"/>
      <c r="AQ154" s="27"/>
      <c r="AR154" s="27"/>
      <c r="AS154" s="27"/>
      <c r="AT154" s="27"/>
    </row>
    <row r="155" spans="28:46" ht="14.25">
      <c r="AB155" s="27"/>
      <c r="AC155" s="27"/>
      <c r="AD155" s="27"/>
      <c r="AE155" s="27"/>
      <c r="AF155" s="27"/>
      <c r="AG155" s="27"/>
      <c r="AH155" s="27"/>
      <c r="AI155" s="27"/>
      <c r="AJ155" s="27"/>
      <c r="AK155" s="27"/>
      <c r="AL155" s="27"/>
      <c r="AM155" s="27"/>
      <c r="AN155" s="27"/>
      <c r="AO155" s="27"/>
      <c r="AP155" s="27"/>
      <c r="AQ155" s="27"/>
      <c r="AR155" s="27"/>
      <c r="AS155" s="27"/>
      <c r="AT155" s="27"/>
    </row>
    <row r="156" spans="28:46" ht="14.25">
      <c r="AB156" s="27"/>
      <c r="AC156" s="27"/>
      <c r="AD156" s="27"/>
      <c r="AE156" s="27"/>
      <c r="AF156" s="27"/>
      <c r="AG156" s="27"/>
      <c r="AH156" s="27"/>
      <c r="AI156" s="27"/>
      <c r="AJ156" s="27"/>
      <c r="AK156" s="27"/>
      <c r="AL156" s="27"/>
      <c r="AM156" s="27"/>
      <c r="AN156" s="27"/>
      <c r="AO156" s="27"/>
      <c r="AP156" s="27"/>
      <c r="AQ156" s="27"/>
      <c r="AR156" s="27"/>
      <c r="AS156" s="27"/>
      <c r="AT156" s="27"/>
    </row>
    <row r="157" spans="28:46" ht="14.25">
      <c r="AB157" s="27"/>
      <c r="AC157" s="27"/>
      <c r="AD157" s="27"/>
      <c r="AE157" s="27"/>
      <c r="AF157" s="27"/>
      <c r="AG157" s="27"/>
      <c r="AH157" s="27"/>
      <c r="AI157" s="27"/>
      <c r="AJ157" s="27"/>
      <c r="AK157" s="27"/>
      <c r="AL157" s="27"/>
      <c r="AM157" s="27"/>
      <c r="AN157" s="27"/>
      <c r="AO157" s="27"/>
      <c r="AP157" s="27"/>
      <c r="AQ157" s="27"/>
      <c r="AR157" s="27"/>
      <c r="AS157" s="27"/>
      <c r="AT157" s="27"/>
    </row>
    <row r="158" spans="28:46" ht="14.25">
      <c r="AB158" s="27"/>
      <c r="AC158" s="27"/>
      <c r="AD158" s="27"/>
      <c r="AE158" s="27"/>
      <c r="AF158" s="27"/>
      <c r="AG158" s="27"/>
      <c r="AH158" s="27"/>
      <c r="AI158" s="27"/>
      <c r="AJ158" s="27"/>
      <c r="AK158" s="27"/>
      <c r="AL158" s="27"/>
      <c r="AM158" s="27"/>
      <c r="AN158" s="27"/>
      <c r="AO158" s="27"/>
      <c r="AP158" s="27"/>
      <c r="AQ158" s="27"/>
      <c r="AR158" s="27"/>
      <c r="AS158" s="27"/>
      <c r="AT158" s="27"/>
    </row>
    <row r="159" spans="28:46" ht="14.25">
      <c r="AB159" s="27"/>
      <c r="AC159" s="27"/>
      <c r="AD159" s="27"/>
      <c r="AE159" s="27"/>
      <c r="AF159" s="27"/>
      <c r="AG159" s="27"/>
      <c r="AH159" s="27"/>
      <c r="AI159" s="27"/>
      <c r="AJ159" s="27"/>
      <c r="AK159" s="27"/>
      <c r="AL159" s="27"/>
      <c r="AM159" s="27"/>
      <c r="AN159" s="27"/>
      <c r="AO159" s="27"/>
      <c r="AP159" s="27"/>
      <c r="AQ159" s="27"/>
      <c r="AR159" s="27"/>
      <c r="AS159" s="27"/>
      <c r="AT159" s="27"/>
    </row>
    <row r="160" spans="28:46" ht="14.25">
      <c r="AB160" s="27"/>
      <c r="AC160" s="27"/>
      <c r="AD160" s="27"/>
      <c r="AE160" s="27"/>
      <c r="AF160" s="27"/>
      <c r="AG160" s="27"/>
      <c r="AH160" s="27"/>
      <c r="AI160" s="27"/>
      <c r="AJ160" s="27"/>
      <c r="AK160" s="27"/>
      <c r="AL160" s="27"/>
      <c r="AM160" s="27"/>
      <c r="AN160" s="27"/>
      <c r="AO160" s="27"/>
      <c r="AP160" s="27"/>
      <c r="AQ160" s="27"/>
      <c r="AR160" s="27"/>
      <c r="AS160" s="27"/>
      <c r="AT160" s="27"/>
    </row>
    <row r="161" spans="28:46" ht="14.25">
      <c r="AB161" s="27"/>
      <c r="AC161" s="27"/>
      <c r="AD161" s="27"/>
      <c r="AE161" s="27"/>
      <c r="AF161" s="27"/>
      <c r="AG161" s="27"/>
      <c r="AH161" s="27"/>
      <c r="AI161" s="27"/>
      <c r="AJ161" s="27"/>
      <c r="AK161" s="27"/>
      <c r="AL161" s="27"/>
      <c r="AM161" s="27"/>
      <c r="AN161" s="27"/>
      <c r="AO161" s="27"/>
      <c r="AP161" s="27"/>
      <c r="AQ161" s="27"/>
      <c r="AR161" s="27"/>
      <c r="AS161" s="27"/>
      <c r="AT161" s="27"/>
    </row>
    <row r="162" spans="28:46" ht="14.25">
      <c r="AB162" s="27"/>
      <c r="AC162" s="27"/>
      <c r="AD162" s="27"/>
      <c r="AE162" s="27"/>
      <c r="AF162" s="27"/>
      <c r="AG162" s="27"/>
      <c r="AH162" s="27"/>
      <c r="AI162" s="27"/>
      <c r="AJ162" s="27"/>
      <c r="AK162" s="27"/>
      <c r="AL162" s="27"/>
      <c r="AM162" s="27"/>
      <c r="AN162" s="27"/>
      <c r="AO162" s="27"/>
      <c r="AP162" s="27"/>
      <c r="AQ162" s="27"/>
      <c r="AR162" s="27"/>
      <c r="AS162" s="27"/>
      <c r="AT162" s="27"/>
    </row>
    <row r="163" spans="28:46" ht="14.25">
      <c r="AB163" s="27"/>
      <c r="AC163" s="27"/>
      <c r="AD163" s="27"/>
      <c r="AE163" s="27"/>
      <c r="AF163" s="27"/>
      <c r="AG163" s="27"/>
      <c r="AH163" s="27"/>
      <c r="AI163" s="27"/>
      <c r="AJ163" s="27"/>
      <c r="AK163" s="27"/>
      <c r="AL163" s="27"/>
      <c r="AM163" s="27"/>
      <c r="AN163" s="27"/>
      <c r="AO163" s="27"/>
      <c r="AP163" s="27"/>
      <c r="AQ163" s="27"/>
      <c r="AR163" s="27"/>
      <c r="AS163" s="27"/>
      <c r="AT163" s="27"/>
    </row>
    <row r="164" spans="28:46" ht="14.25">
      <c r="AB164" s="27"/>
      <c r="AC164" s="27"/>
      <c r="AD164" s="27"/>
      <c r="AE164" s="27"/>
      <c r="AF164" s="27"/>
      <c r="AG164" s="27"/>
      <c r="AH164" s="27"/>
      <c r="AI164" s="27"/>
      <c r="AJ164" s="27"/>
      <c r="AK164" s="27"/>
      <c r="AL164" s="27"/>
      <c r="AM164" s="27"/>
      <c r="AN164" s="27"/>
      <c r="AO164" s="27"/>
      <c r="AP164" s="27"/>
      <c r="AQ164" s="27"/>
      <c r="AR164" s="27"/>
      <c r="AS164" s="27"/>
      <c r="AT164" s="27"/>
    </row>
    <row r="165" spans="28:46" ht="14.25">
      <c r="AB165" s="27"/>
      <c r="AC165" s="27"/>
      <c r="AD165" s="27"/>
      <c r="AE165" s="27"/>
      <c r="AF165" s="27"/>
      <c r="AG165" s="27"/>
      <c r="AH165" s="27"/>
      <c r="AI165" s="27"/>
      <c r="AJ165" s="27"/>
      <c r="AK165" s="27"/>
      <c r="AL165" s="27"/>
      <c r="AM165" s="27"/>
      <c r="AN165" s="27"/>
      <c r="AO165" s="27"/>
      <c r="AP165" s="27"/>
      <c r="AQ165" s="27"/>
      <c r="AR165" s="27"/>
      <c r="AS165" s="27"/>
      <c r="AT165" s="27"/>
    </row>
    <row r="166" spans="28:46" ht="14.25">
      <c r="AB166" s="27"/>
      <c r="AC166" s="27"/>
      <c r="AD166" s="27"/>
      <c r="AE166" s="27"/>
      <c r="AF166" s="27"/>
      <c r="AG166" s="27"/>
      <c r="AH166" s="27"/>
      <c r="AI166" s="27"/>
      <c r="AJ166" s="27"/>
      <c r="AK166" s="27"/>
      <c r="AL166" s="27"/>
      <c r="AM166" s="27"/>
      <c r="AN166" s="27"/>
      <c r="AO166" s="27"/>
      <c r="AP166" s="27"/>
      <c r="AQ166" s="27"/>
      <c r="AR166" s="27"/>
      <c r="AS166" s="27"/>
      <c r="AT166" s="27"/>
    </row>
    <row r="167" spans="28:46" ht="14.25">
      <c r="AB167" s="27"/>
      <c r="AC167" s="27"/>
      <c r="AD167" s="27"/>
      <c r="AE167" s="27"/>
      <c r="AF167" s="27"/>
      <c r="AG167" s="27"/>
      <c r="AH167" s="27"/>
      <c r="AI167" s="27"/>
      <c r="AJ167" s="27"/>
      <c r="AK167" s="27"/>
      <c r="AL167" s="27"/>
      <c r="AM167" s="27"/>
      <c r="AN167" s="27"/>
      <c r="AO167" s="27"/>
      <c r="AP167" s="27"/>
      <c r="AQ167" s="27"/>
      <c r="AR167" s="27"/>
      <c r="AS167" s="27"/>
      <c r="AT167" s="27"/>
    </row>
    <row r="168" spans="28:46" ht="14.25">
      <c r="AB168" s="27"/>
      <c r="AC168" s="27"/>
      <c r="AD168" s="27"/>
      <c r="AE168" s="27"/>
      <c r="AF168" s="27"/>
      <c r="AG168" s="27"/>
      <c r="AH168" s="27"/>
      <c r="AI168" s="27"/>
      <c r="AJ168" s="27"/>
      <c r="AK168" s="27"/>
      <c r="AL168" s="27"/>
      <c r="AM168" s="27"/>
      <c r="AN168" s="27"/>
      <c r="AO168" s="27"/>
      <c r="AP168" s="27"/>
      <c r="AQ168" s="27"/>
      <c r="AR168" s="27"/>
      <c r="AS168" s="27"/>
      <c r="AT168" s="27"/>
    </row>
    <row r="169" spans="28:46" ht="14.25">
      <c r="AB169" s="27"/>
      <c r="AC169" s="27"/>
      <c r="AD169" s="27"/>
      <c r="AE169" s="27"/>
      <c r="AF169" s="27"/>
      <c r="AG169" s="27"/>
      <c r="AH169" s="27"/>
      <c r="AI169" s="27"/>
      <c r="AJ169" s="27"/>
      <c r="AK169" s="27"/>
      <c r="AL169" s="27"/>
      <c r="AM169" s="27"/>
      <c r="AN169" s="27"/>
      <c r="AO169" s="27"/>
      <c r="AP169" s="27"/>
      <c r="AQ169" s="27"/>
      <c r="AR169" s="27"/>
      <c r="AS169" s="27"/>
      <c r="AT169" s="27"/>
    </row>
    <row r="170" spans="28:46" ht="14.25">
      <c r="AB170" s="27"/>
      <c r="AC170" s="27"/>
      <c r="AD170" s="27"/>
      <c r="AE170" s="27"/>
      <c r="AF170" s="27"/>
      <c r="AG170" s="27"/>
      <c r="AH170" s="27"/>
      <c r="AI170" s="27"/>
      <c r="AJ170" s="27"/>
      <c r="AK170" s="27"/>
      <c r="AL170" s="27"/>
      <c r="AM170" s="27"/>
      <c r="AN170" s="27"/>
      <c r="AO170" s="27"/>
      <c r="AP170" s="27"/>
      <c r="AQ170" s="27"/>
      <c r="AR170" s="27"/>
      <c r="AS170" s="27"/>
      <c r="AT170" s="27"/>
    </row>
    <row r="171" spans="28:46" ht="14.25">
      <c r="AB171" s="27"/>
      <c r="AC171" s="27"/>
      <c r="AD171" s="27"/>
      <c r="AE171" s="27"/>
      <c r="AF171" s="27"/>
      <c r="AG171" s="27"/>
      <c r="AH171" s="27"/>
      <c r="AI171" s="27"/>
      <c r="AJ171" s="27"/>
      <c r="AK171" s="27"/>
      <c r="AL171" s="27"/>
      <c r="AM171" s="27"/>
      <c r="AN171" s="27"/>
      <c r="AO171" s="27"/>
      <c r="AP171" s="27"/>
      <c r="AQ171" s="27"/>
      <c r="AR171" s="27"/>
      <c r="AS171" s="27"/>
      <c r="AT171" s="27"/>
    </row>
    <row r="172" spans="28:46" ht="14.25">
      <c r="AB172" s="27"/>
      <c r="AC172" s="27"/>
      <c r="AD172" s="27"/>
      <c r="AE172" s="27"/>
      <c r="AF172" s="27"/>
      <c r="AG172" s="27"/>
      <c r="AH172" s="27"/>
      <c r="AI172" s="27"/>
      <c r="AJ172" s="27"/>
      <c r="AK172" s="27"/>
      <c r="AL172" s="27"/>
      <c r="AM172" s="27"/>
      <c r="AN172" s="27"/>
      <c r="AO172" s="27"/>
      <c r="AP172" s="27"/>
      <c r="AQ172" s="27"/>
      <c r="AR172" s="27"/>
      <c r="AS172" s="27"/>
      <c r="AT172" s="27"/>
    </row>
    <row r="173" spans="28:46" ht="14.25">
      <c r="AB173" s="27"/>
      <c r="AC173" s="27"/>
      <c r="AD173" s="27"/>
      <c r="AE173" s="27"/>
      <c r="AF173" s="27"/>
      <c r="AG173" s="27"/>
      <c r="AH173" s="27"/>
      <c r="AI173" s="27"/>
      <c r="AJ173" s="27"/>
      <c r="AK173" s="27"/>
      <c r="AL173" s="27"/>
      <c r="AM173" s="27"/>
      <c r="AN173" s="27"/>
      <c r="AO173" s="27"/>
      <c r="AP173" s="27"/>
      <c r="AQ173" s="27"/>
      <c r="AR173" s="27"/>
      <c r="AS173" s="27"/>
      <c r="AT173" s="27"/>
    </row>
    <row r="174" spans="28:46" ht="14.25">
      <c r="AB174" s="27"/>
      <c r="AC174" s="27"/>
      <c r="AD174" s="27"/>
      <c r="AE174" s="27"/>
      <c r="AF174" s="27"/>
      <c r="AG174" s="27"/>
      <c r="AH174" s="27"/>
      <c r="AI174" s="27"/>
      <c r="AJ174" s="27"/>
      <c r="AK174" s="27"/>
      <c r="AL174" s="27"/>
      <c r="AM174" s="27"/>
      <c r="AN174" s="27"/>
      <c r="AO174" s="27"/>
      <c r="AP174" s="27"/>
      <c r="AQ174" s="27"/>
      <c r="AR174" s="27"/>
      <c r="AS174" s="27"/>
      <c r="AT174" s="27"/>
    </row>
    <row r="175" spans="28:46" ht="14.25">
      <c r="AB175" s="27"/>
      <c r="AC175" s="27"/>
      <c r="AD175" s="27"/>
      <c r="AE175" s="27"/>
      <c r="AF175" s="27"/>
      <c r="AG175" s="27"/>
      <c r="AH175" s="27"/>
      <c r="AI175" s="27"/>
      <c r="AJ175" s="27"/>
      <c r="AK175" s="27"/>
      <c r="AL175" s="27"/>
      <c r="AM175" s="27"/>
      <c r="AN175" s="27"/>
      <c r="AO175" s="27"/>
      <c r="AP175" s="27"/>
      <c r="AQ175" s="27"/>
      <c r="AR175" s="27"/>
      <c r="AS175" s="27"/>
      <c r="AT175" s="27"/>
    </row>
    <row r="176" spans="28:46" ht="14.25">
      <c r="AB176" s="27"/>
      <c r="AC176" s="27"/>
      <c r="AD176" s="27"/>
      <c r="AE176" s="27"/>
      <c r="AF176" s="27"/>
      <c r="AG176" s="27"/>
      <c r="AH176" s="27"/>
      <c r="AI176" s="27"/>
      <c r="AJ176" s="27"/>
      <c r="AK176" s="27"/>
      <c r="AL176" s="27"/>
      <c r="AM176" s="27"/>
      <c r="AN176" s="27"/>
      <c r="AO176" s="27"/>
      <c r="AP176" s="27"/>
      <c r="AQ176" s="27"/>
      <c r="AR176" s="27"/>
      <c r="AS176" s="27"/>
      <c r="AT176" s="27"/>
    </row>
    <row r="177" spans="28:46" ht="14.25">
      <c r="AB177" s="27"/>
      <c r="AC177" s="27"/>
      <c r="AD177" s="27"/>
      <c r="AE177" s="27"/>
      <c r="AF177" s="27"/>
      <c r="AG177" s="27"/>
      <c r="AH177" s="27"/>
      <c r="AI177" s="27"/>
      <c r="AJ177" s="27"/>
      <c r="AK177" s="27"/>
      <c r="AL177" s="27"/>
      <c r="AM177" s="27"/>
      <c r="AN177" s="27"/>
      <c r="AO177" s="27"/>
      <c r="AP177" s="27"/>
      <c r="AQ177" s="27"/>
      <c r="AR177" s="27"/>
      <c r="AS177" s="27"/>
      <c r="AT177" s="27"/>
    </row>
    <row r="178" spans="28:46" ht="14.25">
      <c r="AB178" s="27"/>
      <c r="AC178" s="27"/>
      <c r="AD178" s="27"/>
      <c r="AE178" s="27"/>
      <c r="AF178" s="27"/>
      <c r="AG178" s="27"/>
      <c r="AH178" s="27"/>
      <c r="AI178" s="27"/>
      <c r="AJ178" s="27"/>
      <c r="AK178" s="27"/>
      <c r="AL178" s="27"/>
      <c r="AM178" s="27"/>
      <c r="AN178" s="27"/>
      <c r="AO178" s="27"/>
      <c r="AP178" s="27"/>
      <c r="AQ178" s="27"/>
      <c r="AR178" s="27"/>
      <c r="AS178" s="27"/>
      <c r="AT178" s="27"/>
    </row>
    <row r="179" spans="28:46" ht="14.25">
      <c r="AB179" s="27"/>
      <c r="AC179" s="27"/>
      <c r="AD179" s="27"/>
      <c r="AE179" s="27"/>
      <c r="AF179" s="27"/>
      <c r="AG179" s="27"/>
      <c r="AH179" s="27"/>
      <c r="AI179" s="27"/>
      <c r="AJ179" s="27"/>
      <c r="AK179" s="27"/>
      <c r="AL179" s="27"/>
      <c r="AM179" s="27"/>
      <c r="AN179" s="27"/>
      <c r="AO179" s="27"/>
      <c r="AP179" s="27"/>
      <c r="AQ179" s="27"/>
      <c r="AR179" s="27"/>
      <c r="AS179" s="27"/>
      <c r="AT179" s="27"/>
    </row>
    <row r="180" spans="28:46" ht="14.25">
      <c r="AB180" s="27"/>
      <c r="AC180" s="27"/>
      <c r="AD180" s="27"/>
      <c r="AE180" s="27"/>
      <c r="AF180" s="27"/>
      <c r="AG180" s="27"/>
      <c r="AH180" s="27"/>
      <c r="AI180" s="27"/>
      <c r="AJ180" s="27"/>
      <c r="AK180" s="27"/>
      <c r="AL180" s="27"/>
      <c r="AM180" s="27"/>
      <c r="AN180" s="27"/>
      <c r="AO180" s="27"/>
      <c r="AP180" s="27"/>
      <c r="AQ180" s="27"/>
      <c r="AR180" s="27"/>
      <c r="AS180" s="27"/>
      <c r="AT180" s="27"/>
    </row>
    <row r="181" spans="28:46" ht="14.25">
      <c r="AB181" s="27"/>
      <c r="AC181" s="27"/>
      <c r="AD181" s="27"/>
      <c r="AE181" s="27"/>
      <c r="AF181" s="27"/>
      <c r="AG181" s="27"/>
      <c r="AH181" s="27"/>
      <c r="AI181" s="27"/>
      <c r="AJ181" s="27"/>
      <c r="AK181" s="27"/>
      <c r="AL181" s="27"/>
      <c r="AM181" s="27"/>
      <c r="AN181" s="27"/>
      <c r="AO181" s="27"/>
      <c r="AP181" s="27"/>
      <c r="AQ181" s="27"/>
      <c r="AR181" s="27"/>
      <c r="AS181" s="27"/>
      <c r="AT181" s="27"/>
    </row>
  </sheetData>
  <sheetProtection/>
  <mergeCells count="175">
    <mergeCell ref="A1:AA2"/>
    <mergeCell ref="K22:M23"/>
    <mergeCell ref="A4:T18"/>
    <mergeCell ref="K30:T37"/>
    <mergeCell ref="X61:AA76"/>
    <mergeCell ref="N68:N76"/>
    <mergeCell ref="O73:S74"/>
    <mergeCell ref="W73:W74"/>
    <mergeCell ref="T76:U76"/>
    <mergeCell ref="V76:W76"/>
    <mergeCell ref="AV13:AX16"/>
    <mergeCell ref="O67:S68"/>
    <mergeCell ref="W67:W68"/>
    <mergeCell ref="O69:S70"/>
    <mergeCell ref="W69:W70"/>
    <mergeCell ref="O71:S72"/>
    <mergeCell ref="W71:W72"/>
    <mergeCell ref="W59:W60"/>
    <mergeCell ref="O61:S62"/>
    <mergeCell ref="W61:W62"/>
    <mergeCell ref="O63:S64"/>
    <mergeCell ref="W63:W64"/>
    <mergeCell ref="O65:S66"/>
    <mergeCell ref="W65:W66"/>
    <mergeCell ref="O49:AA50"/>
    <mergeCell ref="T53:U54"/>
    <mergeCell ref="V53:W54"/>
    <mergeCell ref="O55:S56"/>
    <mergeCell ref="W55:W56"/>
    <mergeCell ref="O57:S58"/>
    <mergeCell ref="W57:W58"/>
    <mergeCell ref="Y57:AA59"/>
    <mergeCell ref="T71:T72"/>
    <mergeCell ref="U71:U72"/>
    <mergeCell ref="V71:V72"/>
    <mergeCell ref="T73:T74"/>
    <mergeCell ref="U73:U74"/>
    <mergeCell ref="V73:V74"/>
    <mergeCell ref="T67:T68"/>
    <mergeCell ref="U67:U68"/>
    <mergeCell ref="V67:V68"/>
    <mergeCell ref="T69:T70"/>
    <mergeCell ref="U69:U70"/>
    <mergeCell ref="V69:V70"/>
    <mergeCell ref="T63:T64"/>
    <mergeCell ref="U63:U64"/>
    <mergeCell ref="V63:V64"/>
    <mergeCell ref="T65:T66"/>
    <mergeCell ref="U65:U66"/>
    <mergeCell ref="V65:V66"/>
    <mergeCell ref="V59:V60"/>
    <mergeCell ref="T61:T62"/>
    <mergeCell ref="U61:U62"/>
    <mergeCell ref="V61:V62"/>
    <mergeCell ref="O59:S60"/>
    <mergeCell ref="T57:T58"/>
    <mergeCell ref="U57:U58"/>
    <mergeCell ref="V57:V58"/>
    <mergeCell ref="T59:T60"/>
    <mergeCell ref="U59:U60"/>
    <mergeCell ref="K57:M59"/>
    <mergeCell ref="A49:M50"/>
    <mergeCell ref="T55:T56"/>
    <mergeCell ref="U55:U56"/>
    <mergeCell ref="V55:V56"/>
    <mergeCell ref="A73:E74"/>
    <mergeCell ref="F73:F74"/>
    <mergeCell ref="G73:G74"/>
    <mergeCell ref="H73:H74"/>
    <mergeCell ref="I73:I74"/>
    <mergeCell ref="F76:G76"/>
    <mergeCell ref="H76:I76"/>
    <mergeCell ref="A69:E70"/>
    <mergeCell ref="F69:F70"/>
    <mergeCell ref="G69:G70"/>
    <mergeCell ref="H69:H70"/>
    <mergeCell ref="I69:I70"/>
    <mergeCell ref="A71:E72"/>
    <mergeCell ref="F71:F72"/>
    <mergeCell ref="G71:G72"/>
    <mergeCell ref="H71:H72"/>
    <mergeCell ref="I71:I72"/>
    <mergeCell ref="A65:E66"/>
    <mergeCell ref="F65:F66"/>
    <mergeCell ref="G65:G66"/>
    <mergeCell ref="H65:H66"/>
    <mergeCell ref="I65:I66"/>
    <mergeCell ref="A67:E68"/>
    <mergeCell ref="F67:F68"/>
    <mergeCell ref="G67:G68"/>
    <mergeCell ref="H67:H68"/>
    <mergeCell ref="I67:I68"/>
    <mergeCell ref="A61:E62"/>
    <mergeCell ref="F61:F62"/>
    <mergeCell ref="G61:G62"/>
    <mergeCell ref="H61:H62"/>
    <mergeCell ref="I61:I62"/>
    <mergeCell ref="A63:E64"/>
    <mergeCell ref="F63:F64"/>
    <mergeCell ref="G63:G64"/>
    <mergeCell ref="H63:H64"/>
    <mergeCell ref="I63:I64"/>
    <mergeCell ref="A57:E58"/>
    <mergeCell ref="F57:F58"/>
    <mergeCell ref="G57:G58"/>
    <mergeCell ref="H57:H58"/>
    <mergeCell ref="I57:I58"/>
    <mergeCell ref="A59:E60"/>
    <mergeCell ref="F59:F60"/>
    <mergeCell ref="G59:G60"/>
    <mergeCell ref="H59:H60"/>
    <mergeCell ref="I59:I60"/>
    <mergeCell ref="F53:G54"/>
    <mergeCell ref="H53:I54"/>
    <mergeCell ref="A55:E56"/>
    <mergeCell ref="F55:F56"/>
    <mergeCell ref="G55:G56"/>
    <mergeCell ref="H55:H56"/>
    <mergeCell ref="I55:I56"/>
    <mergeCell ref="AV17:AX18"/>
    <mergeCell ref="F20:G21"/>
    <mergeCell ref="H20:I21"/>
    <mergeCell ref="A22:E23"/>
    <mergeCell ref="F22:F23"/>
    <mergeCell ref="G22:G23"/>
    <mergeCell ref="H22:H23"/>
    <mergeCell ref="I22:I23"/>
    <mergeCell ref="A24:E25"/>
    <mergeCell ref="F24:F25"/>
    <mergeCell ref="G24:G25"/>
    <mergeCell ref="H24:H25"/>
    <mergeCell ref="I24:I25"/>
    <mergeCell ref="K24:M26"/>
    <mergeCell ref="A26:E27"/>
    <mergeCell ref="F26:F27"/>
    <mergeCell ref="G26:G27"/>
    <mergeCell ref="H26:H27"/>
    <mergeCell ref="H32:H33"/>
    <mergeCell ref="I32:I33"/>
    <mergeCell ref="I26:I27"/>
    <mergeCell ref="A28:E29"/>
    <mergeCell ref="F28:F29"/>
    <mergeCell ref="G28:G29"/>
    <mergeCell ref="H28:H29"/>
    <mergeCell ref="I28:I29"/>
    <mergeCell ref="H36:H37"/>
    <mergeCell ref="I36:I37"/>
    <mergeCell ref="A30:E31"/>
    <mergeCell ref="F30:F31"/>
    <mergeCell ref="G30:G31"/>
    <mergeCell ref="H30:H31"/>
    <mergeCell ref="I30:I31"/>
    <mergeCell ref="A32:E33"/>
    <mergeCell ref="F32:F33"/>
    <mergeCell ref="G32:G33"/>
    <mergeCell ref="H40:H41"/>
    <mergeCell ref="I40:I41"/>
    <mergeCell ref="A34:E35"/>
    <mergeCell ref="F34:F35"/>
    <mergeCell ref="G34:G35"/>
    <mergeCell ref="H34:H35"/>
    <mergeCell ref="I34:I35"/>
    <mergeCell ref="A36:E37"/>
    <mergeCell ref="F36:F37"/>
    <mergeCell ref="G36:G37"/>
    <mergeCell ref="F43:G43"/>
    <mergeCell ref="H43:I43"/>
    <mergeCell ref="A38:E39"/>
    <mergeCell ref="F38:F39"/>
    <mergeCell ref="G38:G39"/>
    <mergeCell ref="H38:H39"/>
    <mergeCell ref="I38:I39"/>
    <mergeCell ref="A40:E41"/>
    <mergeCell ref="F40:F41"/>
    <mergeCell ref="G40:G4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Giulio</dc:creator>
  <cp:keywords/>
  <dc:description/>
  <cp:lastModifiedBy>Giulio</cp:lastModifiedBy>
  <dcterms:created xsi:type="dcterms:W3CDTF">2016-12-21T13:18:35Z</dcterms:created>
  <dcterms:modified xsi:type="dcterms:W3CDTF">2017-12-23T13:30:43Z</dcterms:modified>
  <cp:category/>
  <cp:version/>
  <cp:contentType/>
  <cp:contentStatus/>
</cp:coreProperties>
</file>