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600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<sst xmlns="http://schemas.openxmlformats.org/spreadsheetml/2006/main" count="21" uniqueCount="21">
  <si>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numero studente</t>
  </si>
  <si>
    <t>voto</t>
  </si>
  <si>
    <t>media</t>
  </si>
  <si>
    <t>deviazione standard</t>
  </si>
  <si>
    <t>devianza</t>
  </si>
  <si>
    <t>z-score</t>
  </si>
  <si>
    <t>min</t>
  </si>
  <si>
    <t>max</t>
  </si>
  <si>
    <t>Frequenza cumulata</t>
  </si>
  <si>
    <t>Frequenza evento</t>
  </si>
  <si>
    <t>somma</t>
  </si>
  <si>
    <t>Frequenza relativa</t>
  </si>
  <si>
    <t>Ripartizione empirica</t>
  </si>
  <si>
    <t>modalità</t>
  </si>
  <si>
    <t>limiti modalità</t>
  </si>
  <si>
    <t>n obs &gt; 1SD</t>
  </si>
  <si>
    <t>n obs &lt; -1SD</t>
  </si>
  <si>
    <t>proporzione obs</t>
  </si>
  <si>
    <t>Test regola empirica</t>
  </si>
  <si>
    <t>attese</t>
  </si>
  <si>
    <t>osservate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</si>
</sst>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 vertical="top"/>
    </xf>
    <xf numFmtId="164" fontId="0" fillId="0" borderId="0" xfId="0" applyNumberFormat="1" applyFill="1" applyAlignment="1">
      <alignment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center"/>
    </xf>
    <xf numFmtId="1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1225"/>
          <c:w val="0.948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Frequenza Relativa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Sheet1!$J$3:$J$9</c:f>
              <c:numCache/>
            </c:numRef>
          </c:cat>
          <c:val>
            <c:numRef>
              <c:f>Sheet1!$M$3:$M$9</c:f>
              <c:numCache/>
            </c:numRef>
          </c:val>
        </c:ser>
        <c:axId val="64426326"/>
        <c:axId val="42966023"/>
      </c:barChart>
      <c:lineChart>
        <c:grouping val="standard"/>
        <c:varyColors val="0"/>
        <c:ser>
          <c:idx val="2"/>
          <c:order val="1"/>
          <c:tx>
            <c:v>Frequenza cumulata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Sheet1!$N$3:$N$9</c:f>
              <c:numCache/>
            </c:numRef>
          </c:val>
          <c:smooth val="0"/>
        </c:ser>
        <c:axId val="51149888"/>
        <c:axId val="57695809"/>
      </c:lineChart>
      <c:catAx>
        <c:axId val="64426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66023"/>
        <c:crosses val="autoZero"/>
        <c:auto val="0"/>
        <c:lblOffset val="100"/>
        <c:tickLblSkip val="1"/>
        <c:noMultiLvlLbl val="0"/>
      </c:catAx>
      <c:valAx>
        <c:axId val="42966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426326"/>
        <c:crossesAt val="1"/>
        <c:crossBetween val="between"/>
        <c:dispUnits/>
      </c:valAx>
      <c:catAx>
        <c:axId val="51149888"/>
        <c:scaling>
          <c:orientation val="minMax"/>
        </c:scaling>
        <c:axPos val="b"/>
        <c:delete val="1"/>
        <c:majorTickMark val="in"/>
        <c:minorTickMark val="none"/>
        <c:tickLblPos val="nextTo"/>
        <c:crossAx val="57695809"/>
        <c:crosses val="autoZero"/>
        <c:auto val="0"/>
        <c:lblOffset val="100"/>
        <c:tickLblSkip val="1"/>
        <c:noMultiLvlLbl val="0"/>
      </c:catAx>
      <c:valAx>
        <c:axId val="57695809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51149888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85"/>
          <c:y val="0.03025"/>
          <c:w val="0.88575"/>
          <c:h val="0.1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6</xdr:row>
      <xdr:rowOff>38100</xdr:rowOff>
    </xdr:from>
    <xdr:to>
      <xdr:col>19</xdr:col>
      <xdr:colOff>133350</xdr:colOff>
      <xdr:row>17</xdr:row>
      <xdr:rowOff>133350</xdr:rowOff>
    </xdr:to>
    <xdr:graphicFrame>
      <xdr:nvGraphicFramePr>
        <xdr:cNvPr id="1" name="Chart 8"/>
        <xdr:cNvGraphicFramePr/>
      </xdr:nvGraphicFramePr>
      <xdr:xfrm>
        <a:off x="12592050" y="1838325"/>
        <a:ext cx="38004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workbookViewId="0" topLeftCell="A1">
      <selection activeCell="Q6" sqref="Q6"/>
    </sheetView>
  </sheetViews>
  <sheetFormatPr defaultColWidth="9.140625" defaultRowHeight="12.75"/>
  <cols>
    <col min="1" max="1" width="16.00390625" style="1" customWidth="1"/>
    <col min="2" max="2" width="9.140625" style="1" customWidth="1"/>
    <col min="3" max="3" width="17.7109375" style="1" customWidth="1"/>
    <col min="4" max="4" width="16.140625" style="1" customWidth="1"/>
    <col min="5" max="5" width="18.00390625" style="0" customWidth="1"/>
    <col min="6" max="6" width="20.140625" style="0" customWidth="1"/>
    <col min="11" max="11" width="11.00390625" style="0" customWidth="1"/>
    <col min="12" max="12" width="10.140625" style="0" customWidth="1"/>
    <col min="13" max="13" width="10.8515625" style="0" customWidth="1"/>
    <col min="14" max="14" width="12.8515625" style="0" customWidth="1"/>
    <col min="16" max="16" width="19.8515625" style="0" customWidth="1"/>
    <col min="17" max="17" width="11.57421875" style="0" customWidth="1"/>
    <col min="18" max="18" width="11.00390625" style="0" customWidth="1"/>
    <col min="19" max="19" width="13.7109375" style="0" customWidth="1"/>
  </cols>
  <sheetData>
    <row r="1" spans="1:17" s="4" customFormat="1" ht="64.5" customHeight="1">
      <c r="A1" s="3" t="s">
        <v>0</v>
      </c>
      <c r="B1" s="3" t="s">
        <v>1</v>
      </c>
      <c r="C1" s="7" t="s">
        <v>4</v>
      </c>
      <c r="D1" s="7" t="s">
        <v>5</v>
      </c>
      <c r="E1" s="7" t="s">
        <v>2</v>
      </c>
      <c r="F1" s="7" t="s">
        <v>3</v>
      </c>
      <c r="G1" s="11" t="s">
        <v>6</v>
      </c>
      <c r="H1" s="12" t="s">
        <v>7</v>
      </c>
      <c r="I1" s="13" t="s">
        <v>14</v>
      </c>
      <c r="J1" s="12" t="s">
        <v>13</v>
      </c>
      <c r="K1" s="13" t="s">
        <v>8</v>
      </c>
      <c r="L1" s="13" t="s">
        <v>9</v>
      </c>
      <c r="M1" s="13" t="s">
        <v>11</v>
      </c>
      <c r="N1" s="13" t="s">
        <v>12</v>
      </c>
      <c r="O1" s="14"/>
      <c r="P1" s="33" t="s">
        <v>18</v>
      </c>
      <c r="Q1" s="34"/>
    </row>
    <row r="2" spans="1:17" ht="15.75">
      <c r="A2" s="1">
        <v>1</v>
      </c>
      <c r="B2" s="1">
        <v>15</v>
      </c>
      <c r="C2" s="2">
        <f>(B2-$E$2)^2</f>
        <v>40.95999999999998</v>
      </c>
      <c r="D2" s="2">
        <f>(B2-$E$2)/$F$2</f>
        <v>-1.0515852478412395</v>
      </c>
      <c r="E2" s="8">
        <f>SUM(B2:B26)/COUNT(B2:B26)</f>
        <v>21.4</v>
      </c>
      <c r="F2" s="8">
        <f>SQRT(SUM(C2:C26)/COUNT(C2:C26))</f>
        <v>6.086049621881176</v>
      </c>
      <c r="G2" s="15">
        <f>MIN(B2:B26)</f>
        <v>10</v>
      </c>
      <c r="H2" s="9">
        <f>MAX(B2:B26)</f>
        <v>30</v>
      </c>
      <c r="I2" s="10">
        <f>G2</f>
        <v>10</v>
      </c>
      <c r="J2" s="10"/>
      <c r="K2" s="9">
        <f>COUNTIF($B$2:$B$26,"&gt;="&amp;I2)</f>
        <v>25</v>
      </c>
      <c r="L2" s="9">
        <v>0</v>
      </c>
      <c r="M2" s="9">
        <f>L2/$L$10</f>
        <v>0</v>
      </c>
      <c r="N2" s="9"/>
      <c r="O2" s="16"/>
      <c r="P2" s="29" t="s">
        <v>15</v>
      </c>
      <c r="Q2" s="30">
        <f>COUNTIF($B$2:$B$26,"&gt;"&amp;E2+F2)</f>
        <v>5</v>
      </c>
    </row>
    <row r="3" spans="1:17" ht="16.5" thickBot="1">
      <c r="A3" s="1">
        <v>2</v>
      </c>
      <c r="B3" s="1">
        <v>17</v>
      </c>
      <c r="C3" s="2">
        <f aca="true" t="shared" si="0" ref="C3:C26">(B3-$E$2)^2</f>
        <v>19.35999999999999</v>
      </c>
      <c r="D3" s="2">
        <f aca="true" t="shared" si="1" ref="D3:D26">(B3-$E$2)/$F$2</f>
        <v>-0.7229648578908521</v>
      </c>
      <c r="E3" s="6"/>
      <c r="F3" s="5"/>
      <c r="G3" s="17"/>
      <c r="H3" s="9"/>
      <c r="I3" s="10">
        <f>I2+($H$2-$G$2)/6</f>
        <v>13.333333333333334</v>
      </c>
      <c r="J3" s="10">
        <f>AVERAGE(I2:I3)</f>
        <v>11.666666666666668</v>
      </c>
      <c r="K3" s="9">
        <f>COUNTIF($B$2:$B$26,"&gt;="&amp;I3)</f>
        <v>23</v>
      </c>
      <c r="L3" s="9">
        <f>K2-K3</f>
        <v>2</v>
      </c>
      <c r="M3" s="9">
        <f>L3/$L$10</f>
        <v>0.08</v>
      </c>
      <c r="N3" s="9">
        <f>SUM($M$2:M3)</f>
        <v>0.08</v>
      </c>
      <c r="O3" s="16"/>
      <c r="P3" s="31" t="s">
        <v>16</v>
      </c>
      <c r="Q3" s="32">
        <f>COUNTIF($B$2:$B$26,"&lt;"&amp;E2-F2)</f>
        <v>6</v>
      </c>
    </row>
    <row r="4" spans="1:18" ht="15.75">
      <c r="A4" s="1">
        <v>3</v>
      </c>
      <c r="B4" s="1">
        <v>27</v>
      </c>
      <c r="C4" s="2">
        <f t="shared" si="0"/>
        <v>31.360000000000017</v>
      </c>
      <c r="D4" s="2">
        <f t="shared" si="1"/>
        <v>0.920137091861085</v>
      </c>
      <c r="G4" s="17"/>
      <c r="H4" s="9"/>
      <c r="I4" s="10">
        <f>I3+($H$2-$G$2)/6</f>
        <v>16.666666666666668</v>
      </c>
      <c r="J4" s="10">
        <f aca="true" t="shared" si="2" ref="J4:J9">AVERAGE(I3:I4)</f>
        <v>15</v>
      </c>
      <c r="K4" s="9">
        <f aca="true" t="shared" si="3" ref="K4:K9">COUNTIF($B$2:$B$26,"&gt;="&amp;I4)</f>
        <v>18</v>
      </c>
      <c r="L4" s="9">
        <f aca="true" t="shared" si="4" ref="L3:L9">K3-K4</f>
        <v>5</v>
      </c>
      <c r="M4" s="9">
        <f aca="true" t="shared" si="5" ref="M4:M9">L4/$L$10</f>
        <v>0.2</v>
      </c>
      <c r="N4" s="9">
        <f>SUM($M$2:M4)</f>
        <v>0.28</v>
      </c>
      <c r="O4" s="16"/>
      <c r="P4" s="23"/>
      <c r="Q4" s="24" t="s">
        <v>20</v>
      </c>
      <c r="R4" s="25" t="s">
        <v>19</v>
      </c>
    </row>
    <row r="5" spans="1:18" ht="16.5" thickBot="1">
      <c r="A5" s="1">
        <v>4</v>
      </c>
      <c r="B5" s="1">
        <v>25</v>
      </c>
      <c r="C5" s="2">
        <f t="shared" si="0"/>
        <v>12.96000000000001</v>
      </c>
      <c r="D5" s="2">
        <f t="shared" si="1"/>
        <v>0.5915167019106976</v>
      </c>
      <c r="G5" s="17"/>
      <c r="H5" s="9"/>
      <c r="I5" s="10">
        <f>I4+($H$2-$G$2)/6</f>
        <v>20</v>
      </c>
      <c r="J5" s="10">
        <f t="shared" si="2"/>
        <v>18.333333333333336</v>
      </c>
      <c r="K5" s="9">
        <f t="shared" si="3"/>
        <v>14</v>
      </c>
      <c r="L5" s="9">
        <f t="shared" si="4"/>
        <v>4</v>
      </c>
      <c r="M5" s="9">
        <f t="shared" si="5"/>
        <v>0.16</v>
      </c>
      <c r="N5" s="9">
        <f>SUM($M$2:M5)</f>
        <v>0.44000000000000006</v>
      </c>
      <c r="O5" s="16"/>
      <c r="P5" s="26" t="s">
        <v>17</v>
      </c>
      <c r="Q5" s="27">
        <f>(25-SUM(Q2:Q3))/25</f>
        <v>0.56</v>
      </c>
      <c r="R5" s="28">
        <v>0.68</v>
      </c>
    </row>
    <row r="6" spans="1:15" ht="12.75">
      <c r="A6" s="1">
        <v>5</v>
      </c>
      <c r="B6" s="1">
        <v>29</v>
      </c>
      <c r="C6" s="2">
        <f t="shared" si="0"/>
        <v>57.76000000000002</v>
      </c>
      <c r="D6" s="2">
        <f t="shared" si="1"/>
        <v>1.2487574818114724</v>
      </c>
      <c r="G6" s="17"/>
      <c r="H6" s="9"/>
      <c r="I6" s="10">
        <f>I5+($H$2-$G$2)/6</f>
        <v>23.333333333333332</v>
      </c>
      <c r="J6" s="10">
        <f t="shared" si="2"/>
        <v>21.666666666666664</v>
      </c>
      <c r="K6" s="9">
        <f t="shared" si="3"/>
        <v>12</v>
      </c>
      <c r="L6" s="9">
        <f t="shared" si="4"/>
        <v>2</v>
      </c>
      <c r="M6" s="9">
        <f t="shared" si="5"/>
        <v>0.08</v>
      </c>
      <c r="N6" s="9">
        <f>SUM($M$2:M6)</f>
        <v>0.52</v>
      </c>
      <c r="O6" s="16"/>
    </row>
    <row r="7" spans="1:15" ht="12.75">
      <c r="A7" s="1">
        <v>6</v>
      </c>
      <c r="B7" s="1">
        <v>14</v>
      </c>
      <c r="C7" s="2">
        <f t="shared" si="0"/>
        <v>54.75999999999998</v>
      </c>
      <c r="D7" s="2">
        <f t="shared" si="1"/>
        <v>-1.2158954428164332</v>
      </c>
      <c r="G7" s="17"/>
      <c r="H7" s="9"/>
      <c r="I7" s="10">
        <f>I6+($H$2-$G$2)/6</f>
        <v>26.666666666666664</v>
      </c>
      <c r="J7" s="10">
        <f t="shared" si="2"/>
        <v>25</v>
      </c>
      <c r="K7" s="9">
        <f t="shared" si="3"/>
        <v>8</v>
      </c>
      <c r="L7" s="9">
        <f t="shared" si="4"/>
        <v>4</v>
      </c>
      <c r="M7" s="9">
        <f t="shared" si="5"/>
        <v>0.16</v>
      </c>
      <c r="N7" s="9">
        <f>SUM($M$2:M7)</f>
        <v>0.68</v>
      </c>
      <c r="O7" s="16"/>
    </row>
    <row r="8" spans="1:15" ht="12.75">
      <c r="A8" s="1">
        <v>7</v>
      </c>
      <c r="B8" s="1">
        <v>16</v>
      </c>
      <c r="C8" s="2">
        <f t="shared" si="0"/>
        <v>29.159999999999986</v>
      </c>
      <c r="D8" s="2">
        <f t="shared" si="1"/>
        <v>-0.8872750528660458</v>
      </c>
      <c r="G8" s="17"/>
      <c r="H8" s="9"/>
      <c r="I8" s="10">
        <f>I7+($H$2-$G$2)/6</f>
        <v>29.999999999999996</v>
      </c>
      <c r="J8" s="10">
        <f t="shared" si="2"/>
        <v>28.33333333333333</v>
      </c>
      <c r="K8" s="9">
        <f t="shared" si="3"/>
        <v>2</v>
      </c>
      <c r="L8" s="9">
        <f t="shared" si="4"/>
        <v>6</v>
      </c>
      <c r="M8" s="9">
        <f t="shared" si="5"/>
        <v>0.24</v>
      </c>
      <c r="N8" s="9">
        <f>SUM($M$2:M8)</f>
        <v>0.92</v>
      </c>
      <c r="O8" s="16"/>
    </row>
    <row r="9" spans="1:15" ht="12.75">
      <c r="A9" s="1">
        <v>8</v>
      </c>
      <c r="B9" s="1">
        <v>25</v>
      </c>
      <c r="C9" s="2">
        <f t="shared" si="0"/>
        <v>12.96000000000001</v>
      </c>
      <c r="D9" s="2">
        <f t="shared" si="1"/>
        <v>0.5915167019106976</v>
      </c>
      <c r="G9" s="17"/>
      <c r="H9" s="9"/>
      <c r="I9" s="10">
        <f>I8+($H$2-$G$2)/6</f>
        <v>33.33333333333333</v>
      </c>
      <c r="J9" s="10">
        <f t="shared" si="2"/>
        <v>31.666666666666664</v>
      </c>
      <c r="K9" s="9">
        <f t="shared" si="3"/>
        <v>0</v>
      </c>
      <c r="L9" s="9">
        <f t="shared" si="4"/>
        <v>2</v>
      </c>
      <c r="M9" s="9">
        <f t="shared" si="5"/>
        <v>0.08</v>
      </c>
      <c r="N9" s="9">
        <f>SUM($M$2:M9)</f>
        <v>1</v>
      </c>
      <c r="O9" s="16"/>
    </row>
    <row r="10" spans="1:15" ht="12.75">
      <c r="A10" s="1">
        <v>9</v>
      </c>
      <c r="B10" s="1">
        <v>27</v>
      </c>
      <c r="C10" s="2">
        <f t="shared" si="0"/>
        <v>31.360000000000017</v>
      </c>
      <c r="D10" s="2">
        <f t="shared" si="1"/>
        <v>0.920137091861085</v>
      </c>
      <c r="G10" s="17"/>
      <c r="H10" s="9"/>
      <c r="I10" s="9"/>
      <c r="J10" s="9"/>
      <c r="K10" s="21" t="s">
        <v>10</v>
      </c>
      <c r="L10" s="22">
        <f>SUM(L2:L9)</f>
        <v>25</v>
      </c>
      <c r="M10" s="22">
        <f>SUM(M2:M9)</f>
        <v>1</v>
      </c>
      <c r="N10" s="9"/>
      <c r="O10" s="16"/>
    </row>
    <row r="11" spans="1:15" ht="12.75">
      <c r="A11" s="1">
        <v>10</v>
      </c>
      <c r="B11" s="1">
        <v>18</v>
      </c>
      <c r="C11" s="2">
        <f t="shared" si="0"/>
        <v>11.55999999999999</v>
      </c>
      <c r="D11" s="2">
        <f t="shared" si="1"/>
        <v>-0.5586546629156584</v>
      </c>
      <c r="G11" s="17"/>
      <c r="H11" s="9"/>
      <c r="I11" s="9"/>
      <c r="J11" s="9"/>
      <c r="K11" s="9"/>
      <c r="L11" s="9"/>
      <c r="M11" s="9"/>
      <c r="N11" s="9"/>
      <c r="O11" s="16"/>
    </row>
    <row r="12" spans="1:15" ht="12.75">
      <c r="A12" s="1">
        <v>11</v>
      </c>
      <c r="B12" s="1">
        <v>10</v>
      </c>
      <c r="C12" s="2">
        <f t="shared" si="0"/>
        <v>129.95999999999998</v>
      </c>
      <c r="D12" s="2">
        <f t="shared" si="1"/>
        <v>-1.8731362227172081</v>
      </c>
      <c r="G12" s="17"/>
      <c r="H12" s="9"/>
      <c r="I12" s="9"/>
      <c r="J12" s="9"/>
      <c r="K12" s="9"/>
      <c r="L12" s="9"/>
      <c r="M12" s="9"/>
      <c r="N12" s="9"/>
      <c r="O12" s="16"/>
    </row>
    <row r="13" spans="1:15" ht="12.75">
      <c r="A13" s="1">
        <v>12</v>
      </c>
      <c r="B13" s="1">
        <v>15</v>
      </c>
      <c r="C13" s="2">
        <f t="shared" si="0"/>
        <v>40.95999999999998</v>
      </c>
      <c r="D13" s="2">
        <f t="shared" si="1"/>
        <v>-1.0515852478412395</v>
      </c>
      <c r="G13" s="17"/>
      <c r="H13" s="9"/>
      <c r="I13" s="9"/>
      <c r="J13" s="9"/>
      <c r="K13" s="9"/>
      <c r="L13" s="9"/>
      <c r="M13" s="9"/>
      <c r="N13" s="9"/>
      <c r="O13" s="16"/>
    </row>
    <row r="14" spans="1:15" ht="12.75">
      <c r="A14" s="1">
        <v>13</v>
      </c>
      <c r="B14" s="1">
        <v>27</v>
      </c>
      <c r="C14" s="2">
        <f t="shared" si="0"/>
        <v>31.360000000000017</v>
      </c>
      <c r="D14" s="2">
        <f t="shared" si="1"/>
        <v>0.920137091861085</v>
      </c>
      <c r="G14" s="17"/>
      <c r="H14" s="9"/>
      <c r="I14" s="9"/>
      <c r="J14" s="9"/>
      <c r="K14" s="9"/>
      <c r="L14" s="9"/>
      <c r="M14" s="9"/>
      <c r="N14" s="9"/>
      <c r="O14" s="16"/>
    </row>
    <row r="15" spans="1:15" ht="12.75">
      <c r="A15" s="1">
        <v>14</v>
      </c>
      <c r="B15" s="1">
        <v>28</v>
      </c>
      <c r="C15" s="2">
        <f t="shared" si="0"/>
        <v>43.56000000000002</v>
      </c>
      <c r="D15" s="2">
        <f t="shared" si="1"/>
        <v>1.0844472868362787</v>
      </c>
      <c r="G15" s="17"/>
      <c r="H15" s="9"/>
      <c r="I15" s="9"/>
      <c r="J15" s="9"/>
      <c r="K15" s="9"/>
      <c r="L15" s="9"/>
      <c r="M15" s="9"/>
      <c r="N15" s="9"/>
      <c r="O15" s="16"/>
    </row>
    <row r="16" spans="1:15" ht="12.75">
      <c r="A16" s="1">
        <v>15</v>
      </c>
      <c r="B16" s="1">
        <v>19</v>
      </c>
      <c r="C16" s="2">
        <f t="shared" si="0"/>
        <v>5.759999999999994</v>
      </c>
      <c r="D16" s="2">
        <f t="shared" si="1"/>
        <v>-0.3943444679404647</v>
      </c>
      <c r="G16" s="17"/>
      <c r="H16" s="9"/>
      <c r="I16" s="9"/>
      <c r="J16" s="9"/>
      <c r="K16" s="9"/>
      <c r="L16" s="9"/>
      <c r="M16" s="9"/>
      <c r="N16" s="9"/>
      <c r="O16" s="16"/>
    </row>
    <row r="17" spans="1:15" ht="12.75">
      <c r="A17" s="1">
        <v>16</v>
      </c>
      <c r="B17" s="1">
        <v>14</v>
      </c>
      <c r="C17" s="2">
        <f t="shared" si="0"/>
        <v>54.75999999999998</v>
      </c>
      <c r="D17" s="2">
        <f t="shared" si="1"/>
        <v>-1.2158954428164332</v>
      </c>
      <c r="G17" s="17"/>
      <c r="H17" s="9"/>
      <c r="I17" s="9"/>
      <c r="J17" s="9"/>
      <c r="K17" s="9"/>
      <c r="L17" s="9"/>
      <c r="M17" s="9"/>
      <c r="N17" s="9"/>
      <c r="O17" s="16"/>
    </row>
    <row r="18" spans="1:15" ht="12.75">
      <c r="A18" s="1">
        <v>17</v>
      </c>
      <c r="B18" s="1">
        <v>30</v>
      </c>
      <c r="C18" s="2">
        <f t="shared" si="0"/>
        <v>73.96000000000002</v>
      </c>
      <c r="D18" s="2">
        <f t="shared" si="1"/>
        <v>1.4130676767866661</v>
      </c>
      <c r="G18" s="17"/>
      <c r="H18" s="9"/>
      <c r="I18" s="9"/>
      <c r="J18" s="9"/>
      <c r="K18" s="9"/>
      <c r="L18" s="9"/>
      <c r="M18" s="9"/>
      <c r="N18" s="9"/>
      <c r="O18" s="16"/>
    </row>
    <row r="19" spans="1:15" ht="12.75">
      <c r="A19" s="1">
        <v>18</v>
      </c>
      <c r="B19" s="1">
        <v>21</v>
      </c>
      <c r="C19" s="2">
        <f t="shared" si="0"/>
        <v>0.15999999999999887</v>
      </c>
      <c r="D19" s="2">
        <f t="shared" si="1"/>
        <v>-0.06572407799007725</v>
      </c>
      <c r="G19" s="17"/>
      <c r="H19" s="9"/>
      <c r="I19" s="9"/>
      <c r="J19" s="9"/>
      <c r="K19" s="9"/>
      <c r="L19" s="9"/>
      <c r="M19" s="9"/>
      <c r="N19" s="9"/>
      <c r="O19" s="16"/>
    </row>
    <row r="20" spans="1:15" ht="12.75">
      <c r="A20" s="1">
        <v>19</v>
      </c>
      <c r="B20" s="1">
        <v>17</v>
      </c>
      <c r="C20" s="2">
        <f t="shared" si="0"/>
        <v>19.35999999999999</v>
      </c>
      <c r="D20" s="2">
        <f t="shared" si="1"/>
        <v>-0.7229648578908521</v>
      </c>
      <c r="G20" s="17"/>
      <c r="H20" s="9"/>
      <c r="I20" s="9"/>
      <c r="J20" s="9"/>
      <c r="K20" s="9"/>
      <c r="L20" s="9"/>
      <c r="M20" s="9"/>
      <c r="N20" s="9"/>
      <c r="O20" s="16"/>
    </row>
    <row r="21" spans="1:15" ht="12.75">
      <c r="A21" s="1">
        <v>20</v>
      </c>
      <c r="B21" s="1">
        <v>24</v>
      </c>
      <c r="C21" s="2">
        <f t="shared" si="0"/>
        <v>6.760000000000008</v>
      </c>
      <c r="D21" s="2">
        <f t="shared" si="1"/>
        <v>0.4272065069355039</v>
      </c>
      <c r="G21" s="17"/>
      <c r="H21" s="9"/>
      <c r="I21" s="9"/>
      <c r="J21" s="9"/>
      <c r="K21" s="9"/>
      <c r="L21" s="9"/>
      <c r="M21" s="9"/>
      <c r="N21" s="9"/>
      <c r="O21" s="16"/>
    </row>
    <row r="22" spans="1:15" ht="12.75">
      <c r="A22" s="1">
        <v>21</v>
      </c>
      <c r="B22" s="1">
        <v>29</v>
      </c>
      <c r="C22" s="2">
        <f t="shared" si="0"/>
        <v>57.76000000000002</v>
      </c>
      <c r="D22" s="2">
        <f t="shared" si="1"/>
        <v>1.2487574818114724</v>
      </c>
      <c r="G22" s="17"/>
      <c r="H22" s="9"/>
      <c r="I22" s="9"/>
      <c r="J22" s="9"/>
      <c r="K22" s="9"/>
      <c r="L22" s="9"/>
      <c r="M22" s="9"/>
      <c r="N22" s="9"/>
      <c r="O22" s="16"/>
    </row>
    <row r="23" spans="1:15" ht="13.5" thickBot="1">
      <c r="A23" s="1">
        <v>22</v>
      </c>
      <c r="B23" s="1">
        <v>20</v>
      </c>
      <c r="C23" s="2">
        <f t="shared" si="0"/>
        <v>1.959999999999996</v>
      </c>
      <c r="D23" s="2">
        <f t="shared" si="1"/>
        <v>-0.23003427296527096</v>
      </c>
      <c r="G23" s="18"/>
      <c r="H23" s="19"/>
      <c r="I23" s="19"/>
      <c r="J23" s="19"/>
      <c r="K23" s="19"/>
      <c r="L23" s="19"/>
      <c r="M23" s="19"/>
      <c r="N23" s="19"/>
      <c r="O23" s="20"/>
    </row>
    <row r="24" spans="1:4" ht="12.75">
      <c r="A24" s="1">
        <v>23</v>
      </c>
      <c r="B24" s="1">
        <v>13</v>
      </c>
      <c r="C24" s="2">
        <f t="shared" si="0"/>
        <v>70.55999999999997</v>
      </c>
      <c r="D24" s="2">
        <f t="shared" si="1"/>
        <v>-1.380205637791627</v>
      </c>
    </row>
    <row r="25" spans="1:4" ht="12.75">
      <c r="A25" s="1">
        <v>24</v>
      </c>
      <c r="B25" s="1">
        <v>30</v>
      </c>
      <c r="C25" s="2">
        <f t="shared" si="0"/>
        <v>73.96000000000002</v>
      </c>
      <c r="D25" s="2">
        <f t="shared" si="1"/>
        <v>1.4130676767866661</v>
      </c>
    </row>
    <row r="26" spans="1:4" ht="12.75">
      <c r="A26" s="1">
        <v>25</v>
      </c>
      <c r="B26" s="1">
        <v>25</v>
      </c>
      <c r="C26" s="2">
        <f t="shared" si="0"/>
        <v>12.96000000000001</v>
      </c>
      <c r="D26" s="2">
        <f t="shared" si="1"/>
        <v>0.5915167019106976</v>
      </c>
    </row>
  </sheetData>
  <mergeCells count="1">
    <mergeCell ref="P1:Q1"/>
  </mergeCells>
  <printOptions/>
  <pageMargins left="0.75" right="0.75" top="1" bottom="1" header="0.5" footer="0.5"/>
  <pageSetup horizontalDpi="300" verticalDpi="300" orientation="portrait" paperSize="9" r:id="rId7"/>
  <drawing r:id="rId6"/>
  <legacyDrawing r:id="rId5"/>
  <oleObjects>
    <oleObject progId="Equation.3" shapeId="34676802" r:id="rId1"/>
    <oleObject progId="Equation.3" shapeId="34687610" r:id="rId2"/>
    <oleObject progId="Equation.3" shapeId="34694338" r:id="rId3"/>
    <oleObject progId="Equation.3" shapeId="3470367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CarloF</cp:lastModifiedBy>
  <dcterms:created xsi:type="dcterms:W3CDTF">2016-04-12T11:59:09Z</dcterms:created>
  <dcterms:modified xsi:type="dcterms:W3CDTF">2017-12-04T12:21:45Z</dcterms:modified>
  <cp:category/>
  <cp:version/>
  <cp:contentType/>
  <cp:contentStatus/>
</cp:coreProperties>
</file>