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6740\Downloads\"/>
    </mc:Choice>
  </mc:AlternateContent>
  <bookViews>
    <workbookView xWindow="0" yWindow="0" windowWidth="15360" windowHeight="7620"/>
  </bookViews>
  <sheets>
    <sheet name="Foglio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 l="1"/>
  <c r="R15" i="1"/>
  <c r="Q3" i="1"/>
  <c r="R3" i="1"/>
  <c r="Q4" i="1"/>
  <c r="R4" i="1"/>
  <c r="Q5" i="1"/>
  <c r="R5" i="1"/>
  <c r="Q6" i="1"/>
  <c r="R6" i="1" s="1"/>
  <c r="Q7" i="1"/>
  <c r="R7" i="1"/>
  <c r="Q8" i="1"/>
  <c r="R8" i="1"/>
  <c r="Q9" i="1"/>
  <c r="R9" i="1"/>
  <c r="Q10" i="1"/>
  <c r="R10" i="1"/>
  <c r="Q11" i="1"/>
  <c r="R11" i="1"/>
  <c r="R2" i="1"/>
  <c r="Q2" i="1"/>
  <c r="G16" i="1"/>
  <c r="O15" i="1"/>
  <c r="O3" i="1"/>
  <c r="O4" i="1"/>
  <c r="O5" i="1"/>
  <c r="O6" i="1"/>
  <c r="O7" i="1"/>
  <c r="O8" i="1"/>
  <c r="O9" i="1"/>
  <c r="O10" i="1"/>
  <c r="O11" i="1"/>
  <c r="O2" i="1"/>
  <c r="N3" i="1"/>
  <c r="N4" i="1"/>
  <c r="N5" i="1"/>
  <c r="N6" i="1"/>
  <c r="N7" i="1"/>
  <c r="N8" i="1"/>
  <c r="N9" i="1"/>
  <c r="N10" i="1"/>
  <c r="N11" i="1"/>
  <c r="N2" i="1"/>
  <c r="G14" i="1" l="1"/>
  <c r="G13" i="1"/>
  <c r="G11" i="1"/>
  <c r="G10" i="1"/>
  <c r="L13" i="1"/>
  <c r="L3" i="1"/>
  <c r="L4" i="1"/>
  <c r="L5" i="1"/>
  <c r="L6" i="1"/>
  <c r="L7" i="1"/>
  <c r="L8" i="1"/>
  <c r="L9" i="1"/>
  <c r="L10" i="1"/>
  <c r="L11" i="1"/>
  <c r="L2" i="1"/>
  <c r="J13" i="1"/>
  <c r="J3" i="1"/>
  <c r="J4" i="1"/>
  <c r="J5" i="1"/>
  <c r="J6" i="1"/>
  <c r="J7" i="1"/>
  <c r="J8" i="1"/>
  <c r="J9" i="1"/>
  <c r="J10" i="1"/>
  <c r="J11" i="1"/>
  <c r="J2" i="1"/>
  <c r="I3" i="1"/>
  <c r="I4" i="1"/>
  <c r="I5" i="1"/>
  <c r="I6" i="1"/>
  <c r="I7" i="1"/>
  <c r="I8" i="1"/>
  <c r="I9" i="1"/>
  <c r="I10" i="1"/>
  <c r="I11" i="1"/>
  <c r="I2" i="1"/>
  <c r="G8" i="1"/>
  <c r="G6" i="1"/>
  <c r="G5" i="1"/>
  <c r="G3" i="1"/>
  <c r="D13" i="1"/>
  <c r="D3" i="1"/>
  <c r="D4" i="1"/>
  <c r="D5" i="1"/>
  <c r="D6" i="1"/>
  <c r="D7" i="1"/>
  <c r="D8" i="1"/>
  <c r="D9" i="1"/>
  <c r="D10" i="1"/>
  <c r="D11" i="1"/>
  <c r="D2" i="1"/>
  <c r="G2" i="1"/>
  <c r="C13" i="1"/>
  <c r="C3" i="1"/>
  <c r="C4" i="1"/>
  <c r="C5" i="1"/>
  <c r="C6" i="1"/>
  <c r="C7" i="1"/>
  <c r="C8" i="1"/>
  <c r="C9" i="1"/>
  <c r="C10" i="1"/>
  <c r="C11" i="1"/>
  <c r="C2" i="1"/>
  <c r="B13" i="1"/>
  <c r="A13" i="1"/>
</calcChain>
</file>

<file path=xl/sharedStrings.xml><?xml version="1.0" encoding="utf-8"?>
<sst xmlns="http://schemas.openxmlformats.org/spreadsheetml/2006/main" count="22" uniqueCount="22">
  <si>
    <t>Y</t>
  </si>
  <si>
    <t>X</t>
  </si>
  <si>
    <t>cov.xy</t>
  </si>
  <si>
    <t>var.x</t>
  </si>
  <si>
    <t>XY</t>
  </si>
  <si>
    <t>X2</t>
  </si>
  <si>
    <t>beta</t>
  </si>
  <si>
    <t>alfa</t>
  </si>
  <si>
    <t>Yhat</t>
  </si>
  <si>
    <t>uhat</t>
  </si>
  <si>
    <t>uhat2</t>
  </si>
  <si>
    <t>s2</t>
  </si>
  <si>
    <t>ESbeta</t>
  </si>
  <si>
    <t>t_b1</t>
  </si>
  <si>
    <t>t_b0</t>
  </si>
  <si>
    <t>R2</t>
  </si>
  <si>
    <t>DevY</t>
  </si>
  <si>
    <t>Y-MY</t>
  </si>
  <si>
    <t>(Y-MY)^2</t>
  </si>
  <si>
    <t>Yhat-Myhat</t>
  </si>
  <si>
    <t>Yhat-Myhat)^2</t>
  </si>
  <si>
    <t>DevYhat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</si>
</sst>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9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7"/>
  <sheetViews>
    <sheetView tabSelected="1" workbookViewId="0">
      <selection activeCell="G18" sqref="G18"/>
    </sheetView>
  </sheetViews>
  <sheetFormatPr defaultRowHeight="15" x14ac:dyDescent="0.25"/>
  <cols>
    <col min="10" max="10" width="12.7109375" bestFit="1" customWidth="1"/>
  </cols>
  <sheetData>
    <row r="1" spans="1:18" x14ac:dyDescent="0.25">
      <c r="A1" s="3" t="s">
        <v>0</v>
      </c>
      <c r="B1" s="3" t="s">
        <v>1</v>
      </c>
      <c r="C1" t="s">
        <v>4</v>
      </c>
      <c r="D1" t="s">
        <v>5</v>
      </c>
      <c r="I1" s="1" t="s">
        <v>8</v>
      </c>
      <c r="J1" s="2" t="s">
        <v>9</v>
      </c>
      <c r="L1" t="s">
        <v>10</v>
      </c>
      <c r="N1" t="s">
        <v>17</v>
      </c>
      <c r="O1" t="s">
        <v>18</v>
      </c>
      <c r="Q1" t="s">
        <v>19</v>
      </c>
      <c r="R1" t="s">
        <v>20</v>
      </c>
    </row>
    <row r="2" spans="1:18" x14ac:dyDescent="0.25">
      <c r="A2" s="3">
        <v>43.2</v>
      </c>
      <c r="B2" s="3">
        <v>95</v>
      </c>
      <c r="C2">
        <f>B2*A2</f>
        <v>4104</v>
      </c>
      <c r="D2">
        <f>B2^2</f>
        <v>9025</v>
      </c>
      <c r="F2" t="s">
        <v>2</v>
      </c>
      <c r="G2">
        <f>C13-A13*B13</f>
        <v>2999.4520000000011</v>
      </c>
      <c r="I2" s="1">
        <f>$G$6+$G$5*B2</f>
        <v>53.771816949335197</v>
      </c>
      <c r="J2" s="2">
        <f>A2-I2</f>
        <v>-10.571816949335194</v>
      </c>
      <c r="L2">
        <f>J2^2</f>
        <v>111.76331361025088</v>
      </c>
      <c r="N2">
        <f>A2-$A$13</f>
        <v>-65.240000000000009</v>
      </c>
      <c r="O2">
        <f>N2^2</f>
        <v>4256.2576000000008</v>
      </c>
      <c r="Q2">
        <f>I2-$A$13</f>
        <v>-54.668183050664815</v>
      </c>
      <c r="R2">
        <f>Q2^2</f>
        <v>2988.6102380609959</v>
      </c>
    </row>
    <row r="3" spans="1:18" x14ac:dyDescent="0.25">
      <c r="A3" s="3">
        <v>132</v>
      </c>
      <c r="B3" s="3">
        <v>144</v>
      </c>
      <c r="C3">
        <f t="shared" ref="C3:C11" si="0">B3*A3</f>
        <v>19008</v>
      </c>
      <c r="D3">
        <f t="shared" ref="D3:D11" si="1">B3^2</f>
        <v>20736</v>
      </c>
      <c r="F3" t="s">
        <v>3</v>
      </c>
      <c r="G3">
        <f>D13-B13^2</f>
        <v>4455.1600000000035</v>
      </c>
      <c r="I3" s="1">
        <f t="shared" ref="I3:I11" si="2">$G$6+$G$5*B3</f>
        <v>86.761237755770864</v>
      </c>
      <c r="J3" s="2">
        <f t="shared" ref="J3:J11" si="3">A3-I3</f>
        <v>45.238762244229136</v>
      </c>
      <c r="L3">
        <f t="shared" ref="L3:L11" si="4">J3^2</f>
        <v>2046.5456093898915</v>
      </c>
      <c r="N3">
        <f t="shared" ref="N3:N11" si="5">A3-$A$13</f>
        <v>23.559999999999988</v>
      </c>
      <c r="O3">
        <f t="shared" ref="O3:O11" si="6">N3^2</f>
        <v>555.07359999999949</v>
      </c>
      <c r="Q3">
        <f t="shared" ref="Q3:Q11" si="7">I3-$A$13</f>
        <v>-21.678762244229148</v>
      </c>
      <c r="R3">
        <f t="shared" ref="R3:R11" si="8">Q3^2</f>
        <v>469.96873244181518</v>
      </c>
    </row>
    <row r="4" spans="1:18" x14ac:dyDescent="0.25">
      <c r="A4" s="3">
        <v>155</v>
      </c>
      <c r="B4" s="3">
        <v>210</v>
      </c>
      <c r="C4">
        <f t="shared" si="0"/>
        <v>32550</v>
      </c>
      <c r="D4">
        <f t="shared" si="1"/>
        <v>44100</v>
      </c>
      <c r="I4" s="1">
        <f t="shared" si="2"/>
        <v>131.19596782158217</v>
      </c>
      <c r="J4" s="2">
        <f t="shared" si="3"/>
        <v>23.804032178417827</v>
      </c>
      <c r="L4">
        <f t="shared" si="4"/>
        <v>566.63194795115135</v>
      </c>
      <c r="N4">
        <f t="shared" si="5"/>
        <v>46.559999999999988</v>
      </c>
      <c r="O4">
        <f t="shared" si="6"/>
        <v>2167.833599999999</v>
      </c>
      <c r="Q4">
        <f t="shared" si="7"/>
        <v>22.755967821582161</v>
      </c>
      <c r="R4">
        <f t="shared" si="8"/>
        <v>517.83407149688276</v>
      </c>
    </row>
    <row r="5" spans="1:18" x14ac:dyDescent="0.25">
      <c r="A5" s="3">
        <v>76</v>
      </c>
      <c r="B5" s="3">
        <v>156</v>
      </c>
      <c r="C5">
        <f t="shared" si="0"/>
        <v>11856</v>
      </c>
      <c r="D5">
        <f t="shared" si="1"/>
        <v>24336</v>
      </c>
      <c r="F5" t="s">
        <v>6</v>
      </c>
      <c r="G5">
        <f>G2/G3</f>
        <v>0.67325348584562594</v>
      </c>
      <c r="I5" s="1">
        <f t="shared" si="2"/>
        <v>94.840279585918381</v>
      </c>
      <c r="J5" s="2">
        <f t="shared" si="3"/>
        <v>-18.840279585918381</v>
      </c>
      <c r="L5">
        <f t="shared" si="4"/>
        <v>354.9561348755729</v>
      </c>
      <c r="N5">
        <f t="shared" si="5"/>
        <v>-32.440000000000012</v>
      </c>
      <c r="O5">
        <f t="shared" si="6"/>
        <v>1052.3536000000008</v>
      </c>
      <c r="Q5">
        <f t="shared" si="7"/>
        <v>-13.599720414081631</v>
      </c>
      <c r="R5">
        <f t="shared" si="8"/>
        <v>184.95239534118863</v>
      </c>
    </row>
    <row r="6" spans="1:18" x14ac:dyDescent="0.25">
      <c r="A6" s="3">
        <v>100.9</v>
      </c>
      <c r="B6" s="3">
        <v>188</v>
      </c>
      <c r="C6">
        <f t="shared" si="0"/>
        <v>18969.2</v>
      </c>
      <c r="D6">
        <f t="shared" si="1"/>
        <v>35344</v>
      </c>
      <c r="F6" t="s">
        <v>7</v>
      </c>
      <c r="G6">
        <f>A13-G5*B13</f>
        <v>-10.18726420599927</v>
      </c>
      <c r="I6" s="1">
        <f t="shared" si="2"/>
        <v>116.38439113297841</v>
      </c>
      <c r="J6" s="2">
        <f t="shared" si="3"/>
        <v>-15.484391132978402</v>
      </c>
      <c r="L6">
        <f t="shared" si="4"/>
        <v>239.76636875906016</v>
      </c>
      <c r="N6">
        <f t="shared" si="5"/>
        <v>-7.5400000000000063</v>
      </c>
      <c r="O6">
        <f t="shared" si="6"/>
        <v>56.851600000000097</v>
      </c>
      <c r="Q6">
        <f t="shared" si="7"/>
        <v>7.9443911329783958</v>
      </c>
      <c r="R6">
        <f t="shared" si="8"/>
        <v>63.113350473745761</v>
      </c>
    </row>
    <row r="7" spans="1:18" x14ac:dyDescent="0.25">
      <c r="A7" s="3">
        <v>187.4</v>
      </c>
      <c r="B7" s="3">
        <v>321</v>
      </c>
      <c r="C7">
        <f t="shared" si="0"/>
        <v>60155.4</v>
      </c>
      <c r="D7">
        <f t="shared" si="1"/>
        <v>103041</v>
      </c>
      <c r="I7" s="1">
        <f t="shared" si="2"/>
        <v>205.92710475044666</v>
      </c>
      <c r="J7" s="2">
        <f t="shared" si="3"/>
        <v>-18.527104750446654</v>
      </c>
      <c r="L7">
        <f t="shared" si="4"/>
        <v>343.25361043402296</v>
      </c>
      <c r="N7">
        <f t="shared" si="5"/>
        <v>78.959999999999994</v>
      </c>
      <c r="O7">
        <f t="shared" si="6"/>
        <v>6234.681599999999</v>
      </c>
      <c r="Q7">
        <f t="shared" si="7"/>
        <v>97.487104750446647</v>
      </c>
      <c r="R7">
        <f t="shared" si="8"/>
        <v>9503.7355926245582</v>
      </c>
    </row>
    <row r="8" spans="1:18" x14ac:dyDescent="0.25">
      <c r="A8" s="3">
        <v>185</v>
      </c>
      <c r="B8" s="3">
        <v>250</v>
      </c>
      <c r="C8">
        <f t="shared" si="0"/>
        <v>46250</v>
      </c>
      <c r="D8">
        <f t="shared" si="1"/>
        <v>62500</v>
      </c>
      <c r="G8">
        <f>SQRT(1/(G3*10))</f>
        <v>4.7377086208571862E-3</v>
      </c>
      <c r="I8" s="1">
        <f t="shared" si="2"/>
        <v>158.12610725540722</v>
      </c>
      <c r="J8" s="2">
        <f t="shared" si="3"/>
        <v>26.87389274459278</v>
      </c>
      <c r="L8">
        <f t="shared" si="4"/>
        <v>722.20611124787649</v>
      </c>
      <c r="N8">
        <f t="shared" si="5"/>
        <v>76.559999999999988</v>
      </c>
      <c r="O8">
        <f t="shared" si="6"/>
        <v>5861.4335999999985</v>
      </c>
      <c r="Q8">
        <f t="shared" si="7"/>
        <v>49.686107255407208</v>
      </c>
      <c r="R8">
        <f t="shared" si="8"/>
        <v>2468.7092541958286</v>
      </c>
    </row>
    <row r="9" spans="1:18" x14ac:dyDescent="0.25">
      <c r="A9" s="3">
        <v>60.7</v>
      </c>
      <c r="B9" s="3">
        <v>115</v>
      </c>
      <c r="C9">
        <f t="shared" si="0"/>
        <v>6980.5</v>
      </c>
      <c r="D9">
        <f t="shared" si="1"/>
        <v>13225</v>
      </c>
      <c r="I9" s="1">
        <f t="shared" si="2"/>
        <v>67.236886666247713</v>
      </c>
      <c r="J9" s="2">
        <f t="shared" si="3"/>
        <v>-6.5368866662477103</v>
      </c>
      <c r="L9">
        <f t="shared" si="4"/>
        <v>42.730887287367104</v>
      </c>
      <c r="N9">
        <f t="shared" si="5"/>
        <v>-47.740000000000009</v>
      </c>
      <c r="O9">
        <f t="shared" si="6"/>
        <v>2279.1076000000007</v>
      </c>
      <c r="Q9">
        <f t="shared" si="7"/>
        <v>-41.203113333752299</v>
      </c>
      <c r="R9">
        <f t="shared" si="8"/>
        <v>1697.6965483940364</v>
      </c>
    </row>
    <row r="10" spans="1:18" x14ac:dyDescent="0.25">
      <c r="A10" s="3">
        <v>82.9</v>
      </c>
      <c r="B10" s="3">
        <v>178</v>
      </c>
      <c r="C10">
        <f t="shared" si="0"/>
        <v>14756.2</v>
      </c>
      <c r="D10">
        <f t="shared" si="1"/>
        <v>31684</v>
      </c>
      <c r="F10" t="s">
        <v>11</v>
      </c>
      <c r="G10">
        <f>L13/(10-2)</f>
        <v>643.01860671670602</v>
      </c>
      <c r="I10" s="1">
        <f t="shared" si="2"/>
        <v>109.65185627452215</v>
      </c>
      <c r="J10" s="2">
        <f t="shared" si="3"/>
        <v>-26.75185627452214</v>
      </c>
      <c r="L10">
        <f t="shared" si="4"/>
        <v>715.66181413268964</v>
      </c>
      <c r="N10">
        <f t="shared" si="5"/>
        <v>-25.540000000000006</v>
      </c>
      <c r="O10">
        <f t="shared" si="6"/>
        <v>652.29160000000036</v>
      </c>
      <c r="Q10">
        <f t="shared" si="7"/>
        <v>1.211856274522134</v>
      </c>
      <c r="R10">
        <f t="shared" si="8"/>
        <v>1.4685956300986658</v>
      </c>
    </row>
    <row r="11" spans="1:18" x14ac:dyDescent="0.25">
      <c r="A11" s="3">
        <v>61.3</v>
      </c>
      <c r="B11" s="3">
        <v>105</v>
      </c>
      <c r="C11">
        <f t="shared" si="0"/>
        <v>6436.5</v>
      </c>
      <c r="D11">
        <f t="shared" si="1"/>
        <v>11025</v>
      </c>
      <c r="F11" t="s">
        <v>12</v>
      </c>
      <c r="G11">
        <f>G8*SQRT(G10)</f>
        <v>0.12013792239691291</v>
      </c>
      <c r="I11" s="1">
        <f t="shared" si="2"/>
        <v>60.504351807791451</v>
      </c>
      <c r="J11" s="2">
        <f t="shared" si="3"/>
        <v>0.79564819220854588</v>
      </c>
      <c r="L11">
        <f t="shared" si="4"/>
        <v>0.63305604576472718</v>
      </c>
      <c r="N11">
        <f t="shared" si="5"/>
        <v>-47.140000000000015</v>
      </c>
      <c r="O11">
        <f t="shared" si="6"/>
        <v>2222.1796000000013</v>
      </c>
      <c r="Q11">
        <f t="shared" si="7"/>
        <v>-47.935648192208561</v>
      </c>
      <c r="R11">
        <f t="shared" si="8"/>
        <v>2297.8263676071879</v>
      </c>
    </row>
    <row r="13" spans="1:18" x14ac:dyDescent="0.25">
      <c r="A13">
        <f>AVERAGE(A2:A11)</f>
        <v>108.44000000000001</v>
      </c>
      <c r="B13">
        <f>AVERAGE(B2:B11)</f>
        <v>176.2</v>
      </c>
      <c r="C13">
        <f>AVERAGE(C2:C11)</f>
        <v>22106.58</v>
      </c>
      <c r="D13">
        <f>AVERAGE(D2:D11)</f>
        <v>35501.599999999999</v>
      </c>
      <c r="F13" t="s">
        <v>13</v>
      </c>
      <c r="G13">
        <f>(G5-1)/G11</f>
        <v>-2.7197616509037466</v>
      </c>
      <c r="J13" s="2">
        <f>AVERAGE(J2:J11)</f>
        <v>-1.9184653865522706E-14</v>
      </c>
      <c r="L13">
        <f>SUM(L2:L11)</f>
        <v>5144.1488537336481</v>
      </c>
    </row>
    <row r="14" spans="1:18" x14ac:dyDescent="0.25">
      <c r="F14" t="s">
        <v>14</v>
      </c>
      <c r="G14">
        <f>G5/G11</f>
        <v>5.6040047340033405</v>
      </c>
    </row>
    <row r="15" spans="1:18" x14ac:dyDescent="0.25">
      <c r="N15" t="s">
        <v>16</v>
      </c>
      <c r="O15">
        <f>SUM(O2:O11)</f>
        <v>25338.063999999998</v>
      </c>
      <c r="Q15" t="s">
        <v>21</v>
      </c>
      <c r="R15">
        <f>SUM(R2:R11)</f>
        <v>20193.915146266336</v>
      </c>
    </row>
    <row r="16" spans="1:18" x14ac:dyDescent="0.25">
      <c r="F16" t="s">
        <v>15</v>
      </c>
      <c r="G16">
        <f>1-L13/O15</f>
        <v>0.79697940404074874</v>
      </c>
    </row>
    <row r="17" spans="7:7" x14ac:dyDescent="0.25">
      <c r="G17">
        <f>R15/O15</f>
        <v>0.79697940404074818</v>
      </c>
    </row>
  </sheetData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MILLO GIOVANNI</dc:creator>
  <cp:lastModifiedBy>MILLO GIOVANNI</cp:lastModifiedBy>
  <dcterms:created xsi:type="dcterms:W3CDTF">2019-04-08T15:32:36Z</dcterms:created>
  <dcterms:modified xsi:type="dcterms:W3CDTF">2019-04-10T17:12:14Z</dcterms:modified>
</cp:coreProperties>
</file>