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gonigro/Documents/Dati_condivisi/S&amp;C Corsi_Convegni_Libri/UNIV_TRIESTE_Ingegneria_Economia per Ingegneria/2019_ECONOMIA APPLICATA ALL'INGEGNERIA_CORSO/"/>
    </mc:Choice>
  </mc:AlternateContent>
  <xr:revisionPtr revIDLastSave="0" documentId="8_{F0BF0EF8-A16C-3241-ADDE-8560F35D908B}" xr6:coauthVersionLast="36" xr6:coauthVersionMax="36" xr10:uidLastSave="{00000000-0000-0000-0000-000000000000}"/>
  <bookViews>
    <workbookView xWindow="400" yWindow="460" windowWidth="30960" windowHeight="19820" xr2:uid="{F431B368-0C5E-0447-B49E-EB623EA79A94}"/>
  </bookViews>
  <sheets>
    <sheet name="caso B" sheetId="2" r:id="rId1"/>
    <sheet name="casoA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H26" i="2"/>
  <c r="H23" i="2"/>
  <c r="E19" i="2"/>
  <c r="E16" i="2"/>
  <c r="E15" i="2"/>
  <c r="E14" i="2"/>
  <c r="E17" i="2" s="1"/>
  <c r="E12" i="2"/>
  <c r="C22" i="2"/>
  <c r="E4" i="2"/>
  <c r="D3" i="2"/>
  <c r="E3" i="2"/>
  <c r="C6" i="2"/>
  <c r="D26" i="2"/>
  <c r="D27" i="2" s="1"/>
  <c r="C26" i="2"/>
  <c r="D17" i="2"/>
  <c r="D20" i="2" s="1"/>
  <c r="C17" i="2"/>
  <c r="C20" i="2" s="1"/>
  <c r="H19" i="1"/>
  <c r="F19" i="1"/>
  <c r="F25" i="1"/>
  <c r="E11" i="1"/>
  <c r="C21" i="1"/>
  <c r="E21" i="1"/>
  <c r="E18" i="1"/>
  <c r="E16" i="1"/>
  <c r="E15" i="1"/>
  <c r="E14" i="1"/>
  <c r="E13" i="1"/>
  <c r="D25" i="1"/>
  <c r="D26" i="1" s="1"/>
  <c r="D27" i="1" s="1"/>
  <c r="C25" i="1"/>
  <c r="C19" i="1"/>
  <c r="C16" i="1"/>
  <c r="D16" i="1"/>
  <c r="D19" i="1" s="1"/>
  <c r="C5" i="1"/>
  <c r="F8" i="1" s="1"/>
  <c r="D28" i="2" l="1"/>
  <c r="C27" i="2"/>
  <c r="C28" i="2" s="1"/>
  <c r="E22" i="2"/>
  <c r="C26" i="1"/>
  <c r="C27" i="1" s="1"/>
</calcChain>
</file>

<file path=xl/sharedStrings.xml><?xml version="1.0" encoding="utf-8"?>
<sst xmlns="http://schemas.openxmlformats.org/spreadsheetml/2006/main" count="47" uniqueCount="25">
  <si>
    <t>RICAVI</t>
  </si>
  <si>
    <t>UTILE</t>
  </si>
  <si>
    <t>CASH FLOW C/E</t>
  </si>
  <si>
    <t>UTILE + AMM.TI</t>
  </si>
  <si>
    <t>PATRIMONIO NETTO</t>
  </si>
  <si>
    <t>TOTALE FONTI</t>
  </si>
  <si>
    <t>check</t>
  </si>
  <si>
    <t>STATO PATRIMONIALE</t>
  </si>
  <si>
    <t>Magazzino</t>
  </si>
  <si>
    <t>Crediti</t>
  </si>
  <si>
    <t>Debiti</t>
  </si>
  <si>
    <t>Capitale Circolante</t>
  </si>
  <si>
    <t>Fondi</t>
  </si>
  <si>
    <t>Capitale investito</t>
  </si>
  <si>
    <t>Immobilizzazioni</t>
  </si>
  <si>
    <t>PFN Breve Termine</t>
  </si>
  <si>
    <t>PFN Medio Lungo termine</t>
  </si>
  <si>
    <t>PFN Totale</t>
  </si>
  <si>
    <t>conto economico</t>
  </si>
  <si>
    <t>COSTI monetari</t>
  </si>
  <si>
    <t>AMM.TI ( non monetari)</t>
  </si>
  <si>
    <t>Variazione +/-</t>
  </si>
  <si>
    <t>costi variabili</t>
  </si>
  <si>
    <t>costi fissi monetari</t>
  </si>
  <si>
    <t>ammortamenti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</si>
</sst>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5" formatCode="_-* #,##0\ _€_-;\-* #,##0\ _€_-;_-* &quot;-&quot;??\ _€_-;_-@_-"/>
    <numFmt numFmtId="166" formatCode="#,##0_ ;[Red]\-#,##0\ "/>
    <numFmt numFmtId="171" formatCode="_-* #,##0.00000\ _€_-;\-* #,##0.00000\ _€_-;_-* &quot;-&quot;??\ _€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165" fontId="0" fillId="0" borderId="0" xfId="1" applyNumberFormat="1" applyFont="1"/>
    <xf numFmtId="165" fontId="3" fillId="0" borderId="0" xfId="1" applyNumberFormat="1" applyFont="1"/>
    <xf numFmtId="165" fontId="0" fillId="0" borderId="0" xfId="0" applyNumberFormat="1"/>
    <xf numFmtId="0" fontId="5" fillId="2" borderId="0" xfId="0" applyFont="1" applyFill="1"/>
    <xf numFmtId="166" fontId="0" fillId="0" borderId="0" xfId="0" applyNumberFormat="1"/>
    <xf numFmtId="166" fontId="3" fillId="0" borderId="0" xfId="0" applyNumberFormat="1" applyFont="1"/>
    <xf numFmtId="166" fontId="5" fillId="2" borderId="0" xfId="1" applyNumberFormat="1" applyFont="1" applyFill="1"/>
    <xf numFmtId="0" fontId="3" fillId="2" borderId="0" xfId="0" applyFont="1" applyFill="1"/>
    <xf numFmtId="166" fontId="3" fillId="2" borderId="0" xfId="0" applyNumberFormat="1" applyFont="1" applyFill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6" fontId="2" fillId="0" borderId="0" xfId="0" applyNumberFormat="1" applyFont="1" applyFill="1"/>
    <xf numFmtId="166" fontId="0" fillId="0" borderId="0" xfId="1" applyNumberFormat="1" applyFont="1"/>
    <xf numFmtId="166" fontId="3" fillId="0" borderId="0" xfId="1" applyNumberFormat="1" applyFont="1"/>
    <xf numFmtId="171" fontId="0" fillId="0" borderId="0" xfId="1" applyNumberFormat="1" applyFont="1"/>
    <xf numFmtId="166" fontId="3" fillId="0" borderId="0" xfId="0" applyNumberFormat="1" applyFon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02AB-DB64-BE4B-9648-FD6D2EA1D5EB}">
  <dimension ref="A1:H28"/>
  <sheetViews>
    <sheetView tabSelected="1" zoomScale="211" zoomScaleNormal="280" workbookViewId="0">
      <pane ySplit="1" topLeftCell="A6" activePane="bottomLeft" state="frozen"/>
      <selection pane="bottomLeft" activeCell="H9" sqref="H9"/>
    </sheetView>
  </sheetViews>
  <sheetFormatPr baseColWidth="10" defaultRowHeight="16" x14ac:dyDescent="0.2"/>
  <cols>
    <col min="1" max="1" width="26.1640625" bestFit="1" customWidth="1"/>
    <col min="3" max="3" width="12" bestFit="1" customWidth="1"/>
    <col min="5" max="5" width="13" bestFit="1" customWidth="1"/>
  </cols>
  <sheetData>
    <row r="1" spans="1:8" x14ac:dyDescent="0.2">
      <c r="A1" s="12" t="s">
        <v>18</v>
      </c>
      <c r="C1" s="12">
        <v>2009</v>
      </c>
      <c r="D1" s="12">
        <v>2008</v>
      </c>
    </row>
    <row r="2" spans="1:8" x14ac:dyDescent="0.2">
      <c r="A2" t="s">
        <v>0</v>
      </c>
      <c r="C2" s="15">
        <v>23000</v>
      </c>
    </row>
    <row r="3" spans="1:8" x14ac:dyDescent="0.2">
      <c r="A3" t="s">
        <v>22</v>
      </c>
      <c r="C3" s="15">
        <v>-22000</v>
      </c>
      <c r="D3" s="6">
        <f>+C2+C3</f>
        <v>1000</v>
      </c>
      <c r="E3" s="17">
        <f>1000/C2</f>
        <v>4.3478260869565216E-2</v>
      </c>
    </row>
    <row r="4" spans="1:8" x14ac:dyDescent="0.2">
      <c r="A4" t="s">
        <v>23</v>
      </c>
      <c r="C4" s="15">
        <v>-3200</v>
      </c>
      <c r="E4" s="2">
        <f>4400/E3</f>
        <v>101200</v>
      </c>
    </row>
    <row r="5" spans="1:8" x14ac:dyDescent="0.2">
      <c r="A5" t="s">
        <v>24</v>
      </c>
      <c r="C5" s="15">
        <v>-1200</v>
      </c>
    </row>
    <row r="6" spans="1:8" x14ac:dyDescent="0.2">
      <c r="A6" s="1" t="s">
        <v>1</v>
      </c>
      <c r="B6" s="1"/>
      <c r="C6" s="16">
        <f>SUM(C2:C5)</f>
        <v>-3400</v>
      </c>
      <c r="D6" s="1"/>
    </row>
    <row r="7" spans="1:8" ht="9" customHeight="1" x14ac:dyDescent="0.2">
      <c r="C7" s="2"/>
    </row>
    <row r="8" spans="1:8" x14ac:dyDescent="0.2">
      <c r="A8" t="s">
        <v>2</v>
      </c>
      <c r="C8" s="2"/>
    </row>
    <row r="9" spans="1:8" x14ac:dyDescent="0.2">
      <c r="A9" t="s">
        <v>3</v>
      </c>
      <c r="D9" t="s">
        <v>2</v>
      </c>
      <c r="F9" s="3"/>
      <c r="H9">
        <v>-2200</v>
      </c>
    </row>
    <row r="10" spans="1:8" x14ac:dyDescent="0.2">
      <c r="C10" s="2"/>
    </row>
    <row r="11" spans="1:8" ht="34" x14ac:dyDescent="0.2">
      <c r="A11" s="12" t="s">
        <v>7</v>
      </c>
      <c r="B11" s="12"/>
      <c r="C11" s="12">
        <v>2009</v>
      </c>
      <c r="D11" s="12">
        <v>2008</v>
      </c>
      <c r="E11" s="13" t="s">
        <v>21</v>
      </c>
    </row>
    <row r="12" spans="1:8" ht="21" customHeight="1" x14ac:dyDescent="0.2">
      <c r="A12" s="1" t="s">
        <v>14</v>
      </c>
      <c r="B12" s="1"/>
      <c r="C12" s="7">
        <v>3650</v>
      </c>
      <c r="D12" s="7">
        <v>1900</v>
      </c>
      <c r="E12" s="14">
        <f>-(C12-D12)+C5</f>
        <v>-2950</v>
      </c>
    </row>
    <row r="13" spans="1:8" ht="11" customHeight="1" x14ac:dyDescent="0.2">
      <c r="C13" s="6"/>
      <c r="D13" s="6"/>
    </row>
    <row r="14" spans="1:8" ht="21" customHeight="1" x14ac:dyDescent="0.2">
      <c r="A14" t="s">
        <v>8</v>
      </c>
      <c r="C14" s="6">
        <v>3500</v>
      </c>
      <c r="D14" s="6">
        <v>4300</v>
      </c>
      <c r="E14" s="6">
        <f>-(C14-D14)</f>
        <v>800</v>
      </c>
    </row>
    <row r="15" spans="1:8" ht="21" customHeight="1" x14ac:dyDescent="0.2">
      <c r="A15" t="s">
        <v>9</v>
      </c>
      <c r="C15" s="6">
        <v>2700</v>
      </c>
      <c r="D15" s="6">
        <v>3400</v>
      </c>
      <c r="E15" s="6">
        <f>-(C15-D15)</f>
        <v>700</v>
      </c>
    </row>
    <row r="16" spans="1:8" ht="21" customHeight="1" x14ac:dyDescent="0.2">
      <c r="A16" t="s">
        <v>10</v>
      </c>
      <c r="C16" s="6">
        <v>-3800</v>
      </c>
      <c r="D16" s="6">
        <v>-2600</v>
      </c>
      <c r="E16" s="6">
        <f>-(C16-D16)</f>
        <v>1200</v>
      </c>
    </row>
    <row r="17" spans="1:8" ht="21" customHeight="1" x14ac:dyDescent="0.2">
      <c r="A17" s="1" t="s">
        <v>11</v>
      </c>
      <c r="B17" s="1"/>
      <c r="C17" s="7">
        <f>SUM(C14:C16)</f>
        <v>2400</v>
      </c>
      <c r="D17" s="7">
        <f>SUM(D14:D16)</f>
        <v>5100</v>
      </c>
      <c r="E17" s="7">
        <f>SUM(E14:E16)</f>
        <v>2700</v>
      </c>
    </row>
    <row r="18" spans="1:8" ht="8" customHeight="1" x14ac:dyDescent="0.2">
      <c r="C18" s="6"/>
      <c r="D18" s="6"/>
    </row>
    <row r="19" spans="1:8" ht="21" customHeight="1" x14ac:dyDescent="0.2">
      <c r="A19" s="1" t="s">
        <v>12</v>
      </c>
      <c r="B19" s="1"/>
      <c r="C19" s="7">
        <v>-700</v>
      </c>
      <c r="D19" s="7">
        <v>-400</v>
      </c>
      <c r="E19" s="6">
        <f>-(C19-D19)</f>
        <v>300</v>
      </c>
    </row>
    <row r="20" spans="1:8" ht="21" customHeight="1" x14ac:dyDescent="0.2">
      <c r="A20" s="9" t="s">
        <v>13</v>
      </c>
      <c r="B20" s="9"/>
      <c r="C20" s="10">
        <f>+C12+C17+C19</f>
        <v>5350</v>
      </c>
      <c r="D20" s="10">
        <f>+D12+D17+D19</f>
        <v>6600</v>
      </c>
      <c r="F20" s="7"/>
      <c r="H20" s="6"/>
    </row>
    <row r="21" spans="1:8" x14ac:dyDescent="0.2">
      <c r="C21" s="6"/>
      <c r="D21" s="6"/>
    </row>
    <row r="22" spans="1:8" x14ac:dyDescent="0.2">
      <c r="A22" s="1" t="s">
        <v>4</v>
      </c>
      <c r="B22" s="1"/>
      <c r="C22" s="7">
        <f>+D22+C6+3500</f>
        <v>500</v>
      </c>
      <c r="D22" s="7">
        <v>400</v>
      </c>
      <c r="E22" s="18">
        <f>(C22-C6-D22)</f>
        <v>3500</v>
      </c>
      <c r="H22" s="6">
        <f>+E12+E14+E15+E16+E19+E22</f>
        <v>3550</v>
      </c>
    </row>
    <row r="23" spans="1:8" x14ac:dyDescent="0.2">
      <c r="C23" s="6"/>
      <c r="D23" s="6"/>
      <c r="H23" s="6">
        <f>+H9+H22</f>
        <v>1350</v>
      </c>
    </row>
    <row r="24" spans="1:8" x14ac:dyDescent="0.2">
      <c r="A24" t="s">
        <v>15</v>
      </c>
      <c r="C24" s="6">
        <v>1350</v>
      </c>
      <c r="D24" s="6">
        <v>5200</v>
      </c>
    </row>
    <row r="25" spans="1:8" x14ac:dyDescent="0.2">
      <c r="A25" t="s">
        <v>16</v>
      </c>
      <c r="C25" s="6">
        <v>3500</v>
      </c>
      <c r="D25" s="6">
        <v>1000</v>
      </c>
    </row>
    <row r="26" spans="1:8" x14ac:dyDescent="0.2">
      <c r="A26" s="1" t="s">
        <v>17</v>
      </c>
      <c r="B26" s="1"/>
      <c r="C26" s="7">
        <f>+C24+C25</f>
        <v>4850</v>
      </c>
      <c r="D26" s="7">
        <f>+D24+D25</f>
        <v>6200</v>
      </c>
      <c r="E26" s="11"/>
      <c r="F26" s="4"/>
      <c r="H26" s="6">
        <f>-(C26-D26)</f>
        <v>1350</v>
      </c>
    </row>
    <row r="27" spans="1:8" x14ac:dyDescent="0.2">
      <c r="A27" s="5" t="s">
        <v>5</v>
      </c>
      <c r="B27" s="5"/>
      <c r="C27" s="8">
        <f>+C22+C26</f>
        <v>5350</v>
      </c>
      <c r="D27" s="8">
        <f>+D22+D26</f>
        <v>6600</v>
      </c>
    </row>
    <row r="28" spans="1:8" x14ac:dyDescent="0.2">
      <c r="A28" t="s">
        <v>6</v>
      </c>
      <c r="C28" s="6">
        <f>+C20-C27</f>
        <v>0</v>
      </c>
      <c r="D28" s="6">
        <f>+D20-D27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72B0-A5C2-8E46-8472-A2040C988B4F}">
  <dimension ref="A1:H27"/>
  <sheetViews>
    <sheetView zoomScale="209" zoomScaleNormal="280" workbookViewId="0">
      <pane ySplit="1" topLeftCell="A2" activePane="bottomLeft" state="frozen"/>
      <selection pane="bottomLeft" activeCell="D25" sqref="D25"/>
    </sheetView>
  </sheetViews>
  <sheetFormatPr baseColWidth="10" defaultRowHeight="16" x14ac:dyDescent="0.2"/>
  <cols>
    <col min="1" max="1" width="26.1640625" bestFit="1" customWidth="1"/>
    <col min="3" max="3" width="12" bestFit="1" customWidth="1"/>
  </cols>
  <sheetData>
    <row r="1" spans="1:6" x14ac:dyDescent="0.2">
      <c r="A1" s="12" t="s">
        <v>18</v>
      </c>
      <c r="C1" s="12">
        <v>2009</v>
      </c>
      <c r="D1" s="12">
        <v>2008</v>
      </c>
    </row>
    <row r="2" spans="1:6" x14ac:dyDescent="0.2">
      <c r="A2" t="s">
        <v>0</v>
      </c>
      <c r="C2" s="2">
        <v>23000</v>
      </c>
    </row>
    <row r="3" spans="1:6" x14ac:dyDescent="0.2">
      <c r="A3" t="s">
        <v>19</v>
      </c>
      <c r="C3" s="2">
        <v>18000</v>
      </c>
    </row>
    <row r="4" spans="1:6" x14ac:dyDescent="0.2">
      <c r="A4" t="s">
        <v>20</v>
      </c>
      <c r="C4" s="2">
        <v>1000</v>
      </c>
    </row>
    <row r="5" spans="1:6" x14ac:dyDescent="0.2">
      <c r="A5" s="1" t="s">
        <v>1</v>
      </c>
      <c r="B5" s="1"/>
      <c r="C5" s="3">
        <f>+C2-C3-C4</f>
        <v>4000</v>
      </c>
      <c r="D5" s="1"/>
    </row>
    <row r="6" spans="1:6" ht="9" customHeight="1" x14ac:dyDescent="0.2">
      <c r="C6" s="2"/>
    </row>
    <row r="7" spans="1:6" x14ac:dyDescent="0.2">
      <c r="A7" t="s">
        <v>2</v>
      </c>
      <c r="C7" s="2"/>
    </row>
    <row r="8" spans="1:6" x14ac:dyDescent="0.2">
      <c r="A8" t="s">
        <v>3</v>
      </c>
      <c r="D8" t="s">
        <v>2</v>
      </c>
      <c r="F8" s="3">
        <f>+C5+C4</f>
        <v>5000</v>
      </c>
    </row>
    <row r="9" spans="1:6" x14ac:dyDescent="0.2">
      <c r="C9" s="2"/>
    </row>
    <row r="10" spans="1:6" ht="34" x14ac:dyDescent="0.2">
      <c r="A10" s="12" t="s">
        <v>7</v>
      </c>
      <c r="B10" s="12"/>
      <c r="C10" s="12">
        <v>2009</v>
      </c>
      <c r="D10" s="12">
        <v>2008</v>
      </c>
      <c r="E10" s="13" t="s">
        <v>21</v>
      </c>
    </row>
    <row r="11" spans="1:6" ht="21" customHeight="1" x14ac:dyDescent="0.2">
      <c r="A11" s="1" t="s">
        <v>14</v>
      </c>
      <c r="B11" s="1"/>
      <c r="C11" s="7">
        <v>3500</v>
      </c>
      <c r="D11" s="7">
        <v>2000</v>
      </c>
      <c r="E11" s="7">
        <f>-(C11-D11)-C4</f>
        <v>-2500</v>
      </c>
    </row>
    <row r="12" spans="1:6" ht="11" customHeight="1" x14ac:dyDescent="0.2">
      <c r="C12" s="6"/>
      <c r="D12" s="6"/>
    </row>
    <row r="13" spans="1:6" ht="21" customHeight="1" x14ac:dyDescent="0.2">
      <c r="A13" t="s">
        <v>8</v>
      </c>
      <c r="C13" s="6">
        <v>3200</v>
      </c>
      <c r="D13" s="6">
        <v>1500</v>
      </c>
      <c r="E13" s="6">
        <f>-(C13-D13)</f>
        <v>-1700</v>
      </c>
    </row>
    <row r="14" spans="1:6" ht="21" customHeight="1" x14ac:dyDescent="0.2">
      <c r="A14" t="s">
        <v>9</v>
      </c>
      <c r="C14" s="6">
        <v>2700</v>
      </c>
      <c r="D14" s="6">
        <v>2000</v>
      </c>
      <c r="E14" s="6">
        <f>-(C14-D14)</f>
        <v>-700</v>
      </c>
    </row>
    <row r="15" spans="1:6" ht="21" customHeight="1" x14ac:dyDescent="0.2">
      <c r="A15" t="s">
        <v>10</v>
      </c>
      <c r="C15" s="6">
        <v>-2900</v>
      </c>
      <c r="D15" s="6">
        <v>-2600</v>
      </c>
      <c r="E15" s="6">
        <f>-(C15-D15)</f>
        <v>300</v>
      </c>
    </row>
    <row r="16" spans="1:6" ht="21" customHeight="1" x14ac:dyDescent="0.2">
      <c r="A16" s="1" t="s">
        <v>11</v>
      </c>
      <c r="B16" s="1"/>
      <c r="C16" s="7">
        <f>SUM(C13:C15)</f>
        <v>3000</v>
      </c>
      <c r="D16" s="7">
        <f>SUM(D13:D15)</f>
        <v>900</v>
      </c>
      <c r="E16" s="7">
        <f>SUM(E13:E15)</f>
        <v>-2100</v>
      </c>
    </row>
    <row r="17" spans="1:8" ht="8" customHeight="1" x14ac:dyDescent="0.2">
      <c r="C17" s="6"/>
      <c r="D17" s="6"/>
    </row>
    <row r="18" spans="1:8" ht="21" customHeight="1" x14ac:dyDescent="0.2">
      <c r="A18" s="1" t="s">
        <v>12</v>
      </c>
      <c r="B18" s="1"/>
      <c r="C18" s="7">
        <v>-600</v>
      </c>
      <c r="D18" s="7">
        <v>-400</v>
      </c>
      <c r="E18" s="6">
        <f>-(C18-D18)</f>
        <v>200</v>
      </c>
    </row>
    <row r="19" spans="1:8" ht="21" customHeight="1" x14ac:dyDescent="0.2">
      <c r="A19" s="9" t="s">
        <v>13</v>
      </c>
      <c r="B19" s="9"/>
      <c r="C19" s="10">
        <f>+C11+C16+C18</f>
        <v>5900</v>
      </c>
      <c r="D19" s="10">
        <f>+D11+D16+D18</f>
        <v>2500</v>
      </c>
      <c r="F19" s="7">
        <f>+E11+E16+E18</f>
        <v>-4400</v>
      </c>
      <c r="H19" s="6">
        <f>+F8+F19</f>
        <v>600</v>
      </c>
    </row>
    <row r="20" spans="1:8" x14ac:dyDescent="0.2">
      <c r="C20" s="6"/>
      <c r="D20" s="6"/>
    </row>
    <row r="21" spans="1:8" x14ac:dyDescent="0.2">
      <c r="A21" s="1" t="s">
        <v>4</v>
      </c>
      <c r="B21" s="1"/>
      <c r="C21" s="7">
        <f>+D21+C5</f>
        <v>4400</v>
      </c>
      <c r="D21" s="7">
        <v>400</v>
      </c>
      <c r="E21" s="7">
        <f>(C21-C5-D21)</f>
        <v>0</v>
      </c>
    </row>
    <row r="22" spans="1:8" x14ac:dyDescent="0.2">
      <c r="C22" s="6"/>
      <c r="D22" s="6"/>
    </row>
    <row r="23" spans="1:8" x14ac:dyDescent="0.2">
      <c r="A23" t="s">
        <v>15</v>
      </c>
      <c r="C23" s="6">
        <v>-2000</v>
      </c>
      <c r="D23" s="6">
        <v>1100</v>
      </c>
    </row>
    <row r="24" spans="1:8" x14ac:dyDescent="0.2">
      <c r="A24" t="s">
        <v>16</v>
      </c>
      <c r="C24" s="6">
        <v>3500</v>
      </c>
      <c r="D24" s="6">
        <v>1000</v>
      </c>
    </row>
    <row r="25" spans="1:8" x14ac:dyDescent="0.2">
      <c r="A25" s="1" t="s">
        <v>17</v>
      </c>
      <c r="B25" s="1"/>
      <c r="C25" s="7">
        <f>+C23+C24</f>
        <v>1500</v>
      </c>
      <c r="D25" s="7">
        <f>+D23+D24</f>
        <v>2100</v>
      </c>
      <c r="E25" s="11"/>
      <c r="F25" s="4">
        <f>-(C25-D25)</f>
        <v>600</v>
      </c>
    </row>
    <row r="26" spans="1:8" x14ac:dyDescent="0.2">
      <c r="A26" s="5" t="s">
        <v>5</v>
      </c>
      <c r="B26" s="5"/>
      <c r="C26" s="8">
        <f>+C21+C25</f>
        <v>5900</v>
      </c>
      <c r="D26" s="8">
        <f>+D21+D25</f>
        <v>2500</v>
      </c>
    </row>
    <row r="27" spans="1:8" x14ac:dyDescent="0.2">
      <c r="A27" t="s">
        <v>6</v>
      </c>
      <c r="C27" s="6">
        <f>+C19-C26</f>
        <v>0</v>
      </c>
      <c r="D27" s="6">
        <f>+D19-D26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caso B</vt:lpstr>
      <vt:lpstr>casoA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2019-05-16T13:37:39Z</dcterms:created>
  <dcterms:modified xsi:type="dcterms:W3CDTF">2019-05-16T16:31:32Z</dcterms:modified>
</cp:coreProperties>
</file>