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3866\Dropbox\Slides economia dei mercati e delle imprese - 2018\gretl\serie temporali\"/>
    </mc:Choice>
  </mc:AlternateContent>
  <bookViews>
    <workbookView xWindow="240" yWindow="60" windowWidth="18960" windowHeight="6840" activeTab="1"/>
  </bookViews>
  <sheets>
    <sheet name="Mod. additivo" sheetId="3" r:id="rId1"/>
    <sheet name="Mod. moltiplicativo" sheetId="4" r:id="rId2"/>
    <sheet name="Trend analitico" sheetId="5" r:id="rId3"/>
  </sheets>
  <calcPr calcId="162913"/>
</workbook>
</file>

<file path=xl/calcChain.xml><?xml version="1.0" encoding="utf-8"?>
<calcChain xmlns="http://schemas.openxmlformats.org/spreadsheetml/2006/main">
  <c r="B44" i="4" l="1"/>
  <c r="D44" i="4" s="1"/>
  <c r="B45" i="4"/>
  <c r="B46" i="4"/>
  <c r="D46" i="4" s="1"/>
  <c r="B43" i="4"/>
  <c r="C44" i="4"/>
  <c r="C45" i="4"/>
  <c r="C46" i="4"/>
  <c r="C43" i="4"/>
  <c r="B45" i="3"/>
  <c r="B46" i="3"/>
  <c r="B47" i="3"/>
  <c r="B44" i="3"/>
  <c r="D45" i="4" l="1"/>
  <c r="E44" i="5"/>
  <c r="E45" i="5"/>
  <c r="F45" i="5" s="1"/>
  <c r="E46" i="5"/>
  <c r="F46" i="5" s="1"/>
  <c r="E47" i="5"/>
  <c r="D45" i="5"/>
  <c r="D46" i="5"/>
  <c r="D47" i="5"/>
  <c r="F47" i="5"/>
  <c r="F44" i="5"/>
  <c r="D44" i="5"/>
  <c r="E43" i="5"/>
  <c r="F43" i="5" s="1"/>
  <c r="D43" i="5"/>
  <c r="G4" i="5" l="1"/>
  <c r="G5" i="5"/>
  <c r="H5" i="5" s="1"/>
  <c r="I5" i="5" s="1"/>
  <c r="J5" i="5" s="1"/>
  <c r="G6" i="5"/>
  <c r="G7" i="5"/>
  <c r="G8" i="5"/>
  <c r="H8" i="5" s="1"/>
  <c r="I8" i="5" s="1"/>
  <c r="J8" i="5" s="1"/>
  <c r="G9" i="5"/>
  <c r="H9" i="5" s="1"/>
  <c r="I9" i="5" s="1"/>
  <c r="J9" i="5" s="1"/>
  <c r="G10" i="5"/>
  <c r="H10" i="5" s="1"/>
  <c r="I10" i="5" s="1"/>
  <c r="J10" i="5" s="1"/>
  <c r="G11" i="5"/>
  <c r="H11" i="5" s="1"/>
  <c r="I11" i="5" s="1"/>
  <c r="J11" i="5" s="1"/>
  <c r="G12" i="5"/>
  <c r="G13" i="5"/>
  <c r="G14" i="5"/>
  <c r="G15" i="5"/>
  <c r="H15" i="5" s="1"/>
  <c r="I15" i="5" s="1"/>
  <c r="J15" i="5" s="1"/>
  <c r="G16" i="5"/>
  <c r="H16" i="5" s="1"/>
  <c r="I16" i="5" s="1"/>
  <c r="J16" i="5" s="1"/>
  <c r="G17" i="5"/>
  <c r="H17" i="5" s="1"/>
  <c r="I17" i="5" s="1"/>
  <c r="J17" i="5" s="1"/>
  <c r="G18" i="5"/>
  <c r="H18" i="5" s="1"/>
  <c r="I18" i="5" s="1"/>
  <c r="J18" i="5" s="1"/>
  <c r="G19" i="5"/>
  <c r="H19" i="5" s="1"/>
  <c r="I19" i="5" s="1"/>
  <c r="J19" i="5" s="1"/>
  <c r="G20" i="5"/>
  <c r="G21" i="5"/>
  <c r="G22" i="5"/>
  <c r="G23" i="5"/>
  <c r="H23" i="5" s="1"/>
  <c r="I23" i="5" s="1"/>
  <c r="J23" i="5" s="1"/>
  <c r="G24" i="5"/>
  <c r="H24" i="5" s="1"/>
  <c r="I24" i="5" s="1"/>
  <c r="J24" i="5" s="1"/>
  <c r="G25" i="5"/>
  <c r="H25" i="5" s="1"/>
  <c r="I25" i="5" s="1"/>
  <c r="J25" i="5" s="1"/>
  <c r="G26" i="5"/>
  <c r="H26" i="5" s="1"/>
  <c r="I26" i="5" s="1"/>
  <c r="J26" i="5" s="1"/>
  <c r="G27" i="5"/>
  <c r="H27" i="5" s="1"/>
  <c r="I27" i="5" s="1"/>
  <c r="J27" i="5" s="1"/>
  <c r="G28" i="5"/>
  <c r="G29" i="5"/>
  <c r="G30" i="5"/>
  <c r="G31" i="5"/>
  <c r="H31" i="5" s="1"/>
  <c r="I31" i="5" s="1"/>
  <c r="J31" i="5" s="1"/>
  <c r="G32" i="5"/>
  <c r="H32" i="5" s="1"/>
  <c r="I32" i="5" s="1"/>
  <c r="J32" i="5" s="1"/>
  <c r="G33" i="5"/>
  <c r="H33" i="5" s="1"/>
  <c r="I33" i="5" s="1"/>
  <c r="J33" i="5" s="1"/>
  <c r="G34" i="5"/>
  <c r="H34" i="5" s="1"/>
  <c r="I34" i="5" s="1"/>
  <c r="J34" i="5" s="1"/>
  <c r="G35" i="5"/>
  <c r="H35" i="5" s="1"/>
  <c r="I35" i="5" s="1"/>
  <c r="J35" i="5" s="1"/>
  <c r="G36" i="5"/>
  <c r="H36" i="5" s="1"/>
  <c r="I36" i="5" s="1"/>
  <c r="J36" i="5" s="1"/>
  <c r="G37" i="5"/>
  <c r="H37" i="5" s="1"/>
  <c r="I37" i="5" s="1"/>
  <c r="J37" i="5" s="1"/>
  <c r="G38" i="5"/>
  <c r="H38" i="5" s="1"/>
  <c r="I38" i="5" s="1"/>
  <c r="J38" i="5" s="1"/>
  <c r="G3" i="5"/>
  <c r="H3" i="5" s="1"/>
  <c r="I3" i="5" s="1"/>
  <c r="J3" i="5" s="1"/>
  <c r="H7" i="5"/>
  <c r="I7" i="5" s="1"/>
  <c r="J7" i="5" s="1"/>
  <c r="H4" i="5"/>
  <c r="I4" i="5" s="1"/>
  <c r="J4" i="5" s="1"/>
  <c r="H6" i="5"/>
  <c r="I6" i="5" s="1"/>
  <c r="J6" i="5" s="1"/>
  <c r="H12" i="5"/>
  <c r="I12" i="5" s="1"/>
  <c r="J12" i="5" s="1"/>
  <c r="H13" i="5"/>
  <c r="I13" i="5" s="1"/>
  <c r="J13" i="5" s="1"/>
  <c r="H14" i="5"/>
  <c r="I14" i="5" s="1"/>
  <c r="J14" i="5" s="1"/>
  <c r="H20" i="5"/>
  <c r="I20" i="5" s="1"/>
  <c r="J20" i="5" s="1"/>
  <c r="H21" i="5"/>
  <c r="I21" i="5" s="1"/>
  <c r="J21" i="5" s="1"/>
  <c r="H22" i="5"/>
  <c r="I22" i="5" s="1"/>
  <c r="J22" i="5" s="1"/>
  <c r="H28" i="5"/>
  <c r="I28" i="5" s="1"/>
  <c r="J28" i="5" s="1"/>
  <c r="H29" i="5"/>
  <c r="I29" i="5" s="1"/>
  <c r="J29" i="5" s="1"/>
  <c r="H30" i="5"/>
  <c r="I30" i="5" s="1"/>
  <c r="J30" i="5" s="1"/>
  <c r="J39" i="5" l="1"/>
  <c r="K19" i="4" l="1"/>
  <c r="L19" i="4" s="1"/>
  <c r="K29" i="4"/>
  <c r="L29" i="4" s="1"/>
  <c r="K30" i="4"/>
  <c r="L30" i="4" s="1"/>
  <c r="I19" i="4"/>
  <c r="J19" i="4" s="1"/>
  <c r="I20" i="4"/>
  <c r="J20" i="4" s="1"/>
  <c r="K20" i="4" s="1"/>
  <c r="L20" i="4" s="1"/>
  <c r="I21" i="4"/>
  <c r="J21" i="4" s="1"/>
  <c r="K21" i="4" s="1"/>
  <c r="L21" i="4" s="1"/>
  <c r="I29" i="4"/>
  <c r="J29" i="4" s="1"/>
  <c r="I34" i="4"/>
  <c r="J34" i="4" s="1"/>
  <c r="K34" i="4" s="1"/>
  <c r="L34" i="4" s="1"/>
  <c r="I36" i="4"/>
  <c r="J36" i="4" s="1"/>
  <c r="K36" i="4" s="1"/>
  <c r="L36" i="4" s="1"/>
  <c r="I37" i="4"/>
  <c r="J37" i="4" s="1"/>
  <c r="K37" i="4" s="1"/>
  <c r="L37" i="4" s="1"/>
  <c r="H9" i="4"/>
  <c r="H10" i="4"/>
  <c r="H15" i="4"/>
  <c r="H16" i="4"/>
  <c r="I18" i="4" s="1"/>
  <c r="J18" i="4" s="1"/>
  <c r="K18" i="4" s="1"/>
  <c r="L18" i="4" s="1"/>
  <c r="H17" i="4"/>
  <c r="H18" i="4"/>
  <c r="H19" i="4"/>
  <c r="H20" i="4"/>
  <c r="I22" i="4" s="1"/>
  <c r="J22" i="4" s="1"/>
  <c r="K22" i="4" s="1"/>
  <c r="L22" i="4" s="1"/>
  <c r="H21" i="4"/>
  <c r="I23" i="4" s="1"/>
  <c r="J23" i="4" s="1"/>
  <c r="K23" i="4" s="1"/>
  <c r="L23" i="4" s="1"/>
  <c r="H22" i="4"/>
  <c r="H23" i="4"/>
  <c r="I25" i="4" s="1"/>
  <c r="J25" i="4" s="1"/>
  <c r="K25" i="4" s="1"/>
  <c r="L25" i="4" s="1"/>
  <c r="H24" i="4"/>
  <c r="I26" i="4" s="1"/>
  <c r="J26" i="4" s="1"/>
  <c r="K26" i="4" s="1"/>
  <c r="L26" i="4" s="1"/>
  <c r="H25" i="4"/>
  <c r="I27" i="4" s="1"/>
  <c r="J27" i="4" s="1"/>
  <c r="K27" i="4" s="1"/>
  <c r="L27" i="4" s="1"/>
  <c r="H26" i="4"/>
  <c r="I28" i="4" s="1"/>
  <c r="J28" i="4" s="1"/>
  <c r="K28" i="4" s="1"/>
  <c r="L28" i="4" s="1"/>
  <c r="H27" i="4"/>
  <c r="H28" i="4"/>
  <c r="I30" i="4" s="1"/>
  <c r="J30" i="4" s="1"/>
  <c r="H29" i="4"/>
  <c r="I31" i="4" s="1"/>
  <c r="J31" i="4" s="1"/>
  <c r="K31" i="4" s="1"/>
  <c r="L31" i="4" s="1"/>
  <c r="H30" i="4"/>
  <c r="H31" i="4"/>
  <c r="H32" i="4"/>
  <c r="I33" i="4" s="1"/>
  <c r="J33" i="4" s="1"/>
  <c r="K33" i="4" s="1"/>
  <c r="L33" i="4" s="1"/>
  <c r="H33" i="4"/>
  <c r="H34" i="4"/>
  <c r="I35" i="4" s="1"/>
  <c r="J35" i="4" s="1"/>
  <c r="K35" i="4" s="1"/>
  <c r="L35" i="4" s="1"/>
  <c r="H35" i="4"/>
  <c r="H36" i="4"/>
  <c r="H37" i="4"/>
  <c r="I38" i="4" s="1"/>
  <c r="H38" i="4"/>
  <c r="H3" i="4"/>
  <c r="G10" i="4"/>
  <c r="G6" i="4"/>
  <c r="H6" i="4" s="1"/>
  <c r="I8" i="4" s="1"/>
  <c r="J8" i="4" s="1"/>
  <c r="K8" i="4" s="1"/>
  <c r="L8" i="4" s="1"/>
  <c r="F15" i="4"/>
  <c r="G3" i="4" s="1"/>
  <c r="F16" i="4"/>
  <c r="G4" i="4" s="1"/>
  <c r="H4" i="4" s="1"/>
  <c r="E30" i="4"/>
  <c r="E28" i="4"/>
  <c r="E26" i="4"/>
  <c r="F14" i="4" s="1"/>
  <c r="G14" i="4" s="1"/>
  <c r="H14" i="4" s="1"/>
  <c r="I16" i="4" s="1"/>
  <c r="J16" i="4" s="1"/>
  <c r="K16" i="4" s="1"/>
  <c r="L16" i="4" s="1"/>
  <c r="E22" i="4"/>
  <c r="E20" i="4"/>
  <c r="E18" i="4"/>
  <c r="F18" i="4" s="1"/>
  <c r="E14" i="4"/>
  <c r="E12" i="4"/>
  <c r="F12" i="4" s="1"/>
  <c r="G12" i="4" s="1"/>
  <c r="H12" i="4" s="1"/>
  <c r="E10" i="4"/>
  <c r="F10" i="4" s="1"/>
  <c r="E9" i="4"/>
  <c r="F9" i="4" s="1"/>
  <c r="G9" i="4" s="1"/>
  <c r="E11" i="4"/>
  <c r="F11" i="4" s="1"/>
  <c r="G11" i="4" s="1"/>
  <c r="H11" i="4" s="1"/>
  <c r="E13" i="4"/>
  <c r="F13" i="4" s="1"/>
  <c r="G13" i="4" s="1"/>
  <c r="H13" i="4" s="1"/>
  <c r="I15" i="4" s="1"/>
  <c r="J15" i="4" s="1"/>
  <c r="K15" i="4" s="1"/>
  <c r="L15" i="4" s="1"/>
  <c r="E15" i="4"/>
  <c r="E16" i="4"/>
  <c r="E17" i="4"/>
  <c r="F17" i="4" s="1"/>
  <c r="G5" i="4" s="1"/>
  <c r="H5" i="4" s="1"/>
  <c r="I7" i="4" s="1"/>
  <c r="J7" i="4" s="1"/>
  <c r="K7" i="4" s="1"/>
  <c r="L7" i="4" s="1"/>
  <c r="E19" i="4"/>
  <c r="F19" i="4" s="1"/>
  <c r="G7" i="4" s="1"/>
  <c r="H7" i="4" s="1"/>
  <c r="E21" i="4"/>
  <c r="E23" i="4"/>
  <c r="E24" i="4"/>
  <c r="E25" i="4"/>
  <c r="E27" i="4"/>
  <c r="E29" i="4"/>
  <c r="E31" i="4"/>
  <c r="E32" i="4"/>
  <c r="F20" i="4" s="1"/>
  <c r="G8" i="4" s="1"/>
  <c r="H8" i="4" s="1"/>
  <c r="I10" i="4" s="1"/>
  <c r="J10" i="4" s="1"/>
  <c r="K10" i="4" s="1"/>
  <c r="L10" i="4" s="1"/>
  <c r="L24" i="3"/>
  <c r="M24" i="3" s="1"/>
  <c r="N24" i="3" s="1"/>
  <c r="O24" i="3" s="1"/>
  <c r="L25" i="3"/>
  <c r="M25" i="3" s="1"/>
  <c r="N25" i="3" s="1"/>
  <c r="O25" i="3" s="1"/>
  <c r="L32" i="3"/>
  <c r="M32" i="3" s="1"/>
  <c r="N32" i="3" s="1"/>
  <c r="O32" i="3" s="1"/>
  <c r="K15" i="3"/>
  <c r="K16" i="3"/>
  <c r="K17" i="3"/>
  <c r="K18" i="3"/>
  <c r="K19" i="3"/>
  <c r="K20" i="3"/>
  <c r="K21" i="3"/>
  <c r="L23" i="3" s="1"/>
  <c r="M23" i="3" s="1"/>
  <c r="N23" i="3" s="1"/>
  <c r="O23" i="3" s="1"/>
  <c r="K22" i="3"/>
  <c r="K23" i="3"/>
  <c r="K24" i="3"/>
  <c r="K25" i="3"/>
  <c r="K26" i="3"/>
  <c r="K27" i="3"/>
  <c r="K28" i="3"/>
  <c r="K29" i="3"/>
  <c r="L31" i="3" s="1"/>
  <c r="M31" i="3" s="1"/>
  <c r="N31" i="3" s="1"/>
  <c r="O31" i="3" s="1"/>
  <c r="K30" i="3"/>
  <c r="K31" i="3"/>
  <c r="L33" i="3" s="1"/>
  <c r="M33" i="3" s="1"/>
  <c r="N33" i="3" s="1"/>
  <c r="O33" i="3" s="1"/>
  <c r="K32" i="3"/>
  <c r="K33" i="3"/>
  <c r="K34" i="3"/>
  <c r="K35" i="3"/>
  <c r="K36" i="3"/>
  <c r="K37" i="3"/>
  <c r="K38" i="3"/>
  <c r="I12" i="4" l="1"/>
  <c r="J12" i="4" s="1"/>
  <c r="K12" i="4" s="1"/>
  <c r="L12" i="4" s="1"/>
  <c r="I13" i="4"/>
  <c r="J13" i="4" s="1"/>
  <c r="K13" i="4" s="1"/>
  <c r="L13" i="4" s="1"/>
  <c r="I9" i="4"/>
  <c r="J9" i="4" s="1"/>
  <c r="K9" i="4" s="1"/>
  <c r="L9" i="4" s="1"/>
  <c r="I14" i="4"/>
  <c r="J14" i="4" s="1"/>
  <c r="K14" i="4" s="1"/>
  <c r="L14" i="4" s="1"/>
  <c r="I6" i="4"/>
  <c r="J6" i="4" s="1"/>
  <c r="K6" i="4" s="1"/>
  <c r="L6" i="4" s="1"/>
  <c r="D43" i="4"/>
  <c r="J38" i="4"/>
  <c r="K38" i="4" s="1"/>
  <c r="L38" i="4" s="1"/>
  <c r="I11" i="4"/>
  <c r="J11" i="4" s="1"/>
  <c r="K11" i="4" s="1"/>
  <c r="L11" i="4" s="1"/>
  <c r="I5" i="4"/>
  <c r="J5" i="4" s="1"/>
  <c r="K5" i="4" s="1"/>
  <c r="L5" i="4" s="1"/>
  <c r="I17" i="4"/>
  <c r="J17" i="4" s="1"/>
  <c r="K17" i="4" s="1"/>
  <c r="L17" i="4" s="1"/>
  <c r="I3" i="4"/>
  <c r="J3" i="4" s="1"/>
  <c r="K3" i="4" s="1"/>
  <c r="L3" i="4" s="1"/>
  <c r="I32" i="4"/>
  <c r="J32" i="4" s="1"/>
  <c r="K32" i="4" s="1"/>
  <c r="L32" i="4" s="1"/>
  <c r="I24" i="4"/>
  <c r="J24" i="4" s="1"/>
  <c r="K24" i="4" s="1"/>
  <c r="L24" i="4" s="1"/>
  <c r="I4" i="4"/>
  <c r="J4" i="4" s="1"/>
  <c r="K4" i="4" s="1"/>
  <c r="L4" i="4" s="1"/>
  <c r="L37" i="3"/>
  <c r="M37" i="3" s="1"/>
  <c r="N37" i="3" s="1"/>
  <c r="O37" i="3" s="1"/>
  <c r="L29" i="3"/>
  <c r="M29" i="3" s="1"/>
  <c r="N29" i="3" s="1"/>
  <c r="O29" i="3" s="1"/>
  <c r="L21" i="3"/>
  <c r="M21" i="3" s="1"/>
  <c r="N21" i="3" s="1"/>
  <c r="O21" i="3" s="1"/>
  <c r="L36" i="3"/>
  <c r="M36" i="3" s="1"/>
  <c r="N36" i="3" s="1"/>
  <c r="O36" i="3" s="1"/>
  <c r="L28" i="3"/>
  <c r="M28" i="3" s="1"/>
  <c r="N28" i="3" s="1"/>
  <c r="O28" i="3" s="1"/>
  <c r="L20" i="3"/>
  <c r="M20" i="3" s="1"/>
  <c r="N20" i="3" s="1"/>
  <c r="O20" i="3" s="1"/>
  <c r="L35" i="3"/>
  <c r="M35" i="3" s="1"/>
  <c r="N35" i="3" s="1"/>
  <c r="O35" i="3" s="1"/>
  <c r="L27" i="3"/>
  <c r="M27" i="3" s="1"/>
  <c r="N27" i="3" s="1"/>
  <c r="O27" i="3" s="1"/>
  <c r="L19" i="3"/>
  <c r="M19" i="3" s="1"/>
  <c r="N19" i="3" s="1"/>
  <c r="O19" i="3" s="1"/>
  <c r="L34" i="3"/>
  <c r="M34" i="3" s="1"/>
  <c r="N34" i="3" s="1"/>
  <c r="O34" i="3" s="1"/>
  <c r="L26" i="3"/>
  <c r="M26" i="3" s="1"/>
  <c r="N26" i="3" s="1"/>
  <c r="O26" i="3" s="1"/>
  <c r="L18" i="3"/>
  <c r="M18" i="3" s="1"/>
  <c r="N18" i="3" s="1"/>
  <c r="O18" i="3" s="1"/>
  <c r="L17" i="3"/>
  <c r="M17" i="3" s="1"/>
  <c r="N17" i="3" s="1"/>
  <c r="O17" i="3" s="1"/>
  <c r="L38" i="3"/>
  <c r="C46" i="3" s="1"/>
  <c r="D46" i="3" s="1"/>
  <c r="C45" i="3"/>
  <c r="D45" i="3" s="1"/>
  <c r="C44" i="3"/>
  <c r="D44" i="3" s="1"/>
  <c r="M38" i="3"/>
  <c r="N38" i="3" s="1"/>
  <c r="O38" i="3" s="1"/>
  <c r="L30" i="3"/>
  <c r="M30" i="3" s="1"/>
  <c r="N30" i="3" s="1"/>
  <c r="O30" i="3" s="1"/>
  <c r="L22" i="3"/>
  <c r="M22" i="3" s="1"/>
  <c r="N22" i="3" s="1"/>
  <c r="O22" i="3" s="1"/>
  <c r="L39" i="4" l="1"/>
  <c r="C47" i="3"/>
  <c r="D47" i="3" s="1"/>
  <c r="D9" i="3"/>
  <c r="D33" i="3" l="1"/>
  <c r="D10" i="3"/>
  <c r="E9" i="3" s="1"/>
  <c r="F9" i="3" s="1"/>
  <c r="D11" i="3"/>
  <c r="E11" i="3" s="1"/>
  <c r="F11" i="3" s="1"/>
  <c r="D12" i="3"/>
  <c r="D13" i="3"/>
  <c r="D14" i="3"/>
  <c r="D15" i="3"/>
  <c r="D16" i="3"/>
  <c r="D17" i="3"/>
  <c r="D18" i="3"/>
  <c r="D19" i="3"/>
  <c r="E19" i="3" s="1"/>
  <c r="F19" i="3" s="1"/>
  <c r="D20" i="3"/>
  <c r="D21" i="3"/>
  <c r="D22" i="3"/>
  <c r="D23" i="3"/>
  <c r="D24" i="3"/>
  <c r="D25" i="3"/>
  <c r="D26" i="3"/>
  <c r="D27" i="3"/>
  <c r="E27" i="3" s="1"/>
  <c r="F27" i="3" s="1"/>
  <c r="D28" i="3"/>
  <c r="D29" i="3"/>
  <c r="D30" i="3"/>
  <c r="D31" i="3"/>
  <c r="D32" i="3"/>
  <c r="E25" i="3" l="1"/>
  <c r="F25" i="3" s="1"/>
  <c r="E17" i="3"/>
  <c r="F17" i="3" s="1"/>
  <c r="E32" i="3"/>
  <c r="F32" i="3" s="1"/>
  <c r="E24" i="3"/>
  <c r="F24" i="3" s="1"/>
  <c r="E16" i="3"/>
  <c r="F16" i="3" s="1"/>
  <c r="E31" i="3"/>
  <c r="F31" i="3" s="1"/>
  <c r="E23" i="3"/>
  <c r="F23" i="3" s="1"/>
  <c r="E15" i="3"/>
  <c r="F15" i="3" s="1"/>
  <c r="G15" i="3" s="1"/>
  <c r="E30" i="3"/>
  <c r="F30" i="3" s="1"/>
  <c r="E22" i="3"/>
  <c r="F22" i="3" s="1"/>
  <c r="E14" i="3"/>
  <c r="F14" i="3" s="1"/>
  <c r="G14" i="3" s="1"/>
  <c r="E29" i="3"/>
  <c r="F29" i="3" s="1"/>
  <c r="E21" i="3"/>
  <c r="F21" i="3" s="1"/>
  <c r="G9" i="3" s="1"/>
  <c r="E13" i="3"/>
  <c r="F13" i="3" s="1"/>
  <c r="G13" i="3" s="1"/>
  <c r="E28" i="3"/>
  <c r="F28" i="3" s="1"/>
  <c r="E20" i="3"/>
  <c r="F20" i="3" s="1"/>
  <c r="E12" i="3"/>
  <c r="F12" i="3" s="1"/>
  <c r="E26" i="3"/>
  <c r="F26" i="3" s="1"/>
  <c r="E18" i="3"/>
  <c r="F18" i="3" s="1"/>
  <c r="G18" i="3" s="1"/>
  <c r="E10" i="3"/>
  <c r="F10" i="3" s="1"/>
  <c r="G10" i="3" s="1"/>
  <c r="G12" i="3"/>
  <c r="G19" i="3"/>
  <c r="G11" i="3"/>
  <c r="G17" i="3"/>
  <c r="G16" i="3" l="1"/>
  <c r="G20" i="3"/>
  <c r="G21" i="3"/>
  <c r="I9" i="3" s="1"/>
  <c r="J9" i="3" l="1"/>
  <c r="K9" i="3" s="1"/>
  <c r="I11" i="3"/>
  <c r="J11" i="3" s="1"/>
  <c r="I10" i="3"/>
  <c r="J10" i="3" s="1"/>
  <c r="K10" i="3" s="1"/>
  <c r="I17" i="3"/>
  <c r="J5" i="3" s="1"/>
  <c r="K5" i="3" s="1"/>
  <c r="I16" i="3"/>
  <c r="J4" i="3" s="1"/>
  <c r="K4" i="3" s="1"/>
  <c r="I12" i="3"/>
  <c r="J12" i="3" s="1"/>
  <c r="I13" i="3"/>
  <c r="J13" i="3" s="1"/>
  <c r="I20" i="3"/>
  <c r="J8" i="3" s="1"/>
  <c r="K8" i="3" s="1"/>
  <c r="L10" i="3" s="1"/>
  <c r="M10" i="3" s="1"/>
  <c r="N10" i="3" s="1"/>
  <c r="O10" i="3" s="1"/>
  <c r="I19" i="3"/>
  <c r="J7" i="3" s="1"/>
  <c r="K7" i="3" s="1"/>
  <c r="I18" i="3"/>
  <c r="J6" i="3" s="1"/>
  <c r="K6" i="3" s="1"/>
  <c r="I15" i="3"/>
  <c r="J3" i="3" s="1"/>
  <c r="K3" i="3" s="1"/>
  <c r="I14" i="3"/>
  <c r="J14" i="3" s="1"/>
  <c r="L8" i="3" l="1"/>
  <c r="M8" i="3" s="1"/>
  <c r="N8" i="3" s="1"/>
  <c r="O8" i="3" s="1"/>
  <c r="L9" i="3"/>
  <c r="M9" i="3" s="1"/>
  <c r="N9" i="3" s="1"/>
  <c r="O9" i="3" s="1"/>
  <c r="K12" i="3"/>
  <c r="L6" i="3"/>
  <c r="M6" i="3" s="1"/>
  <c r="N6" i="3" s="1"/>
  <c r="O6" i="3" s="1"/>
  <c r="K14" i="3"/>
  <c r="L16" i="3" s="1"/>
  <c r="M16" i="3" s="1"/>
  <c r="N16" i="3" s="1"/>
  <c r="O16" i="3" s="1"/>
  <c r="L7" i="3"/>
  <c r="M7" i="3" s="1"/>
  <c r="N7" i="3" s="1"/>
  <c r="O7" i="3" s="1"/>
  <c r="L5" i="3"/>
  <c r="M5" i="3" s="1"/>
  <c r="N5" i="3" s="1"/>
  <c r="O5" i="3" s="1"/>
  <c r="L3" i="3"/>
  <c r="M3" i="3" s="1"/>
  <c r="N3" i="3" s="1"/>
  <c r="O3" i="3" s="1"/>
  <c r="L4" i="3"/>
  <c r="M4" i="3" s="1"/>
  <c r="N4" i="3" s="1"/>
  <c r="O4" i="3" s="1"/>
  <c r="K13" i="3"/>
  <c r="I21" i="3"/>
  <c r="K11" i="3"/>
  <c r="L13" i="3" s="1"/>
  <c r="M13" i="3" s="1"/>
  <c r="N13" i="3" s="1"/>
  <c r="O13" i="3" s="1"/>
  <c r="L11" i="3"/>
  <c r="M11" i="3" s="1"/>
  <c r="N11" i="3" s="1"/>
  <c r="O11" i="3" s="1"/>
  <c r="L15" i="3" l="1"/>
  <c r="M15" i="3" s="1"/>
  <c r="N15" i="3" s="1"/>
  <c r="O15" i="3" s="1"/>
  <c r="L12" i="3"/>
  <c r="M12" i="3" s="1"/>
  <c r="N12" i="3" s="1"/>
  <c r="O12" i="3" s="1"/>
  <c r="L14" i="3"/>
  <c r="M14" i="3" s="1"/>
  <c r="N14" i="3" s="1"/>
  <c r="O14" i="3" s="1"/>
  <c r="O39" i="3" l="1"/>
</calcChain>
</file>

<file path=xl/sharedStrings.xml><?xml version="1.0" encoding="utf-8"?>
<sst xmlns="http://schemas.openxmlformats.org/spreadsheetml/2006/main" count="93" uniqueCount="67">
  <si>
    <t xml:space="preserve"> </t>
  </si>
  <si>
    <t>Valori</t>
  </si>
  <si>
    <t>SE</t>
  </si>
  <si>
    <t>centrata</t>
  </si>
  <si>
    <t>diff</t>
  </si>
  <si>
    <t>somma</t>
  </si>
  <si>
    <t>Stima di S</t>
  </si>
  <si>
    <t>Stima di D</t>
  </si>
  <si>
    <t>Stima di Y</t>
  </si>
  <si>
    <t>Stima di E</t>
  </si>
  <si>
    <t>traslazione a zero</t>
  </si>
  <si>
    <t>somma/12</t>
  </si>
  <si>
    <t>medie mobili a 2</t>
  </si>
  <si>
    <t>Stima di T (M3)</t>
  </si>
  <si>
    <t>M12</t>
  </si>
  <si>
    <t>M2</t>
  </si>
  <si>
    <t>Stima SM</t>
  </si>
  <si>
    <t>Stima D</t>
  </si>
  <si>
    <t>Stima T (M3)</t>
  </si>
  <si>
    <t>Stima y</t>
  </si>
  <si>
    <t>Res</t>
  </si>
  <si>
    <t>Res2</t>
  </si>
  <si>
    <t>res2</t>
  </si>
  <si>
    <t>SUMMARY OUTPUT</t>
  </si>
  <si>
    <t>Regression Statistics</t>
  </si>
  <si>
    <t>Multiple R</t>
  </si>
  <si>
    <t>R Square</t>
  </si>
  <si>
    <t>Adjusted R Square</t>
  </si>
  <si>
    <t>Standard Error</t>
  </si>
  <si>
    <t>Observations</t>
  </si>
  <si>
    <t>ANOVA</t>
  </si>
  <si>
    <t>Regression</t>
  </si>
  <si>
    <t>Residual</t>
  </si>
  <si>
    <t>Total</t>
  </si>
  <si>
    <t>Intercept</t>
  </si>
  <si>
    <t>df</t>
  </si>
  <si>
    <t>SS</t>
  </si>
  <si>
    <t>MS</t>
  </si>
  <si>
    <t>F</t>
  </si>
  <si>
    <t>Significance F</t>
  </si>
  <si>
    <t>Coefficients</t>
  </si>
  <si>
    <t>t Stat</t>
  </si>
  <si>
    <t>P-value</t>
  </si>
  <si>
    <t>Lower 95%</t>
  </si>
  <si>
    <t>Upper 95%</t>
  </si>
  <si>
    <t>Lower 95,0%</t>
  </si>
  <si>
    <t>Upper 95,0%</t>
  </si>
  <si>
    <t>Stima D dal modello moltiplicativo</t>
  </si>
  <si>
    <t>Indicatore Trend</t>
  </si>
  <si>
    <t>stima T</t>
  </si>
  <si>
    <t>Stima di y</t>
  </si>
  <si>
    <t>res</t>
  </si>
  <si>
    <t>X Variable 1</t>
  </si>
  <si>
    <t>Modello additivo</t>
  </si>
  <si>
    <t>Modello moltiplicativo</t>
  </si>
  <si>
    <t>Modello con trend analitico</t>
  </si>
  <si>
    <t>previsioni</t>
  </si>
  <si>
    <t>trend</t>
  </si>
  <si>
    <t>SM</t>
  </si>
  <si>
    <t>Non essendoci una stima del trend, la previsione migliore è l'ultimo elemento</t>
  </si>
  <si>
    <t>anno</t>
  </si>
  <si>
    <t>mese</t>
  </si>
  <si>
    <t>previsione</t>
  </si>
  <si>
    <t>S</t>
  </si>
  <si>
    <t>Previsioni</t>
  </si>
  <si>
    <t>sm</t>
  </si>
  <si>
    <t>media pari a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</si>
</sst>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0.0"/>
  </numFmts>
  <fonts count="4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1" fontId="0" fillId="0" borderId="0" xfId="0" applyNumberFormat="1"/>
    <xf numFmtId="0" fontId="0" fillId="0" borderId="0" xfId="0" applyAlignment="1">
      <alignment wrapText="1"/>
    </xf>
    <xf numFmtId="2" fontId="0" fillId="0" borderId="0" xfId="0" applyNumberFormat="1"/>
    <xf numFmtId="165" fontId="0" fillId="0" borderId="0" xfId="0" applyNumberFormat="1"/>
    <xf numFmtId="164" fontId="0" fillId="0" borderId="0" xfId="0" applyNumberFormat="1"/>
    <xf numFmtId="165" fontId="0" fillId="2" borderId="0" xfId="0" applyNumberFormat="1" applyFill="1"/>
    <xf numFmtId="0" fontId="0" fillId="2" borderId="0" xfId="0" applyFill="1"/>
    <xf numFmtId="1" fontId="0" fillId="2" borderId="0" xfId="0" applyNumberFormat="1" applyFill="1"/>
    <xf numFmtId="0" fontId="0" fillId="0" borderId="0" xfId="0" applyFill="1" applyBorder="1" applyAlignment="1"/>
    <xf numFmtId="0" fontId="0" fillId="0" borderId="1" xfId="0" applyFill="1" applyBorder="1" applyAlignment="1"/>
    <xf numFmtId="0" fontId="1" fillId="0" borderId="2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Continuous"/>
    </xf>
    <xf numFmtId="0" fontId="2" fillId="0" borderId="0" xfId="0" applyFont="1"/>
    <xf numFmtId="17" fontId="0" fillId="0" borderId="0" xfId="0" applyNumberFormat="1"/>
    <xf numFmtId="0" fontId="3" fillId="0" borderId="0" xfId="0" applyFont="1"/>
    <xf numFmtId="1" fontId="3" fillId="0" borderId="0" xfId="0" applyNumberFormat="1" applyFont="1"/>
    <xf numFmtId="2" fontId="0" fillId="2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image" Target="../media/image4.png"/><Relationship Id="rId5" Type="http://schemas.openxmlformats.org/officeDocument/2006/relationships/image" Target="../media/image7.png"/><Relationship Id="rId4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17142</xdr:colOff>
      <xdr:row>1</xdr:row>
      <xdr:rowOff>38100</xdr:rowOff>
    </xdr:from>
    <xdr:to>
      <xdr:col>25</xdr:col>
      <xdr:colOff>91094</xdr:colOff>
      <xdr:row>21</xdr:row>
      <xdr:rowOff>142150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5267" y="38100"/>
          <a:ext cx="5503201" cy="4104550"/>
        </a:xfrm>
        <a:prstGeom prst="rect">
          <a:avLst/>
        </a:prstGeom>
      </xdr:spPr>
    </xdr:pic>
    <xdr:clientData/>
  </xdr:twoCellAnchor>
  <xdr:twoCellAnchor editAs="oneCell">
    <xdr:from>
      <xdr:col>16</xdr:col>
      <xdr:colOff>30447</xdr:colOff>
      <xdr:row>22</xdr:row>
      <xdr:rowOff>130175</xdr:rowOff>
    </xdr:from>
    <xdr:to>
      <xdr:col>25</xdr:col>
      <xdr:colOff>27857</xdr:colOff>
      <xdr:row>61</xdr:row>
      <xdr:rowOff>91106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158572" y="4130675"/>
          <a:ext cx="5426659" cy="739043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48</xdr:row>
      <xdr:rowOff>0</xdr:rowOff>
    </xdr:from>
    <xdr:to>
      <xdr:col>9</xdr:col>
      <xdr:colOff>35719</xdr:colOff>
      <xdr:row>55</xdr:row>
      <xdr:rowOff>92492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9477375"/>
          <a:ext cx="6000750" cy="142599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182462</xdr:colOff>
      <xdr:row>0</xdr:row>
      <xdr:rowOff>114300</xdr:rowOff>
    </xdr:from>
    <xdr:to>
      <xdr:col>21</xdr:col>
      <xdr:colOff>132662</xdr:colOff>
      <xdr:row>20</xdr:row>
      <xdr:rowOff>104775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26337" y="114300"/>
          <a:ext cx="4827000" cy="4133850"/>
        </a:xfrm>
        <a:prstGeom prst="rect">
          <a:avLst/>
        </a:prstGeom>
      </xdr:spPr>
    </xdr:pic>
    <xdr:clientData/>
  </xdr:twoCellAnchor>
  <xdr:twoCellAnchor editAs="oneCell">
    <xdr:from>
      <xdr:col>13</xdr:col>
      <xdr:colOff>209550</xdr:colOff>
      <xdr:row>20</xdr:row>
      <xdr:rowOff>152400</xdr:rowOff>
    </xdr:from>
    <xdr:to>
      <xdr:col>21</xdr:col>
      <xdr:colOff>95250</xdr:colOff>
      <xdr:row>56</xdr:row>
      <xdr:rowOff>187773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353425" y="4295775"/>
          <a:ext cx="4762500" cy="6893373"/>
        </a:xfrm>
        <a:prstGeom prst="rect">
          <a:avLst/>
        </a:prstGeom>
      </xdr:spPr>
    </xdr:pic>
    <xdr:clientData/>
  </xdr:twoCellAnchor>
  <xdr:twoCellAnchor editAs="oneCell">
    <xdr:from>
      <xdr:col>15</xdr:col>
      <xdr:colOff>438150</xdr:colOff>
      <xdr:row>59</xdr:row>
      <xdr:rowOff>123825</xdr:rowOff>
    </xdr:from>
    <xdr:to>
      <xdr:col>19</xdr:col>
      <xdr:colOff>361655</xdr:colOff>
      <xdr:row>66</xdr:row>
      <xdr:rowOff>28420</xdr:rowOff>
    </xdr:to>
    <xdr:pic>
      <xdr:nvPicPr>
        <xdr:cNvPr id="4" name="Immagine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972550" y="11696700"/>
          <a:ext cx="2361905" cy="123809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8</xdr:col>
      <xdr:colOff>219075</xdr:colOff>
      <xdr:row>53</xdr:row>
      <xdr:rowOff>120022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9286875"/>
          <a:ext cx="5314950" cy="1263022"/>
        </a:xfrm>
        <a:prstGeom prst="rect">
          <a:avLst/>
        </a:prstGeom>
      </xdr:spPr>
    </xdr:pic>
    <xdr:clientData/>
  </xdr:twoCellAnchor>
  <xdr:twoCellAnchor editAs="oneCell">
    <xdr:from>
      <xdr:col>21</xdr:col>
      <xdr:colOff>431803</xdr:colOff>
      <xdr:row>0</xdr:row>
      <xdr:rowOff>285750</xdr:rowOff>
    </xdr:from>
    <xdr:to>
      <xdr:col>29</xdr:col>
      <xdr:colOff>532233</xdr:colOff>
      <xdr:row>11</xdr:row>
      <xdr:rowOff>142338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3452478" y="285750"/>
          <a:ext cx="4977230" cy="228546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19051</xdr:colOff>
      <xdr:row>48</xdr:row>
      <xdr:rowOff>38100</xdr:rowOff>
    </xdr:from>
    <xdr:to>
      <xdr:col>5</xdr:col>
      <xdr:colOff>600076</xdr:colOff>
      <xdr:row>54</xdr:row>
      <xdr:rowOff>108325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1" y="9763125"/>
          <a:ext cx="5105400" cy="12132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7"/>
  <sheetViews>
    <sheetView zoomScaleNormal="100" workbookViewId="0">
      <selection activeCell="M3" sqref="M3"/>
    </sheetView>
  </sheetViews>
  <sheetFormatPr defaultRowHeight="15" x14ac:dyDescent="0.25"/>
  <cols>
    <col min="1" max="1" width="15.42578125" customWidth="1"/>
    <col min="9" max="9" width="10.28515625" bestFit="1" customWidth="1"/>
    <col min="10" max="10" width="11.28515625" bestFit="1" customWidth="1"/>
    <col min="11" max="11" width="11.5703125" bestFit="1" customWidth="1"/>
    <col min="12" max="13" width="11.28515625" bestFit="1" customWidth="1"/>
    <col min="14" max="14" width="11.5703125" customWidth="1"/>
    <col min="15" max="15" width="10.5703125" customWidth="1"/>
  </cols>
  <sheetData>
    <row r="1" spans="1:15" ht="26.25" x14ac:dyDescent="0.4">
      <c r="B1" s="13" t="s">
        <v>53</v>
      </c>
    </row>
    <row r="2" spans="1:15" ht="30" x14ac:dyDescent="0.25">
      <c r="A2" t="s">
        <v>60</v>
      </c>
      <c r="B2" t="s">
        <v>61</v>
      </c>
      <c r="C2" t="s">
        <v>1</v>
      </c>
      <c r="D2" t="s">
        <v>14</v>
      </c>
      <c r="E2" t="s">
        <v>15</v>
      </c>
      <c r="J2" t="s">
        <v>6</v>
      </c>
      <c r="K2" t="s">
        <v>7</v>
      </c>
      <c r="L2" s="2" t="s">
        <v>13</v>
      </c>
      <c r="M2" t="s">
        <v>8</v>
      </c>
      <c r="N2" t="s">
        <v>9</v>
      </c>
      <c r="O2" t="s">
        <v>22</v>
      </c>
    </row>
    <row r="3" spans="1:15" x14ac:dyDescent="0.25">
      <c r="A3">
        <v>1999</v>
      </c>
      <c r="B3">
        <v>1</v>
      </c>
      <c r="C3">
        <v>189</v>
      </c>
      <c r="J3" s="4">
        <f>I15</f>
        <v>-266.99131944444446</v>
      </c>
      <c r="K3" s="4">
        <f>C3-J3</f>
        <v>455.99131944444446</v>
      </c>
      <c r="L3" s="6">
        <f>AVERAGE(K3:K4)</f>
        <v>450.49131944444446</v>
      </c>
      <c r="M3" s="4">
        <f>J3+L3</f>
        <v>183.5</v>
      </c>
      <c r="N3" s="3">
        <f>C3-M3</f>
        <v>5.5</v>
      </c>
      <c r="O3" s="4">
        <f>N3*N3</f>
        <v>30.25</v>
      </c>
    </row>
    <row r="4" spans="1:15" x14ac:dyDescent="0.25">
      <c r="B4">
        <v>2</v>
      </c>
      <c r="C4">
        <v>229</v>
      </c>
      <c r="J4" s="4">
        <f t="shared" ref="J4:J8" si="0">I16</f>
        <v>-215.9913194444444</v>
      </c>
      <c r="K4" s="4">
        <f t="shared" ref="K4:K38" si="1">C4-J4</f>
        <v>444.9913194444444</v>
      </c>
      <c r="L4" s="6">
        <f>AVERAGE(K3:K4)</f>
        <v>450.49131944444446</v>
      </c>
      <c r="M4" s="4">
        <f t="shared" ref="M4:M38" si="2">J4+L4</f>
        <v>234.50000000000006</v>
      </c>
      <c r="N4" s="3">
        <f t="shared" ref="N4:N38" si="3">C4-M4</f>
        <v>-5.5000000000000568</v>
      </c>
      <c r="O4" s="4">
        <f t="shared" ref="O4:O38" si="4">N4*N4</f>
        <v>30.250000000000625</v>
      </c>
    </row>
    <row r="5" spans="1:15" x14ac:dyDescent="0.25">
      <c r="B5">
        <v>3</v>
      </c>
      <c r="C5">
        <v>249</v>
      </c>
      <c r="J5" s="4">
        <f t="shared" si="0"/>
        <v>-224.6788194444444</v>
      </c>
      <c r="K5" s="4">
        <f t="shared" si="1"/>
        <v>473.6788194444444</v>
      </c>
      <c r="L5" s="4">
        <f>AVERAGE(K3:K5)</f>
        <v>458.22048611111109</v>
      </c>
      <c r="M5" s="4">
        <f t="shared" si="2"/>
        <v>233.54166666666669</v>
      </c>
      <c r="N5" s="3">
        <f t="shared" si="3"/>
        <v>15.458333333333314</v>
      </c>
      <c r="O5" s="4">
        <f t="shared" si="4"/>
        <v>238.96006944444386</v>
      </c>
    </row>
    <row r="6" spans="1:15" x14ac:dyDescent="0.25">
      <c r="B6">
        <v>4</v>
      </c>
      <c r="C6">
        <v>289</v>
      </c>
      <c r="J6" s="4">
        <f t="shared" si="0"/>
        <v>-180.09548611111109</v>
      </c>
      <c r="K6" s="4">
        <f t="shared" si="1"/>
        <v>469.09548611111109</v>
      </c>
      <c r="L6" s="4">
        <f t="shared" ref="L6:L37" si="5">AVERAGE(K4:K6)</f>
        <v>462.58854166666669</v>
      </c>
      <c r="M6" s="4">
        <f t="shared" si="2"/>
        <v>282.4930555555556</v>
      </c>
      <c r="N6" s="3">
        <f t="shared" si="3"/>
        <v>6.5069444444444002</v>
      </c>
      <c r="O6" s="4">
        <f t="shared" si="4"/>
        <v>42.340326003085842</v>
      </c>
    </row>
    <row r="7" spans="1:15" x14ac:dyDescent="0.25">
      <c r="B7">
        <v>5</v>
      </c>
      <c r="C7">
        <v>260</v>
      </c>
      <c r="J7" s="4">
        <f t="shared" si="0"/>
        <v>-253.94965277777783</v>
      </c>
      <c r="K7" s="4">
        <f t="shared" si="1"/>
        <v>513.94965277777783</v>
      </c>
      <c r="L7" s="4">
        <f t="shared" si="5"/>
        <v>485.57465277777777</v>
      </c>
      <c r="M7" s="4">
        <f t="shared" si="2"/>
        <v>231.62499999999994</v>
      </c>
      <c r="N7" s="3">
        <f t="shared" si="3"/>
        <v>28.375000000000057</v>
      </c>
      <c r="O7" s="4">
        <f t="shared" si="4"/>
        <v>805.14062500000318</v>
      </c>
    </row>
    <row r="8" spans="1:15" x14ac:dyDescent="0.25">
      <c r="B8">
        <v>6</v>
      </c>
      <c r="C8">
        <v>431</v>
      </c>
      <c r="E8" t="s">
        <v>3</v>
      </c>
      <c r="F8" t="s">
        <v>4</v>
      </c>
      <c r="G8" t="s">
        <v>65</v>
      </c>
      <c r="J8" s="4">
        <f t="shared" si="0"/>
        <v>2.3420138888888147</v>
      </c>
      <c r="K8" s="4">
        <f t="shared" si="1"/>
        <v>428.6579861111112</v>
      </c>
      <c r="L8" s="4">
        <f t="shared" si="5"/>
        <v>470.56770833333331</v>
      </c>
      <c r="M8" s="4">
        <f t="shared" si="2"/>
        <v>472.90972222222211</v>
      </c>
      <c r="N8" s="3">
        <f t="shared" si="3"/>
        <v>-41.909722222222115</v>
      </c>
      <c r="O8" s="4">
        <f t="shared" si="4"/>
        <v>1756.4248167438182</v>
      </c>
    </row>
    <row r="9" spans="1:15" x14ac:dyDescent="0.25">
      <c r="B9">
        <v>7</v>
      </c>
      <c r="C9">
        <v>660</v>
      </c>
      <c r="D9" s="1">
        <f>AVERAGE(C3:C14)</f>
        <v>447.83333333333331</v>
      </c>
      <c r="E9" s="1">
        <f>AVERAGE(D9:D10)</f>
        <v>450.125</v>
      </c>
      <c r="F9" s="1">
        <f>C9-E9</f>
        <v>209.875</v>
      </c>
      <c r="G9" s="1">
        <f>AVERAGE(F9,F21)</f>
        <v>236.89583333333331</v>
      </c>
      <c r="H9" t="s">
        <v>0</v>
      </c>
      <c r="I9" s="4">
        <f>G9 -G$21/12</f>
        <v>249.02951388888886</v>
      </c>
      <c r="J9" s="4">
        <f>I9</f>
        <v>249.02951388888886</v>
      </c>
      <c r="K9" s="4">
        <f t="shared" si="1"/>
        <v>410.97048611111114</v>
      </c>
      <c r="L9" s="4">
        <f t="shared" si="5"/>
        <v>451.19270833333343</v>
      </c>
      <c r="M9" s="4">
        <f t="shared" si="2"/>
        <v>700.22222222222229</v>
      </c>
      <c r="N9" s="3">
        <f t="shared" si="3"/>
        <v>-40.222222222222285</v>
      </c>
      <c r="O9" s="4">
        <f t="shared" si="4"/>
        <v>1617.8271604938323</v>
      </c>
    </row>
    <row r="10" spans="1:15" x14ac:dyDescent="0.25">
      <c r="B10">
        <v>8</v>
      </c>
      <c r="C10">
        <v>777</v>
      </c>
      <c r="D10" s="1">
        <f t="shared" ref="D10:D33" si="6">AVERAGE(C4:C15)</f>
        <v>452.41666666666669</v>
      </c>
      <c r="E10" s="1">
        <f t="shared" ref="E10:E32" si="7">AVERAGE(D10:D11)</f>
        <v>455.20833333333337</v>
      </c>
      <c r="F10" s="1">
        <f t="shared" ref="F10:F32" si="8">C10-E10</f>
        <v>321.79166666666663</v>
      </c>
      <c r="G10" s="1">
        <f t="shared" ref="G10:G20" si="9">AVERAGE(F10,F22)</f>
        <v>354.52083333333331</v>
      </c>
      <c r="I10" s="4">
        <f t="shared" ref="I10:I20" si="10">G10 -G$21/12</f>
        <v>366.65451388888886</v>
      </c>
      <c r="J10" s="4">
        <f t="shared" ref="J10:J14" si="11">I10</f>
        <v>366.65451388888886</v>
      </c>
      <c r="K10" s="4">
        <f t="shared" si="1"/>
        <v>410.34548611111114</v>
      </c>
      <c r="L10" s="4">
        <f t="shared" si="5"/>
        <v>416.65798611111114</v>
      </c>
      <c r="M10" s="4">
        <f t="shared" si="2"/>
        <v>783.3125</v>
      </c>
      <c r="N10" s="3">
        <f t="shared" si="3"/>
        <v>-6.3125</v>
      </c>
      <c r="O10" s="4">
        <f t="shared" si="4"/>
        <v>39.84765625</v>
      </c>
    </row>
    <row r="11" spans="1:15" x14ac:dyDescent="0.25">
      <c r="B11">
        <v>9</v>
      </c>
      <c r="C11">
        <v>915</v>
      </c>
      <c r="D11" s="1">
        <f t="shared" si="6"/>
        <v>458</v>
      </c>
      <c r="E11" s="1">
        <f t="shared" si="7"/>
        <v>460.91666666666663</v>
      </c>
      <c r="F11" s="1">
        <f t="shared" si="8"/>
        <v>454.08333333333337</v>
      </c>
      <c r="G11" s="1">
        <f t="shared" si="9"/>
        <v>513.83333333333337</v>
      </c>
      <c r="I11" s="4">
        <f t="shared" si="10"/>
        <v>525.96701388888891</v>
      </c>
      <c r="J11" s="4">
        <f t="shared" si="11"/>
        <v>525.96701388888891</v>
      </c>
      <c r="K11" s="4">
        <f t="shared" si="1"/>
        <v>389.03298611111109</v>
      </c>
      <c r="L11" s="4">
        <f t="shared" si="5"/>
        <v>403.44965277777783</v>
      </c>
      <c r="M11" s="4">
        <f t="shared" si="2"/>
        <v>929.41666666666674</v>
      </c>
      <c r="N11" s="3">
        <f t="shared" si="3"/>
        <v>-14.416666666666742</v>
      </c>
      <c r="O11" s="4">
        <f t="shared" si="4"/>
        <v>207.84027777777996</v>
      </c>
    </row>
    <row r="12" spans="1:15" x14ac:dyDescent="0.25">
      <c r="B12">
        <v>10</v>
      </c>
      <c r="C12">
        <v>613</v>
      </c>
      <c r="D12" s="1">
        <f t="shared" si="6"/>
        <v>463.83333333333331</v>
      </c>
      <c r="E12" s="1">
        <f t="shared" si="7"/>
        <v>467.20833333333331</v>
      </c>
      <c r="F12" s="1">
        <f t="shared" si="8"/>
        <v>145.79166666666669</v>
      </c>
      <c r="G12" s="1">
        <f t="shared" si="9"/>
        <v>160.54166666666671</v>
      </c>
      <c r="I12" s="4">
        <f t="shared" si="10"/>
        <v>172.67534722222229</v>
      </c>
      <c r="J12" s="4">
        <f t="shared" si="11"/>
        <v>172.67534722222229</v>
      </c>
      <c r="K12" s="4">
        <f t="shared" si="1"/>
        <v>440.32465277777771</v>
      </c>
      <c r="L12" s="4">
        <f t="shared" si="5"/>
        <v>413.234375</v>
      </c>
      <c r="M12" s="4">
        <f t="shared" si="2"/>
        <v>585.90972222222229</v>
      </c>
      <c r="N12" s="3">
        <f t="shared" si="3"/>
        <v>27.090277777777715</v>
      </c>
      <c r="O12" s="4">
        <f t="shared" si="4"/>
        <v>733.8831500771571</v>
      </c>
    </row>
    <row r="13" spans="1:15" x14ac:dyDescent="0.25">
      <c r="B13">
        <v>11</v>
      </c>
      <c r="C13">
        <v>485</v>
      </c>
      <c r="D13" s="1">
        <f t="shared" si="6"/>
        <v>470.58333333333331</v>
      </c>
      <c r="E13" s="1">
        <f t="shared" si="7"/>
        <v>472.79166666666663</v>
      </c>
      <c r="F13" s="1">
        <f t="shared" si="8"/>
        <v>12.208333333333371</v>
      </c>
      <c r="G13" s="1">
        <f t="shared" si="9"/>
        <v>14.958333333333314</v>
      </c>
      <c r="I13" s="4">
        <f t="shared" si="10"/>
        <v>27.092013888888872</v>
      </c>
      <c r="J13" s="4">
        <f t="shared" si="11"/>
        <v>27.092013888888872</v>
      </c>
      <c r="K13" s="4">
        <f t="shared" si="1"/>
        <v>457.90798611111114</v>
      </c>
      <c r="L13" s="4">
        <f t="shared" si="5"/>
        <v>429.08854166666669</v>
      </c>
      <c r="M13" s="4">
        <f t="shared" si="2"/>
        <v>456.18055555555554</v>
      </c>
      <c r="N13" s="3">
        <f t="shared" si="3"/>
        <v>28.819444444444457</v>
      </c>
      <c r="O13" s="4">
        <f t="shared" si="4"/>
        <v>830.56037808642043</v>
      </c>
    </row>
    <row r="14" spans="1:15" x14ac:dyDescent="0.25">
      <c r="B14">
        <v>12</v>
      </c>
      <c r="C14">
        <v>277</v>
      </c>
      <c r="D14" s="1">
        <f t="shared" si="6"/>
        <v>475</v>
      </c>
      <c r="E14" s="1">
        <f t="shared" si="7"/>
        <v>480.20833333333337</v>
      </c>
      <c r="F14" s="1">
        <f t="shared" si="8"/>
        <v>-203.20833333333337</v>
      </c>
      <c r="G14" s="1">
        <f t="shared" si="9"/>
        <v>-214.18750000000006</v>
      </c>
      <c r="I14" s="4">
        <f t="shared" si="10"/>
        <v>-202.05381944444451</v>
      </c>
      <c r="J14" s="4">
        <f t="shared" si="11"/>
        <v>-202.05381944444451</v>
      </c>
      <c r="K14" s="4">
        <f t="shared" si="1"/>
        <v>479.05381944444451</v>
      </c>
      <c r="L14" s="4">
        <f t="shared" si="5"/>
        <v>459.09548611111114</v>
      </c>
      <c r="M14" s="4">
        <f t="shared" si="2"/>
        <v>257.04166666666663</v>
      </c>
      <c r="N14" s="3">
        <f t="shared" si="3"/>
        <v>19.958333333333371</v>
      </c>
      <c r="O14" s="4">
        <f t="shared" si="4"/>
        <v>398.33506944444594</v>
      </c>
    </row>
    <row r="15" spans="1:15" x14ac:dyDescent="0.25">
      <c r="A15">
        <v>2000</v>
      </c>
      <c r="B15">
        <v>1</v>
      </c>
      <c r="C15">
        <v>244</v>
      </c>
      <c r="D15" s="1">
        <f t="shared" si="6"/>
        <v>485.41666666666669</v>
      </c>
      <c r="E15" s="1">
        <f t="shared" si="7"/>
        <v>492.54166666666669</v>
      </c>
      <c r="F15" s="1">
        <f t="shared" si="8"/>
        <v>-248.54166666666669</v>
      </c>
      <c r="G15" s="1">
        <f t="shared" si="9"/>
        <v>-279.125</v>
      </c>
      <c r="I15" s="4">
        <f t="shared" si="10"/>
        <v>-266.99131944444446</v>
      </c>
      <c r="J15" s="4">
        <v>-266.99131944444446</v>
      </c>
      <c r="K15" s="4">
        <f t="shared" si="1"/>
        <v>510.99131944444446</v>
      </c>
      <c r="L15" s="4">
        <f t="shared" si="5"/>
        <v>482.65104166666669</v>
      </c>
      <c r="M15" s="4">
        <f t="shared" si="2"/>
        <v>215.65972222222223</v>
      </c>
      <c r="N15" s="3">
        <f t="shared" si="3"/>
        <v>28.340277777777771</v>
      </c>
      <c r="O15" s="4">
        <f t="shared" si="4"/>
        <v>803.17134452160462</v>
      </c>
    </row>
    <row r="16" spans="1:15" x14ac:dyDescent="0.25">
      <c r="B16">
        <v>2</v>
      </c>
      <c r="C16">
        <v>296</v>
      </c>
      <c r="D16" s="1">
        <f t="shared" si="6"/>
        <v>499.66666666666669</v>
      </c>
      <c r="E16" s="1">
        <f t="shared" si="7"/>
        <v>507.29166666666663</v>
      </c>
      <c r="F16" s="1">
        <f t="shared" si="8"/>
        <v>-211.29166666666663</v>
      </c>
      <c r="G16" s="1">
        <f t="shared" si="9"/>
        <v>-228.12499999999994</v>
      </c>
      <c r="I16" s="4">
        <f t="shared" si="10"/>
        <v>-215.9913194444444</v>
      </c>
      <c r="J16" s="4">
        <v>-215.9913194444444</v>
      </c>
      <c r="K16" s="4">
        <f t="shared" si="1"/>
        <v>511.9913194444444</v>
      </c>
      <c r="L16" s="4">
        <f t="shared" si="5"/>
        <v>500.6788194444444</v>
      </c>
      <c r="M16" s="4">
        <f t="shared" si="2"/>
        <v>284.6875</v>
      </c>
      <c r="N16" s="3">
        <f t="shared" si="3"/>
        <v>11.3125</v>
      </c>
      <c r="O16" s="4">
        <f t="shared" si="4"/>
        <v>127.97265625</v>
      </c>
    </row>
    <row r="17" spans="1:15" x14ac:dyDescent="0.25">
      <c r="B17">
        <v>3</v>
      </c>
      <c r="C17">
        <v>319</v>
      </c>
      <c r="D17" s="1">
        <f t="shared" si="6"/>
        <v>514.91666666666663</v>
      </c>
      <c r="E17" s="1">
        <f t="shared" si="7"/>
        <v>524.79166666666663</v>
      </c>
      <c r="F17" s="1">
        <f t="shared" si="8"/>
        <v>-205.79166666666663</v>
      </c>
      <c r="G17" s="1">
        <f t="shared" si="9"/>
        <v>-236.81249999999994</v>
      </c>
      <c r="I17" s="4">
        <f t="shared" si="10"/>
        <v>-224.6788194444444</v>
      </c>
      <c r="J17" s="4">
        <v>-224.6788194444444</v>
      </c>
      <c r="K17" s="4">
        <f t="shared" si="1"/>
        <v>543.67881944444434</v>
      </c>
      <c r="L17" s="4">
        <f t="shared" si="5"/>
        <v>522.22048611111109</v>
      </c>
      <c r="M17" s="4">
        <f t="shared" si="2"/>
        <v>297.54166666666669</v>
      </c>
      <c r="N17" s="3">
        <f t="shared" si="3"/>
        <v>21.458333333333314</v>
      </c>
      <c r="O17" s="4">
        <f t="shared" si="4"/>
        <v>460.4600694444436</v>
      </c>
    </row>
    <row r="18" spans="1:15" x14ac:dyDescent="0.25">
      <c r="B18">
        <v>4</v>
      </c>
      <c r="C18">
        <v>370</v>
      </c>
      <c r="D18" s="1">
        <f t="shared" si="6"/>
        <v>534.66666666666663</v>
      </c>
      <c r="E18" s="1">
        <f t="shared" si="7"/>
        <v>540.75</v>
      </c>
      <c r="F18" s="1">
        <f t="shared" si="8"/>
        <v>-170.75</v>
      </c>
      <c r="G18" s="1">
        <f t="shared" si="9"/>
        <v>-192.22916666666663</v>
      </c>
      <c r="I18" s="4">
        <f t="shared" si="10"/>
        <v>-180.09548611111109</v>
      </c>
      <c r="J18" s="4">
        <v>-180.09548611111109</v>
      </c>
      <c r="K18" s="4">
        <f t="shared" si="1"/>
        <v>550.09548611111109</v>
      </c>
      <c r="L18" s="4">
        <f t="shared" si="5"/>
        <v>535.25520833333326</v>
      </c>
      <c r="M18" s="4">
        <f t="shared" si="2"/>
        <v>355.15972222222217</v>
      </c>
      <c r="N18" s="3">
        <f t="shared" si="3"/>
        <v>14.840277777777828</v>
      </c>
      <c r="O18" s="4">
        <f t="shared" si="4"/>
        <v>220.23384452160644</v>
      </c>
    </row>
    <row r="19" spans="1:15" x14ac:dyDescent="0.25">
      <c r="B19">
        <v>5</v>
      </c>
      <c r="C19">
        <v>313</v>
      </c>
      <c r="D19" s="1">
        <f t="shared" si="6"/>
        <v>546.83333333333337</v>
      </c>
      <c r="E19" s="1">
        <f t="shared" si="7"/>
        <v>551.91666666666674</v>
      </c>
      <c r="F19" s="1">
        <f t="shared" si="8"/>
        <v>-238.91666666666674</v>
      </c>
      <c r="G19" s="1">
        <f t="shared" si="9"/>
        <v>-266.08333333333337</v>
      </c>
      <c r="I19" s="4">
        <f t="shared" si="10"/>
        <v>-253.94965277777783</v>
      </c>
      <c r="J19" s="4">
        <v>-253.94965277777783</v>
      </c>
      <c r="K19" s="4">
        <f t="shared" si="1"/>
        <v>566.94965277777783</v>
      </c>
      <c r="L19" s="4">
        <f t="shared" si="5"/>
        <v>553.57465277777771</v>
      </c>
      <c r="M19" s="4">
        <f t="shared" si="2"/>
        <v>299.62499999999989</v>
      </c>
      <c r="N19" s="3">
        <f t="shared" si="3"/>
        <v>13.375000000000114</v>
      </c>
      <c r="O19" s="4">
        <f t="shared" si="4"/>
        <v>178.89062500000304</v>
      </c>
    </row>
    <row r="20" spans="1:15" x14ac:dyDescent="0.25">
      <c r="B20">
        <v>6</v>
      </c>
      <c r="C20">
        <v>556</v>
      </c>
      <c r="D20" s="1">
        <f t="shared" si="6"/>
        <v>557</v>
      </c>
      <c r="E20" s="1">
        <f t="shared" si="7"/>
        <v>560.91666666666674</v>
      </c>
      <c r="F20" s="1">
        <f t="shared" si="8"/>
        <v>-4.9166666666667425</v>
      </c>
      <c r="G20" s="1">
        <f t="shared" si="9"/>
        <v>-9.7916666666667425</v>
      </c>
      <c r="I20" s="4">
        <f t="shared" si="10"/>
        <v>2.3420138888888147</v>
      </c>
      <c r="J20" s="4">
        <v>2.3420138888888147</v>
      </c>
      <c r="K20" s="4">
        <f t="shared" si="1"/>
        <v>553.6579861111112</v>
      </c>
      <c r="L20" s="4">
        <f t="shared" si="5"/>
        <v>556.90104166666663</v>
      </c>
      <c r="M20" s="4">
        <f t="shared" si="2"/>
        <v>559.24305555555543</v>
      </c>
      <c r="N20" s="3">
        <f t="shared" si="3"/>
        <v>-3.2430555555554292</v>
      </c>
      <c r="O20" s="4">
        <f t="shared" si="4"/>
        <v>10.517409336418934</v>
      </c>
    </row>
    <row r="21" spans="1:15" x14ac:dyDescent="0.25">
      <c r="B21">
        <v>7</v>
      </c>
      <c r="C21">
        <v>831</v>
      </c>
      <c r="D21" s="1">
        <f t="shared" si="6"/>
        <v>564.83333333333337</v>
      </c>
      <c r="E21" s="1">
        <f t="shared" si="7"/>
        <v>567.08333333333337</v>
      </c>
      <c r="F21" s="1">
        <f t="shared" si="8"/>
        <v>263.91666666666663</v>
      </c>
      <c r="G21" s="1">
        <f>SUM(G9:G20)</f>
        <v>-145.60416666666669</v>
      </c>
      <c r="H21" t="s">
        <v>5</v>
      </c>
      <c r="I21" s="4">
        <f>SUM(I9:I20)</f>
        <v>-3.836930773104541E-13</v>
      </c>
      <c r="J21" s="4">
        <v>249.02951388888886</v>
      </c>
      <c r="K21" s="4">
        <f t="shared" si="1"/>
        <v>581.97048611111109</v>
      </c>
      <c r="L21" s="4">
        <f t="shared" si="5"/>
        <v>567.52604166666674</v>
      </c>
      <c r="M21" s="4">
        <f t="shared" si="2"/>
        <v>816.55555555555566</v>
      </c>
      <c r="N21" s="3">
        <f t="shared" si="3"/>
        <v>14.444444444444343</v>
      </c>
      <c r="O21" s="4">
        <f t="shared" si="4"/>
        <v>208.64197530863905</v>
      </c>
    </row>
    <row r="22" spans="1:15" x14ac:dyDescent="0.25">
      <c r="B22">
        <v>8</v>
      </c>
      <c r="C22">
        <v>960</v>
      </c>
      <c r="D22" s="1">
        <f t="shared" si="6"/>
        <v>569.33333333333337</v>
      </c>
      <c r="E22" s="1">
        <f t="shared" si="7"/>
        <v>572.75</v>
      </c>
      <c r="F22" s="1">
        <f t="shared" si="8"/>
        <v>387.25</v>
      </c>
      <c r="G22" s="1"/>
      <c r="H22" t="s">
        <v>10</v>
      </c>
      <c r="J22" s="4">
        <v>366.65451388888886</v>
      </c>
      <c r="K22" s="4">
        <f t="shared" si="1"/>
        <v>593.34548611111109</v>
      </c>
      <c r="L22" s="4">
        <f t="shared" si="5"/>
        <v>576.32465277777771</v>
      </c>
      <c r="M22" s="4">
        <f t="shared" si="2"/>
        <v>942.97916666666652</v>
      </c>
      <c r="N22" s="3">
        <f t="shared" si="3"/>
        <v>17.020833333333485</v>
      </c>
      <c r="O22" s="4">
        <f t="shared" si="4"/>
        <v>289.70876736111626</v>
      </c>
    </row>
    <row r="23" spans="1:15" x14ac:dyDescent="0.25">
      <c r="B23">
        <v>9</v>
      </c>
      <c r="C23">
        <v>1152</v>
      </c>
      <c r="D23" s="1">
        <f t="shared" si="6"/>
        <v>576.16666666666663</v>
      </c>
      <c r="E23" s="1">
        <f t="shared" si="7"/>
        <v>578.41666666666663</v>
      </c>
      <c r="F23" s="1">
        <f t="shared" si="8"/>
        <v>573.58333333333337</v>
      </c>
      <c r="G23" s="1"/>
      <c r="H23" t="s">
        <v>11</v>
      </c>
      <c r="J23" s="4">
        <v>525.96701388888891</v>
      </c>
      <c r="K23" s="4">
        <f t="shared" si="1"/>
        <v>626.03298611111109</v>
      </c>
      <c r="L23" s="4">
        <f t="shared" si="5"/>
        <v>600.44965277777771</v>
      </c>
      <c r="M23" s="4">
        <f t="shared" si="2"/>
        <v>1126.4166666666665</v>
      </c>
      <c r="N23" s="3">
        <f t="shared" si="3"/>
        <v>25.583333333333485</v>
      </c>
      <c r="O23" s="4">
        <f t="shared" si="4"/>
        <v>654.50694444445219</v>
      </c>
    </row>
    <row r="24" spans="1:15" x14ac:dyDescent="0.25">
      <c r="B24">
        <v>10</v>
      </c>
      <c r="C24">
        <v>759</v>
      </c>
      <c r="D24" s="1">
        <f t="shared" si="6"/>
        <v>580.66666666666663</v>
      </c>
      <c r="E24" s="1">
        <f t="shared" si="7"/>
        <v>583.70833333333326</v>
      </c>
      <c r="F24" s="1">
        <f t="shared" si="8"/>
        <v>175.29166666666674</v>
      </c>
      <c r="G24" s="1"/>
      <c r="J24" s="4">
        <v>172.67534722222229</v>
      </c>
      <c r="K24" s="4">
        <f t="shared" si="1"/>
        <v>586.32465277777771</v>
      </c>
      <c r="L24" s="4">
        <f t="shared" si="5"/>
        <v>601.90104166666663</v>
      </c>
      <c r="M24" s="4">
        <f t="shared" si="2"/>
        <v>774.57638888888891</v>
      </c>
      <c r="N24" s="3">
        <f t="shared" si="3"/>
        <v>-15.576388888888914</v>
      </c>
      <c r="O24" s="4">
        <f t="shared" si="4"/>
        <v>242.62389081790201</v>
      </c>
    </row>
    <row r="25" spans="1:15" x14ac:dyDescent="0.25">
      <c r="B25">
        <v>11</v>
      </c>
      <c r="C25">
        <v>607</v>
      </c>
      <c r="D25" s="1">
        <f t="shared" si="6"/>
        <v>586.75</v>
      </c>
      <c r="E25" s="1">
        <f t="shared" si="7"/>
        <v>589.29166666666674</v>
      </c>
      <c r="F25" s="1">
        <f t="shared" si="8"/>
        <v>17.708333333333258</v>
      </c>
      <c r="G25" s="1"/>
      <c r="J25" s="4">
        <v>27.092013888888872</v>
      </c>
      <c r="K25" s="4">
        <f t="shared" si="1"/>
        <v>579.90798611111109</v>
      </c>
      <c r="L25" s="4">
        <f t="shared" si="5"/>
        <v>597.42187499999989</v>
      </c>
      <c r="M25" s="4">
        <f t="shared" si="2"/>
        <v>624.5138888888888</v>
      </c>
      <c r="N25" s="3">
        <f t="shared" si="3"/>
        <v>-17.5138888888888</v>
      </c>
      <c r="O25" s="4">
        <f t="shared" si="4"/>
        <v>306.7363040123426</v>
      </c>
    </row>
    <row r="26" spans="1:15" x14ac:dyDescent="0.25">
      <c r="B26">
        <v>12</v>
      </c>
      <c r="C26">
        <v>371</v>
      </c>
      <c r="D26" s="1">
        <f t="shared" si="6"/>
        <v>591.83333333333337</v>
      </c>
      <c r="E26" s="1">
        <f t="shared" si="7"/>
        <v>596.16666666666674</v>
      </c>
      <c r="F26" s="1">
        <f t="shared" si="8"/>
        <v>-225.16666666666674</v>
      </c>
      <c r="G26" s="1"/>
      <c r="J26" s="4">
        <v>-202.05381944444451</v>
      </c>
      <c r="K26" s="4">
        <f t="shared" si="1"/>
        <v>573.05381944444457</v>
      </c>
      <c r="L26" s="4">
        <f t="shared" si="5"/>
        <v>579.76215277777771</v>
      </c>
      <c r="M26" s="4">
        <f t="shared" si="2"/>
        <v>377.7083333333332</v>
      </c>
      <c r="N26" s="3">
        <f t="shared" si="3"/>
        <v>-6.7083333333332007</v>
      </c>
      <c r="O26" s="4">
        <f t="shared" si="4"/>
        <v>45.001736111109331</v>
      </c>
    </row>
    <row r="27" spans="1:15" x14ac:dyDescent="0.25">
      <c r="A27">
        <v>2001</v>
      </c>
      <c r="B27">
        <v>1</v>
      </c>
      <c r="C27">
        <v>298</v>
      </c>
      <c r="D27" s="1">
        <f t="shared" si="6"/>
        <v>600.5</v>
      </c>
      <c r="E27" s="1">
        <f t="shared" si="7"/>
        <v>607.70833333333326</v>
      </c>
      <c r="F27" s="1">
        <f t="shared" si="8"/>
        <v>-309.70833333333326</v>
      </c>
      <c r="G27" s="1"/>
      <c r="J27" s="4">
        <v>-266.99131944444446</v>
      </c>
      <c r="K27" s="4">
        <f t="shared" si="1"/>
        <v>564.99131944444446</v>
      </c>
      <c r="L27" s="4">
        <f t="shared" si="5"/>
        <v>572.65104166666663</v>
      </c>
      <c r="M27" s="4">
        <f t="shared" si="2"/>
        <v>305.65972222222217</v>
      </c>
      <c r="N27" s="3">
        <f t="shared" si="3"/>
        <v>-7.6597222222221717</v>
      </c>
      <c r="O27" s="4">
        <f t="shared" si="4"/>
        <v>58.671344521604162</v>
      </c>
    </row>
    <row r="28" spans="1:15" x14ac:dyDescent="0.25">
      <c r="B28">
        <v>2</v>
      </c>
      <c r="C28">
        <v>378</v>
      </c>
      <c r="D28" s="1">
        <f t="shared" si="6"/>
        <v>614.91666666666663</v>
      </c>
      <c r="E28" s="1">
        <f t="shared" si="7"/>
        <v>622.95833333333326</v>
      </c>
      <c r="F28" s="1">
        <f t="shared" si="8"/>
        <v>-244.95833333333326</v>
      </c>
      <c r="G28" s="1"/>
      <c r="J28" s="4">
        <v>-215.9913194444444</v>
      </c>
      <c r="K28" s="4">
        <f t="shared" si="1"/>
        <v>593.99131944444434</v>
      </c>
      <c r="L28" s="4">
        <f t="shared" si="5"/>
        <v>577.3454861111112</v>
      </c>
      <c r="M28" s="4">
        <f t="shared" si="2"/>
        <v>361.3541666666668</v>
      </c>
      <c r="N28" s="3">
        <f t="shared" si="3"/>
        <v>16.645833333333201</v>
      </c>
      <c r="O28" s="4">
        <f t="shared" si="4"/>
        <v>277.08376736110671</v>
      </c>
    </row>
    <row r="29" spans="1:15" x14ac:dyDescent="0.25">
      <c r="B29">
        <v>3</v>
      </c>
      <c r="C29">
        <v>373</v>
      </c>
      <c r="D29" s="1">
        <f t="shared" si="6"/>
        <v>631</v>
      </c>
      <c r="E29" s="1">
        <f t="shared" si="7"/>
        <v>640.83333333333326</v>
      </c>
      <c r="F29" s="1">
        <f t="shared" si="8"/>
        <v>-267.83333333333326</v>
      </c>
      <c r="G29" s="1"/>
      <c r="J29" s="4">
        <v>-224.6788194444444</v>
      </c>
      <c r="K29" s="4">
        <f t="shared" si="1"/>
        <v>597.67881944444434</v>
      </c>
      <c r="L29" s="4">
        <f t="shared" si="5"/>
        <v>585.55381944444434</v>
      </c>
      <c r="M29" s="4">
        <f t="shared" si="2"/>
        <v>360.87499999999994</v>
      </c>
      <c r="N29" s="3">
        <f t="shared" si="3"/>
        <v>12.125000000000057</v>
      </c>
      <c r="O29" s="4">
        <f t="shared" si="4"/>
        <v>147.01562500000136</v>
      </c>
    </row>
    <row r="30" spans="1:15" x14ac:dyDescent="0.25">
      <c r="B30">
        <v>4</v>
      </c>
      <c r="C30">
        <v>443</v>
      </c>
      <c r="D30" s="1">
        <f t="shared" si="6"/>
        <v>650.66666666666663</v>
      </c>
      <c r="E30" s="1">
        <f t="shared" si="7"/>
        <v>656.70833333333326</v>
      </c>
      <c r="F30" s="1">
        <f t="shared" si="8"/>
        <v>-213.70833333333326</v>
      </c>
      <c r="G30" s="1"/>
      <c r="J30" s="4">
        <v>-180.09548611111109</v>
      </c>
      <c r="K30" s="4">
        <f t="shared" si="1"/>
        <v>623.09548611111109</v>
      </c>
      <c r="L30" s="4">
        <f t="shared" si="5"/>
        <v>604.92187499999989</v>
      </c>
      <c r="M30" s="4">
        <f t="shared" si="2"/>
        <v>424.8263888888888</v>
      </c>
      <c r="N30" s="3">
        <f t="shared" si="3"/>
        <v>18.1736111111112</v>
      </c>
      <c r="O30" s="4">
        <f t="shared" si="4"/>
        <v>330.28014081790445</v>
      </c>
    </row>
    <row r="31" spans="1:15" x14ac:dyDescent="0.25">
      <c r="B31">
        <v>5</v>
      </c>
      <c r="C31">
        <v>374</v>
      </c>
      <c r="D31" s="1">
        <f t="shared" si="6"/>
        <v>662.75</v>
      </c>
      <c r="E31" s="1">
        <f t="shared" si="7"/>
        <v>667.25</v>
      </c>
      <c r="F31" s="1">
        <f t="shared" si="8"/>
        <v>-293.25</v>
      </c>
      <c r="G31" s="1"/>
      <c r="J31" s="4">
        <v>-253.94965277777783</v>
      </c>
      <c r="K31" s="4">
        <f t="shared" si="1"/>
        <v>627.94965277777783</v>
      </c>
      <c r="L31" s="4">
        <f t="shared" si="5"/>
        <v>616.24131944444446</v>
      </c>
      <c r="M31" s="4">
        <f t="shared" si="2"/>
        <v>362.29166666666663</v>
      </c>
      <c r="N31" s="3">
        <f t="shared" si="3"/>
        <v>11.708333333333371</v>
      </c>
      <c r="O31" s="4">
        <f t="shared" si="4"/>
        <v>137.08506944444534</v>
      </c>
    </row>
    <row r="32" spans="1:15" x14ac:dyDescent="0.25">
      <c r="B32">
        <v>6</v>
      </c>
      <c r="C32">
        <v>660</v>
      </c>
      <c r="D32" s="1">
        <f t="shared" si="6"/>
        <v>671.75</v>
      </c>
      <c r="E32" s="1">
        <f t="shared" si="7"/>
        <v>674.66666666666674</v>
      </c>
      <c r="F32" s="1">
        <f t="shared" si="8"/>
        <v>-14.666666666666742</v>
      </c>
      <c r="G32" s="1"/>
      <c r="J32" s="4">
        <v>2.3420138888888147</v>
      </c>
      <c r="K32" s="4">
        <f t="shared" si="1"/>
        <v>657.6579861111112</v>
      </c>
      <c r="L32" s="4">
        <f t="shared" si="5"/>
        <v>636.234375</v>
      </c>
      <c r="M32" s="4">
        <f t="shared" si="2"/>
        <v>638.5763888888888</v>
      </c>
      <c r="N32" s="3">
        <f t="shared" si="3"/>
        <v>21.4236111111112</v>
      </c>
      <c r="O32" s="4">
        <f t="shared" si="4"/>
        <v>458.97111304012725</v>
      </c>
    </row>
    <row r="33" spans="1:15" x14ac:dyDescent="0.25">
      <c r="B33">
        <v>7</v>
      </c>
      <c r="C33">
        <v>1004</v>
      </c>
      <c r="D33" s="1">
        <f t="shared" si="6"/>
        <v>677.58333333333337</v>
      </c>
      <c r="E33" s="1" t="s">
        <v>0</v>
      </c>
      <c r="F33" s="1"/>
      <c r="G33" s="1"/>
      <c r="J33" s="4">
        <v>249.02951388888886</v>
      </c>
      <c r="K33" s="4">
        <f t="shared" si="1"/>
        <v>754.97048611111109</v>
      </c>
      <c r="L33" s="4">
        <f t="shared" si="5"/>
        <v>680.19270833333337</v>
      </c>
      <c r="M33" s="4">
        <f t="shared" si="2"/>
        <v>929.22222222222217</v>
      </c>
      <c r="N33" s="3">
        <f t="shared" si="3"/>
        <v>74.777777777777828</v>
      </c>
      <c r="O33" s="4">
        <f t="shared" si="4"/>
        <v>5591.7160493827232</v>
      </c>
    </row>
    <row r="34" spans="1:15" x14ac:dyDescent="0.25">
      <c r="B34">
        <v>8</v>
      </c>
      <c r="C34">
        <v>1153</v>
      </c>
      <c r="E34" t="s">
        <v>0</v>
      </c>
      <c r="J34" s="4">
        <v>366.65451388888886</v>
      </c>
      <c r="K34" s="4">
        <f t="shared" si="1"/>
        <v>786.34548611111109</v>
      </c>
      <c r="L34" s="4">
        <f t="shared" si="5"/>
        <v>732.99131944444434</v>
      </c>
      <c r="M34" s="4">
        <f t="shared" si="2"/>
        <v>1099.6458333333333</v>
      </c>
      <c r="N34" s="3">
        <f t="shared" si="3"/>
        <v>53.354166666666742</v>
      </c>
      <c r="O34" s="4">
        <f t="shared" si="4"/>
        <v>2846.6671006944525</v>
      </c>
    </row>
    <row r="35" spans="1:15" x14ac:dyDescent="0.25">
      <c r="B35">
        <v>9</v>
      </c>
      <c r="C35">
        <v>1388</v>
      </c>
      <c r="E35" t="s">
        <v>0</v>
      </c>
      <c r="J35" s="4">
        <v>525.96701388888891</v>
      </c>
      <c r="K35" s="4">
        <f t="shared" si="1"/>
        <v>862.03298611111109</v>
      </c>
      <c r="L35" s="4">
        <f t="shared" si="5"/>
        <v>801.11631944444434</v>
      </c>
      <c r="M35" s="4">
        <f t="shared" si="2"/>
        <v>1327.0833333333333</v>
      </c>
      <c r="N35" s="3">
        <f t="shared" si="3"/>
        <v>60.916666666666742</v>
      </c>
      <c r="O35" s="4">
        <f t="shared" si="4"/>
        <v>3710.8402777777869</v>
      </c>
    </row>
    <row r="36" spans="1:15" x14ac:dyDescent="0.25">
      <c r="B36">
        <v>10</v>
      </c>
      <c r="C36">
        <v>904</v>
      </c>
      <c r="E36" t="s">
        <v>0</v>
      </c>
      <c r="J36" s="4">
        <v>172.67534722222229</v>
      </c>
      <c r="K36" s="4">
        <f t="shared" si="1"/>
        <v>731.32465277777771</v>
      </c>
      <c r="L36" s="4">
        <f t="shared" si="5"/>
        <v>793.234375</v>
      </c>
      <c r="M36" s="4">
        <f t="shared" si="2"/>
        <v>965.90972222222229</v>
      </c>
      <c r="N36" s="3">
        <f t="shared" si="3"/>
        <v>-61.909722222222285</v>
      </c>
      <c r="O36" s="4">
        <f t="shared" si="4"/>
        <v>3832.8137056327237</v>
      </c>
    </row>
    <row r="37" spans="1:15" x14ac:dyDescent="0.25">
      <c r="B37">
        <v>11</v>
      </c>
      <c r="C37">
        <v>715</v>
      </c>
      <c r="E37" t="s">
        <v>0</v>
      </c>
      <c r="J37" s="4">
        <v>27.092013888888872</v>
      </c>
      <c r="K37" s="4">
        <f t="shared" si="1"/>
        <v>687.90798611111109</v>
      </c>
      <c r="L37" s="4">
        <f t="shared" si="5"/>
        <v>760.421875</v>
      </c>
      <c r="M37" s="4">
        <f t="shared" si="2"/>
        <v>787.51388888888891</v>
      </c>
      <c r="N37" s="3">
        <f t="shared" si="3"/>
        <v>-72.513888888888914</v>
      </c>
      <c r="O37" s="4">
        <f t="shared" si="4"/>
        <v>5258.2640817901274</v>
      </c>
    </row>
    <row r="38" spans="1:15" x14ac:dyDescent="0.25">
      <c r="B38">
        <v>12</v>
      </c>
      <c r="C38">
        <v>441</v>
      </c>
      <c r="E38" t="s">
        <v>0</v>
      </c>
      <c r="J38" s="4">
        <v>-202.05381944444451</v>
      </c>
      <c r="K38" s="4">
        <f t="shared" si="1"/>
        <v>643.05381944444457</v>
      </c>
      <c r="L38" s="6">
        <f>AVERAGE(K37:K38)</f>
        <v>665.48090277777783</v>
      </c>
      <c r="M38" s="4">
        <f t="shared" si="2"/>
        <v>463.42708333333331</v>
      </c>
      <c r="N38" s="3">
        <f t="shared" si="3"/>
        <v>-22.427083333333314</v>
      </c>
      <c r="O38" s="4">
        <f t="shared" si="4"/>
        <v>502.97406684027692</v>
      </c>
    </row>
    <row r="39" spans="1:15" x14ac:dyDescent="0.25">
      <c r="O39" s="6">
        <f>SUM(O3:O38)</f>
        <v>33432.507438753906</v>
      </c>
    </row>
    <row r="40" spans="1:15" x14ac:dyDescent="0.25">
      <c r="L40" s="7" t="s">
        <v>12</v>
      </c>
    </row>
    <row r="43" spans="1:15" x14ac:dyDescent="0.25">
      <c r="A43" t="s">
        <v>56</v>
      </c>
      <c r="B43" t="s">
        <v>63</v>
      </c>
      <c r="C43" t="s">
        <v>57</v>
      </c>
      <c r="D43" t="s">
        <v>62</v>
      </c>
    </row>
    <row r="44" spans="1:15" x14ac:dyDescent="0.25">
      <c r="A44" s="14">
        <v>37257</v>
      </c>
      <c r="B44" s="4">
        <f>J27</f>
        <v>-266.99131944444446</v>
      </c>
      <c r="C44" s="16">
        <f>L$38</f>
        <v>665.48090277777783</v>
      </c>
      <c r="D44" s="5">
        <f>B44+C44</f>
        <v>398.48958333333337</v>
      </c>
      <c r="E44" s="1" t="s">
        <v>0</v>
      </c>
      <c r="F44" s="15" t="s">
        <v>59</v>
      </c>
    </row>
    <row r="45" spans="1:15" x14ac:dyDescent="0.25">
      <c r="A45" s="14">
        <v>37288</v>
      </c>
      <c r="B45" s="4">
        <f t="shared" ref="B45:B47" si="12">J28</f>
        <v>-215.9913194444444</v>
      </c>
      <c r="C45" s="16">
        <f t="shared" ref="C45:C47" si="13">L$38</f>
        <v>665.48090277777783</v>
      </c>
      <c r="D45" s="5">
        <f t="shared" ref="D45:D47" si="14">B45+C45</f>
        <v>449.48958333333343</v>
      </c>
    </row>
    <row r="46" spans="1:15" x14ac:dyDescent="0.25">
      <c r="A46" s="14">
        <v>37316</v>
      </c>
      <c r="B46" s="4">
        <f t="shared" si="12"/>
        <v>-224.6788194444444</v>
      </c>
      <c r="C46" s="16">
        <f t="shared" si="13"/>
        <v>665.48090277777783</v>
      </c>
      <c r="D46" s="5">
        <f t="shared" si="14"/>
        <v>440.80208333333343</v>
      </c>
    </row>
    <row r="47" spans="1:15" x14ac:dyDescent="0.25">
      <c r="A47" s="14">
        <v>37347</v>
      </c>
      <c r="B47" s="4">
        <f t="shared" si="12"/>
        <v>-180.09548611111109</v>
      </c>
      <c r="C47" s="16">
        <f t="shared" si="13"/>
        <v>665.48090277777783</v>
      </c>
      <c r="D47" s="5">
        <f t="shared" si="14"/>
        <v>485.38541666666674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tabSelected="1" workbookViewId="0">
      <selection activeCell="J3" sqref="J3"/>
    </sheetView>
  </sheetViews>
  <sheetFormatPr defaultRowHeight="15" x14ac:dyDescent="0.25"/>
  <cols>
    <col min="1" max="1" width="11" customWidth="1"/>
    <col min="6" max="6" width="10.5703125" bestFit="1" customWidth="1"/>
  </cols>
  <sheetData>
    <row r="1" spans="1:12" ht="26.25" x14ac:dyDescent="0.4">
      <c r="B1" s="13" t="s">
        <v>54</v>
      </c>
    </row>
    <row r="2" spans="1:12" ht="30" x14ac:dyDescent="0.25">
      <c r="A2" t="s">
        <v>60</v>
      </c>
      <c r="B2" t="s">
        <v>61</v>
      </c>
      <c r="C2" t="s">
        <v>1</v>
      </c>
      <c r="D2" t="s">
        <v>14</v>
      </c>
      <c r="E2" t="s">
        <v>2</v>
      </c>
      <c r="G2" t="s">
        <v>16</v>
      </c>
      <c r="H2" t="s">
        <v>17</v>
      </c>
      <c r="I2" s="2" t="s">
        <v>18</v>
      </c>
      <c r="J2" t="s">
        <v>19</v>
      </c>
      <c r="K2" t="s">
        <v>20</v>
      </c>
      <c r="L2" t="s">
        <v>21</v>
      </c>
    </row>
    <row r="3" spans="1:12" x14ac:dyDescent="0.25">
      <c r="A3">
        <v>1999</v>
      </c>
      <c r="B3">
        <v>1</v>
      </c>
      <c r="C3">
        <v>189</v>
      </c>
      <c r="G3" s="5">
        <f>F15</f>
        <v>0.49287818808598394</v>
      </c>
      <c r="H3" s="1">
        <f>C3/G3</f>
        <v>383.46188686894874</v>
      </c>
      <c r="I3" s="17">
        <f>AVERAGE(H3:H4)</f>
        <v>384.12379481658809</v>
      </c>
      <c r="J3" s="1">
        <f>I3*G3</f>
        <v>189.32623998991221</v>
      </c>
      <c r="K3" s="5">
        <f>C3-J3</f>
        <v>-0.32623998991221015</v>
      </c>
      <c r="L3" s="4">
        <f>K3*K3</f>
        <v>0.10643253101791898</v>
      </c>
    </row>
    <row r="4" spans="1:12" x14ac:dyDescent="0.25">
      <c r="B4">
        <v>2</v>
      </c>
      <c r="C4">
        <v>229</v>
      </c>
      <c r="G4" s="5">
        <f t="shared" ref="G4:G8" si="0">F16</f>
        <v>0.59513645739669507</v>
      </c>
      <c r="H4" s="1">
        <f t="shared" ref="H4:H38" si="1">C4/G4</f>
        <v>384.78570276422744</v>
      </c>
      <c r="I4" s="17">
        <f>AVERAGE(H3:H4)</f>
        <v>384.12379481658809</v>
      </c>
      <c r="J4" s="1">
        <f t="shared" ref="J4:J38" si="2">I4*G4</f>
        <v>228.60607444891923</v>
      </c>
      <c r="K4" s="5">
        <f t="shared" ref="K4:K38" si="3">C4-J4</f>
        <v>0.39392555108076976</v>
      </c>
      <c r="L4" s="4">
        <f t="shared" ref="L4:L38" si="4">K4*K4</f>
        <v>0.15517733979428816</v>
      </c>
    </row>
    <row r="5" spans="1:12" x14ac:dyDescent="0.25">
      <c r="B5">
        <v>3</v>
      </c>
      <c r="C5">
        <v>249</v>
      </c>
      <c r="G5" s="5">
        <f t="shared" si="0"/>
        <v>0.59495743919682464</v>
      </c>
      <c r="H5" s="1">
        <f t="shared" si="1"/>
        <v>418.51733182148763</v>
      </c>
      <c r="I5" s="1">
        <f>AVERAGE(H3:H5)</f>
        <v>395.5883071515546</v>
      </c>
      <c r="J5" s="1">
        <f t="shared" si="2"/>
        <v>235.35820619909583</v>
      </c>
      <c r="K5" s="5">
        <f t="shared" si="3"/>
        <v>13.641793800904168</v>
      </c>
      <c r="L5" s="4">
        <f t="shared" si="4"/>
        <v>186.09853810638737</v>
      </c>
    </row>
    <row r="6" spans="1:12" x14ac:dyDescent="0.25">
      <c r="B6">
        <v>4</v>
      </c>
      <c r="C6">
        <v>289</v>
      </c>
      <c r="G6" s="5">
        <f t="shared" si="0"/>
        <v>0.67940567262785123</v>
      </c>
      <c r="H6" s="1">
        <f t="shared" si="1"/>
        <v>425.37177954694761</v>
      </c>
      <c r="I6" s="1">
        <f t="shared" ref="I6:I37" si="5">AVERAGE(H4:H6)</f>
        <v>409.55827137755426</v>
      </c>
      <c r="J6" s="1">
        <f t="shared" si="2"/>
        <v>278.25621284556729</v>
      </c>
      <c r="K6" s="5">
        <f t="shared" si="3"/>
        <v>10.743787154432709</v>
      </c>
      <c r="L6" s="4">
        <f t="shared" si="4"/>
        <v>115.42896241975329</v>
      </c>
    </row>
    <row r="7" spans="1:12" x14ac:dyDescent="0.25">
      <c r="B7">
        <v>5</v>
      </c>
      <c r="C7">
        <v>260</v>
      </c>
      <c r="G7" s="5">
        <f t="shared" si="0"/>
        <v>0.56381207738714045</v>
      </c>
      <c r="H7" s="1">
        <f t="shared" si="1"/>
        <v>461.14656004694189</v>
      </c>
      <c r="I7" s="1">
        <f t="shared" si="5"/>
        <v>435.01189047179241</v>
      </c>
      <c r="J7" s="1">
        <f t="shared" si="2"/>
        <v>245.26495765500849</v>
      </c>
      <c r="K7" s="5">
        <f t="shared" si="3"/>
        <v>14.735042344991513</v>
      </c>
      <c r="L7" s="4">
        <f t="shared" si="4"/>
        <v>217.12147290869297</v>
      </c>
    </row>
    <row r="8" spans="1:12" x14ac:dyDescent="0.25">
      <c r="B8">
        <v>6</v>
      </c>
      <c r="C8">
        <v>431</v>
      </c>
      <c r="G8" s="5">
        <f t="shared" si="0"/>
        <v>0.98474772790398735</v>
      </c>
      <c r="H8" s="1">
        <f t="shared" si="1"/>
        <v>437.67554652537609</v>
      </c>
      <c r="I8" s="1">
        <f t="shared" si="5"/>
        <v>441.39796203975521</v>
      </c>
      <c r="J8" s="1">
        <f t="shared" si="2"/>
        <v>434.66564022009942</v>
      </c>
      <c r="K8" s="5">
        <f t="shared" si="3"/>
        <v>-3.6656402200994194</v>
      </c>
      <c r="L8" s="4">
        <f t="shared" si="4"/>
        <v>13.436918223210519</v>
      </c>
    </row>
    <row r="9" spans="1:12" x14ac:dyDescent="0.25">
      <c r="B9">
        <v>7</v>
      </c>
      <c r="C9">
        <v>660</v>
      </c>
      <c r="D9" s="3">
        <v>450.125</v>
      </c>
      <c r="E9" s="3">
        <f>C9/D9</f>
        <v>1.4662593723965565</v>
      </c>
      <c r="F9" s="5">
        <f>AVERAGE(E9,E21)</f>
        <v>1.4658262328551481</v>
      </c>
      <c r="G9" s="5">
        <f>F9</f>
        <v>1.4658262328551481</v>
      </c>
      <c r="H9" s="1">
        <f t="shared" si="1"/>
        <v>450.2580082186459</v>
      </c>
      <c r="I9" s="1">
        <f t="shared" si="5"/>
        <v>449.69337159698802</v>
      </c>
      <c r="J9" s="1">
        <f t="shared" si="2"/>
        <v>659.17234082794323</v>
      </c>
      <c r="K9" s="5">
        <f t="shared" si="3"/>
        <v>0.82765917205676942</v>
      </c>
      <c r="L9" s="4">
        <f t="shared" si="4"/>
        <v>0.68501970508969701</v>
      </c>
    </row>
    <row r="10" spans="1:12" x14ac:dyDescent="0.25">
      <c r="B10">
        <v>8</v>
      </c>
      <c r="C10">
        <v>777</v>
      </c>
      <c r="D10" s="3">
        <v>455.20833333333337</v>
      </c>
      <c r="E10" s="3">
        <f t="shared" ref="E10:E32" si="6">C10/D10</f>
        <v>1.7069107551487412</v>
      </c>
      <c r="F10" s="5">
        <f t="shared" ref="F10:F20" si="7">AVERAGE(E10,E22)</f>
        <v>1.6915173592417647</v>
      </c>
      <c r="G10" s="5">
        <f t="shared" ref="G10:G14" si="8">F10</f>
        <v>1.6915173592417647</v>
      </c>
      <c r="H10" s="1">
        <f t="shared" si="1"/>
        <v>459.35088738805263</v>
      </c>
      <c r="I10" s="1">
        <f t="shared" si="5"/>
        <v>449.09481404402487</v>
      </c>
      <c r="J10" s="1">
        <f t="shared" si="2"/>
        <v>759.65167390092029</v>
      </c>
      <c r="K10" s="5">
        <f t="shared" si="3"/>
        <v>17.348326099079713</v>
      </c>
      <c r="L10" s="4">
        <f t="shared" si="4"/>
        <v>300.96441844001032</v>
      </c>
    </row>
    <row r="11" spans="1:12" x14ac:dyDescent="0.25">
      <c r="B11">
        <v>9</v>
      </c>
      <c r="C11">
        <v>915</v>
      </c>
      <c r="D11" s="3">
        <v>460.91666666666663</v>
      </c>
      <c r="E11" s="3">
        <f t="shared" si="6"/>
        <v>1.9851744711625385</v>
      </c>
      <c r="F11" s="5">
        <f t="shared" si="7"/>
        <v>1.9884091632573968</v>
      </c>
      <c r="G11" s="5">
        <f t="shared" si="8"/>
        <v>1.9884091632573968</v>
      </c>
      <c r="H11" s="1">
        <f t="shared" si="1"/>
        <v>460.16685947124381</v>
      </c>
      <c r="I11" s="1">
        <f t="shared" si="5"/>
        <v>456.59191835931415</v>
      </c>
      <c r="J11" s="1">
        <f t="shared" si="2"/>
        <v>907.89155433493352</v>
      </c>
      <c r="K11" s="5">
        <f t="shared" si="3"/>
        <v>7.1084456650664833</v>
      </c>
      <c r="L11" s="4">
        <f t="shared" si="4"/>
        <v>50.529999773202476</v>
      </c>
    </row>
    <row r="12" spans="1:12" x14ac:dyDescent="0.25">
      <c r="B12">
        <v>10</v>
      </c>
      <c r="C12">
        <v>613</v>
      </c>
      <c r="D12" s="3">
        <v>467.20833333333331</v>
      </c>
      <c r="E12" s="3">
        <f t="shared" si="6"/>
        <v>1.3120485151163828</v>
      </c>
      <c r="F12" s="5">
        <f t="shared" si="7"/>
        <v>1.3061777303256981</v>
      </c>
      <c r="G12" s="5">
        <f t="shared" si="8"/>
        <v>1.3061777303256981</v>
      </c>
      <c r="H12" s="1">
        <f t="shared" si="1"/>
        <v>469.30826163078683</v>
      </c>
      <c r="I12" s="1">
        <f t="shared" si="5"/>
        <v>462.94200283002777</v>
      </c>
      <c r="J12" s="1">
        <f t="shared" si="2"/>
        <v>604.68453452895858</v>
      </c>
      <c r="K12" s="5">
        <f t="shared" si="3"/>
        <v>8.3154654710414206</v>
      </c>
      <c r="L12" s="4">
        <f t="shared" si="4"/>
        <v>69.146966000082116</v>
      </c>
    </row>
    <row r="13" spans="1:12" x14ac:dyDescent="0.25">
      <c r="B13">
        <v>11</v>
      </c>
      <c r="C13">
        <v>485</v>
      </c>
      <c r="D13" s="3">
        <v>472.79166666666663</v>
      </c>
      <c r="E13" s="3">
        <f t="shared" si="6"/>
        <v>1.0258218031197675</v>
      </c>
      <c r="F13" s="5">
        <f t="shared" si="7"/>
        <v>1.0279360023164417</v>
      </c>
      <c r="G13" s="5">
        <f t="shared" si="8"/>
        <v>1.0279360023164417</v>
      </c>
      <c r="H13" s="1">
        <f t="shared" si="1"/>
        <v>471.81925616678296</v>
      </c>
      <c r="I13" s="1">
        <f t="shared" si="5"/>
        <v>467.0981257562712</v>
      </c>
      <c r="J13" s="1">
        <f t="shared" si="2"/>
        <v>480.14698007940393</v>
      </c>
      <c r="K13" s="5">
        <f t="shared" si="3"/>
        <v>4.8530199205960685</v>
      </c>
      <c r="L13" s="4">
        <f t="shared" si="4"/>
        <v>23.551802349702271</v>
      </c>
    </row>
    <row r="14" spans="1:12" x14ac:dyDescent="0.25">
      <c r="B14">
        <v>12</v>
      </c>
      <c r="C14">
        <v>277</v>
      </c>
      <c r="D14" s="3">
        <v>480.20833333333337</v>
      </c>
      <c r="E14" s="3">
        <f t="shared" si="6"/>
        <v>0.5768329718004338</v>
      </c>
      <c r="F14" s="5">
        <f t="shared" si="7"/>
        <v>0.59957108472604859</v>
      </c>
      <c r="G14" s="5">
        <f t="shared" si="8"/>
        <v>0.59957108472604859</v>
      </c>
      <c r="H14" s="1">
        <f t="shared" si="1"/>
        <v>461.99692923244407</v>
      </c>
      <c r="I14" s="1">
        <f t="shared" si="5"/>
        <v>467.70814901000466</v>
      </c>
      <c r="J14" s="1">
        <f t="shared" si="2"/>
        <v>280.42428223714086</v>
      </c>
      <c r="K14" s="5">
        <f t="shared" si="3"/>
        <v>-3.4242822371408579</v>
      </c>
      <c r="L14" s="4">
        <f t="shared" si="4"/>
        <v>11.725708839598399</v>
      </c>
    </row>
    <row r="15" spans="1:12" x14ac:dyDescent="0.25">
      <c r="A15">
        <v>2000</v>
      </c>
      <c r="B15">
        <v>1</v>
      </c>
      <c r="C15">
        <v>244</v>
      </c>
      <c r="D15" s="3">
        <v>492.54166666666669</v>
      </c>
      <c r="E15" s="3">
        <f t="shared" si="6"/>
        <v>0.49538956095085018</v>
      </c>
      <c r="F15" s="5">
        <f t="shared" si="7"/>
        <v>0.49287818808598394</v>
      </c>
      <c r="G15" s="5">
        <v>0.49287818808598394</v>
      </c>
      <c r="H15" s="1">
        <f t="shared" si="1"/>
        <v>495.05132484668513</v>
      </c>
      <c r="I15" s="1">
        <f t="shared" si="5"/>
        <v>476.28917008197072</v>
      </c>
      <c r="J15" s="1">
        <f t="shared" si="2"/>
        <v>234.75254315497875</v>
      </c>
      <c r="K15" s="5">
        <f t="shared" si="3"/>
        <v>9.2474568450212473</v>
      </c>
      <c r="L15" s="4">
        <f t="shared" si="4"/>
        <v>85.515458100530324</v>
      </c>
    </row>
    <row r="16" spans="1:12" x14ac:dyDescent="0.25">
      <c r="B16">
        <v>2</v>
      </c>
      <c r="C16">
        <v>296</v>
      </c>
      <c r="D16" s="3">
        <v>507.29166666666663</v>
      </c>
      <c r="E16" s="3">
        <f t="shared" si="6"/>
        <v>0.58349075975359344</v>
      </c>
      <c r="F16" s="5">
        <f t="shared" si="7"/>
        <v>0.59513645739669507</v>
      </c>
      <c r="G16" s="5">
        <v>0.59513645739669507</v>
      </c>
      <c r="H16" s="1">
        <f t="shared" si="1"/>
        <v>497.36492584371751</v>
      </c>
      <c r="I16" s="1">
        <f t="shared" si="5"/>
        <v>484.80439330761556</v>
      </c>
      <c r="J16" s="1">
        <f t="shared" si="2"/>
        <v>288.52476916344835</v>
      </c>
      <c r="K16" s="5">
        <f t="shared" si="3"/>
        <v>7.4752308365516456</v>
      </c>
      <c r="L16" s="4">
        <f t="shared" si="4"/>
        <v>55.879076059732611</v>
      </c>
    </row>
    <row r="17" spans="1:12" x14ac:dyDescent="0.25">
      <c r="B17">
        <v>3</v>
      </c>
      <c r="C17">
        <v>319</v>
      </c>
      <c r="D17" s="3">
        <v>524.79166666666663</v>
      </c>
      <c r="E17" s="3">
        <f t="shared" si="6"/>
        <v>0.60786026200873366</v>
      </c>
      <c r="F17" s="5">
        <f t="shared" si="7"/>
        <v>0.59495743919682464</v>
      </c>
      <c r="G17" s="5">
        <v>0.59495743919682464</v>
      </c>
      <c r="H17" s="1">
        <f t="shared" si="1"/>
        <v>536.17280663074121</v>
      </c>
      <c r="I17" s="1">
        <f t="shared" si="5"/>
        <v>509.52968577371462</v>
      </c>
      <c r="J17" s="1">
        <f t="shared" si="2"/>
        <v>303.14847704269198</v>
      </c>
      <c r="K17" s="5">
        <f t="shared" si="3"/>
        <v>15.851522957308021</v>
      </c>
      <c r="L17" s="4">
        <f t="shared" si="4"/>
        <v>251.27078006606322</v>
      </c>
    </row>
    <row r="18" spans="1:12" x14ac:dyDescent="0.25">
      <c r="B18">
        <v>4</v>
      </c>
      <c r="C18">
        <v>370</v>
      </c>
      <c r="D18" s="3">
        <v>540.75</v>
      </c>
      <c r="E18" s="3">
        <f t="shared" si="6"/>
        <v>0.68423485899214054</v>
      </c>
      <c r="F18" s="5">
        <f t="shared" si="7"/>
        <v>0.67940567262785123</v>
      </c>
      <c r="G18" s="5">
        <v>0.67940567262785123</v>
      </c>
      <c r="H18" s="1">
        <f t="shared" si="1"/>
        <v>544.59362779366995</v>
      </c>
      <c r="I18" s="1">
        <f t="shared" si="5"/>
        <v>526.04378675604278</v>
      </c>
      <c r="J18" s="1">
        <f t="shared" si="2"/>
        <v>357.39713277269118</v>
      </c>
      <c r="K18" s="5">
        <f t="shared" si="3"/>
        <v>12.60286722730882</v>
      </c>
      <c r="L18" s="4">
        <f t="shared" si="4"/>
        <v>158.83226234917473</v>
      </c>
    </row>
    <row r="19" spans="1:12" x14ac:dyDescent="0.25">
      <c r="B19">
        <v>5</v>
      </c>
      <c r="C19">
        <v>313</v>
      </c>
      <c r="D19" s="3">
        <v>551.91666666666674</v>
      </c>
      <c r="E19" s="3">
        <f t="shared" si="6"/>
        <v>0.56711460063415364</v>
      </c>
      <c r="F19" s="5">
        <f t="shared" si="7"/>
        <v>0.56381207738714045</v>
      </c>
      <c r="G19" s="5">
        <v>0.56381207738714045</v>
      </c>
      <c r="H19" s="1">
        <f t="shared" si="1"/>
        <v>555.14951267189542</v>
      </c>
      <c r="I19" s="1">
        <f t="shared" si="5"/>
        <v>545.30531569876894</v>
      </c>
      <c r="J19" s="1">
        <f t="shared" si="2"/>
        <v>307.44972285437336</v>
      </c>
      <c r="K19" s="5">
        <f t="shared" si="3"/>
        <v>5.5502771456266373</v>
      </c>
      <c r="L19" s="4">
        <f t="shared" si="4"/>
        <v>30.805576393265373</v>
      </c>
    </row>
    <row r="20" spans="1:12" x14ac:dyDescent="0.25">
      <c r="B20">
        <v>6</v>
      </c>
      <c r="C20">
        <v>556</v>
      </c>
      <c r="D20" s="3">
        <v>560.91666666666674</v>
      </c>
      <c r="E20" s="3">
        <f t="shared" si="6"/>
        <v>0.99123458624275729</v>
      </c>
      <c r="F20" s="5">
        <f t="shared" si="7"/>
        <v>0.98474772790398735</v>
      </c>
      <c r="G20" s="5">
        <v>0.98474772790398735</v>
      </c>
      <c r="H20" s="1">
        <f t="shared" si="1"/>
        <v>564.6116099028053</v>
      </c>
      <c r="I20" s="1">
        <f t="shared" si="5"/>
        <v>554.78491678945693</v>
      </c>
      <c r="J20" s="1">
        <f t="shared" si="2"/>
        <v>546.32318628382041</v>
      </c>
      <c r="K20" s="5">
        <f t="shared" si="3"/>
        <v>9.6768137161795948</v>
      </c>
      <c r="L20" s="4">
        <f t="shared" si="4"/>
        <v>93.640723697641533</v>
      </c>
    </row>
    <row r="21" spans="1:12" x14ac:dyDescent="0.25">
      <c r="B21">
        <v>7</v>
      </c>
      <c r="C21">
        <v>831</v>
      </c>
      <c r="D21" s="3">
        <v>567.08333333333337</v>
      </c>
      <c r="E21" s="3">
        <f t="shared" si="6"/>
        <v>1.4653930933137398</v>
      </c>
      <c r="F21" s="3"/>
      <c r="G21" s="5">
        <v>1.4658262328551481</v>
      </c>
      <c r="H21" s="1">
        <f t="shared" si="1"/>
        <v>566.91576489347688</v>
      </c>
      <c r="I21" s="1">
        <f t="shared" si="5"/>
        <v>562.2256291560592</v>
      </c>
      <c r="J21" s="1">
        <f t="shared" si="2"/>
        <v>824.12507600044182</v>
      </c>
      <c r="K21" s="5">
        <f t="shared" si="3"/>
        <v>6.8749239995581775</v>
      </c>
      <c r="L21" s="4">
        <f t="shared" si="4"/>
        <v>47.264579999701006</v>
      </c>
    </row>
    <row r="22" spans="1:12" x14ac:dyDescent="0.25">
      <c r="B22">
        <v>8</v>
      </c>
      <c r="C22">
        <v>960</v>
      </c>
      <c r="D22" s="3">
        <v>572.75</v>
      </c>
      <c r="E22" s="3">
        <f t="shared" si="6"/>
        <v>1.6761239633347882</v>
      </c>
      <c r="F22" s="3"/>
      <c r="G22" s="5">
        <v>1.6915173592417647</v>
      </c>
      <c r="H22" s="1">
        <f t="shared" si="1"/>
        <v>567.53777592346273</v>
      </c>
      <c r="I22" s="1">
        <f t="shared" si="5"/>
        <v>566.35505023991493</v>
      </c>
      <c r="J22" s="1">
        <f t="shared" si="2"/>
        <v>957.99939897505794</v>
      </c>
      <c r="K22" s="5">
        <f t="shared" si="3"/>
        <v>2.0006010249420569</v>
      </c>
      <c r="L22" s="4">
        <f t="shared" si="4"/>
        <v>4.0024044609992089</v>
      </c>
    </row>
    <row r="23" spans="1:12" x14ac:dyDescent="0.25">
      <c r="B23">
        <v>9</v>
      </c>
      <c r="C23">
        <v>1152</v>
      </c>
      <c r="D23" s="3">
        <v>578.41666666666663</v>
      </c>
      <c r="E23" s="3">
        <f t="shared" si="6"/>
        <v>1.9916438553522549</v>
      </c>
      <c r="F23" s="3"/>
      <c r="G23" s="5">
        <v>1.9884091632573968</v>
      </c>
      <c r="H23" s="1">
        <f t="shared" si="1"/>
        <v>579.35761979330368</v>
      </c>
      <c r="I23" s="1">
        <f t="shared" si="5"/>
        <v>571.2703868700811</v>
      </c>
      <c r="J23" s="1">
        <f t="shared" si="2"/>
        <v>1135.9192719500672</v>
      </c>
      <c r="K23" s="5">
        <f t="shared" si="3"/>
        <v>16.080728049932759</v>
      </c>
      <c r="L23" s="4">
        <f t="shared" si="4"/>
        <v>258.58981461589423</v>
      </c>
    </row>
    <row r="24" spans="1:12" x14ac:dyDescent="0.25">
      <c r="B24">
        <v>10</v>
      </c>
      <c r="C24">
        <v>759</v>
      </c>
      <c r="D24" s="3">
        <v>583.70833333333326</v>
      </c>
      <c r="E24" s="3">
        <f t="shared" si="6"/>
        <v>1.3003069455350134</v>
      </c>
      <c r="F24" s="3"/>
      <c r="G24" s="5">
        <v>1.3061777303256981</v>
      </c>
      <c r="H24" s="1">
        <f t="shared" si="1"/>
        <v>581.08478071413901</v>
      </c>
      <c r="I24" s="1">
        <f t="shared" si="5"/>
        <v>575.99339214363511</v>
      </c>
      <c r="J24" s="1">
        <f t="shared" si="2"/>
        <v>752.34974163277309</v>
      </c>
      <c r="K24" s="5">
        <f t="shared" si="3"/>
        <v>6.6502583672269111</v>
      </c>
      <c r="L24" s="4">
        <f t="shared" si="4"/>
        <v>44.225936350871542</v>
      </c>
    </row>
    <row r="25" spans="1:12" x14ac:dyDescent="0.25">
      <c r="B25">
        <v>11</v>
      </c>
      <c r="C25">
        <v>607</v>
      </c>
      <c r="D25" s="3">
        <v>589.29166666666674</v>
      </c>
      <c r="E25" s="3">
        <f t="shared" si="6"/>
        <v>1.0300502015131159</v>
      </c>
      <c r="F25" s="3"/>
      <c r="G25" s="5">
        <v>1.0279360023164417</v>
      </c>
      <c r="H25" s="1">
        <f t="shared" si="1"/>
        <v>590.50368761492223</v>
      </c>
      <c r="I25" s="1">
        <f t="shared" si="5"/>
        <v>583.64869604078831</v>
      </c>
      <c r="J25" s="1">
        <f t="shared" si="2"/>
        <v>599.95350736537193</v>
      </c>
      <c r="K25" s="5">
        <f t="shared" si="3"/>
        <v>7.0464926346280663</v>
      </c>
      <c r="L25" s="4">
        <f t="shared" si="4"/>
        <v>49.653058449867586</v>
      </c>
    </row>
    <row r="26" spans="1:12" x14ac:dyDescent="0.25">
      <c r="B26">
        <v>12</v>
      </c>
      <c r="C26">
        <v>371</v>
      </c>
      <c r="D26" s="3">
        <v>596.16666666666674</v>
      </c>
      <c r="E26" s="3">
        <f t="shared" si="6"/>
        <v>0.62230919765166337</v>
      </c>
      <c r="F26" s="3"/>
      <c r="G26" s="5">
        <v>0.59957108472604859</v>
      </c>
      <c r="H26" s="1">
        <f t="shared" si="1"/>
        <v>618.77567056042153</v>
      </c>
      <c r="I26" s="1">
        <f t="shared" si="5"/>
        <v>596.78804629649426</v>
      </c>
      <c r="J26" s="1">
        <f t="shared" si="2"/>
        <v>357.81685626952839</v>
      </c>
      <c r="K26" s="5">
        <f t="shared" si="3"/>
        <v>13.183143730471613</v>
      </c>
      <c r="L26" s="4">
        <f t="shared" si="4"/>
        <v>173.79527861827302</v>
      </c>
    </row>
    <row r="27" spans="1:12" x14ac:dyDescent="0.25">
      <c r="A27">
        <v>2001</v>
      </c>
      <c r="B27">
        <v>1</v>
      </c>
      <c r="C27">
        <v>298</v>
      </c>
      <c r="D27" s="3">
        <v>607.70833333333326</v>
      </c>
      <c r="E27" s="3">
        <f t="shared" si="6"/>
        <v>0.49036681522111764</v>
      </c>
      <c r="F27" s="3"/>
      <c r="G27" s="5">
        <v>0.49287818808598394</v>
      </c>
      <c r="H27" s="1">
        <f t="shared" si="1"/>
        <v>604.61186395209904</v>
      </c>
      <c r="I27" s="1">
        <f t="shared" si="5"/>
        <v>604.63040737581423</v>
      </c>
      <c r="J27" s="1">
        <f t="shared" si="2"/>
        <v>298.00913964908165</v>
      </c>
      <c r="K27" s="5">
        <f t="shared" si="3"/>
        <v>-9.1396490816464393E-3</v>
      </c>
      <c r="L27" s="4">
        <f t="shared" si="4"/>
        <v>8.3533185335640608E-5</v>
      </c>
    </row>
    <row r="28" spans="1:12" x14ac:dyDescent="0.25">
      <c r="B28">
        <v>2</v>
      </c>
      <c r="C28">
        <v>378</v>
      </c>
      <c r="D28" s="3">
        <v>622.95833333333326</v>
      </c>
      <c r="E28" s="3">
        <f t="shared" si="6"/>
        <v>0.60678215503979671</v>
      </c>
      <c r="F28" s="3"/>
      <c r="G28" s="5">
        <v>0.59513645739669507</v>
      </c>
      <c r="H28" s="1">
        <f t="shared" si="1"/>
        <v>635.14845259772039</v>
      </c>
      <c r="I28" s="1">
        <f t="shared" si="5"/>
        <v>619.51199570341362</v>
      </c>
      <c r="J28" s="1">
        <f t="shared" si="2"/>
        <v>368.69417443768617</v>
      </c>
      <c r="K28" s="5">
        <f t="shared" si="3"/>
        <v>9.305825562313828</v>
      </c>
      <c r="L28" s="4">
        <f t="shared" si="4"/>
        <v>86.598389396213477</v>
      </c>
    </row>
    <row r="29" spans="1:12" x14ac:dyDescent="0.25">
      <c r="B29">
        <v>3</v>
      </c>
      <c r="C29">
        <v>373</v>
      </c>
      <c r="D29" s="3">
        <v>640.83333333333326</v>
      </c>
      <c r="E29" s="3">
        <f t="shared" si="6"/>
        <v>0.58205461638491551</v>
      </c>
      <c r="F29" s="3"/>
      <c r="G29" s="5">
        <v>0.59495743919682464</v>
      </c>
      <c r="H29" s="1">
        <f t="shared" si="1"/>
        <v>626.93560148359393</v>
      </c>
      <c r="I29" s="1">
        <f t="shared" si="5"/>
        <v>622.23197267780449</v>
      </c>
      <c r="J29" s="1">
        <f t="shared" si="2"/>
        <v>370.20154105077512</v>
      </c>
      <c r="K29" s="5">
        <f t="shared" si="3"/>
        <v>2.7984589492248801</v>
      </c>
      <c r="L29" s="4">
        <f t="shared" si="4"/>
        <v>7.83137249049682</v>
      </c>
    </row>
    <row r="30" spans="1:12" x14ac:dyDescent="0.25">
      <c r="B30">
        <v>4</v>
      </c>
      <c r="C30">
        <v>443</v>
      </c>
      <c r="D30" s="3">
        <v>656.70833333333326</v>
      </c>
      <c r="E30" s="3">
        <f t="shared" si="6"/>
        <v>0.67457648626356204</v>
      </c>
      <c r="F30" s="3"/>
      <c r="G30" s="5">
        <v>0.67940567262785123</v>
      </c>
      <c r="H30" s="1">
        <f t="shared" si="1"/>
        <v>652.04047868269129</v>
      </c>
      <c r="I30" s="1">
        <f t="shared" si="5"/>
        <v>638.04151092133509</v>
      </c>
      <c r="J30" s="1">
        <f t="shared" si="2"/>
        <v>433.48902189200015</v>
      </c>
      <c r="K30" s="5">
        <f t="shared" si="3"/>
        <v>9.510978107999847</v>
      </c>
      <c r="L30" s="4">
        <f t="shared" si="4"/>
        <v>90.458704570852348</v>
      </c>
    </row>
    <row r="31" spans="1:12" x14ac:dyDescent="0.25">
      <c r="B31">
        <v>5</v>
      </c>
      <c r="C31">
        <v>374</v>
      </c>
      <c r="D31" s="3">
        <v>667.25</v>
      </c>
      <c r="E31" s="3">
        <f t="shared" si="6"/>
        <v>0.56050955414012738</v>
      </c>
      <c r="F31" s="3"/>
      <c r="G31" s="5">
        <v>0.56381207738714045</v>
      </c>
      <c r="H31" s="1">
        <f t="shared" si="1"/>
        <v>663.34159022137021</v>
      </c>
      <c r="I31" s="1">
        <f t="shared" si="5"/>
        <v>647.43922346255169</v>
      </c>
      <c r="J31" s="1">
        <f t="shared" si="2"/>
        <v>365.03405356233833</v>
      </c>
      <c r="K31" s="5">
        <f t="shared" si="3"/>
        <v>8.9659464376616711</v>
      </c>
      <c r="L31" s="4">
        <f t="shared" si="4"/>
        <v>80.388195523018013</v>
      </c>
    </row>
    <row r="32" spans="1:12" x14ac:dyDescent="0.25">
      <c r="B32">
        <v>6</v>
      </c>
      <c r="C32">
        <v>660</v>
      </c>
      <c r="D32" s="3">
        <v>674.66666666666674</v>
      </c>
      <c r="E32" s="3">
        <f t="shared" si="6"/>
        <v>0.97826086956521729</v>
      </c>
      <c r="F32" s="3"/>
      <c r="G32" s="5">
        <v>0.98474772790398735</v>
      </c>
      <c r="H32" s="1">
        <f t="shared" si="1"/>
        <v>670.22241463282649</v>
      </c>
      <c r="I32" s="1">
        <f t="shared" si="5"/>
        <v>661.86816117896262</v>
      </c>
      <c r="J32" s="1">
        <f t="shared" si="2"/>
        <v>651.77316789297356</v>
      </c>
      <c r="K32" s="5">
        <f t="shared" si="3"/>
        <v>8.2268321070264392</v>
      </c>
      <c r="L32" s="4">
        <f t="shared" si="4"/>
        <v>67.680766517201079</v>
      </c>
    </row>
    <row r="33" spans="1:12" x14ac:dyDescent="0.25">
      <c r="B33">
        <v>7</v>
      </c>
      <c r="C33">
        <v>1004</v>
      </c>
      <c r="D33" t="s">
        <v>0</v>
      </c>
      <c r="E33" t="s">
        <v>0</v>
      </c>
      <c r="G33" s="5">
        <v>1.4658262328551481</v>
      </c>
      <c r="H33" s="1">
        <f t="shared" si="1"/>
        <v>684.93793977503094</v>
      </c>
      <c r="I33" s="1">
        <f t="shared" si="5"/>
        <v>672.83398154307588</v>
      </c>
      <c r="J33" s="1">
        <f t="shared" si="2"/>
        <v>986.25770050221718</v>
      </c>
      <c r="K33" s="5">
        <f t="shared" si="3"/>
        <v>17.742299497782824</v>
      </c>
      <c r="L33" s="4">
        <f t="shared" si="4"/>
        <v>314.78919146902467</v>
      </c>
    </row>
    <row r="34" spans="1:12" x14ac:dyDescent="0.25">
      <c r="B34">
        <v>8</v>
      </c>
      <c r="C34">
        <v>1153</v>
      </c>
      <c r="G34" s="5">
        <v>1.6915173592417647</v>
      </c>
      <c r="H34" s="1">
        <f t="shared" si="1"/>
        <v>681.63651629140884</v>
      </c>
      <c r="I34" s="1">
        <f t="shared" si="5"/>
        <v>678.93229023308879</v>
      </c>
      <c r="J34" s="1">
        <f t="shared" si="2"/>
        <v>1148.4257546790377</v>
      </c>
      <c r="K34" s="5">
        <f t="shared" si="3"/>
        <v>4.5742453209622909</v>
      </c>
      <c r="L34" s="4">
        <f t="shared" si="4"/>
        <v>20.923720256345412</v>
      </c>
    </row>
    <row r="35" spans="1:12" x14ac:dyDescent="0.25">
      <c r="B35">
        <v>9</v>
      </c>
      <c r="C35">
        <v>1388</v>
      </c>
      <c r="G35" s="5">
        <v>1.9884091632573968</v>
      </c>
      <c r="H35" s="1">
        <f t="shared" si="1"/>
        <v>698.0454655148485</v>
      </c>
      <c r="I35" s="1">
        <f t="shared" si="5"/>
        <v>688.20664052709617</v>
      </c>
      <c r="J35" s="1">
        <f t="shared" si="2"/>
        <v>1368.4363902386674</v>
      </c>
      <c r="K35" s="5">
        <f t="shared" si="3"/>
        <v>19.5636097613326</v>
      </c>
      <c r="L35" s="4">
        <f t="shared" si="4"/>
        <v>382.7348268937082</v>
      </c>
    </row>
    <row r="36" spans="1:12" x14ac:dyDescent="0.25">
      <c r="B36">
        <v>10</v>
      </c>
      <c r="C36">
        <v>904</v>
      </c>
      <c r="G36" s="5">
        <v>1.3061777303256981</v>
      </c>
      <c r="H36" s="1">
        <f t="shared" si="1"/>
        <v>692.09570720102977</v>
      </c>
      <c r="I36" s="1">
        <f t="shared" si="5"/>
        <v>690.59256300242896</v>
      </c>
      <c r="J36" s="1">
        <f t="shared" si="2"/>
        <v>902.03662652231935</v>
      </c>
      <c r="K36" s="5">
        <f t="shared" si="3"/>
        <v>1.9633734776806477</v>
      </c>
      <c r="L36" s="4">
        <f t="shared" si="4"/>
        <v>3.854835412859801</v>
      </c>
    </row>
    <row r="37" spans="1:12" x14ac:dyDescent="0.25">
      <c r="B37">
        <v>11</v>
      </c>
      <c r="C37">
        <v>715</v>
      </c>
      <c r="G37" s="5">
        <v>1.0279360023164417</v>
      </c>
      <c r="H37" s="1">
        <f t="shared" si="1"/>
        <v>695.56859414278313</v>
      </c>
      <c r="I37" s="1">
        <f t="shared" si="5"/>
        <v>695.23658895288725</v>
      </c>
      <c r="J37" s="1">
        <f t="shared" si="2"/>
        <v>714.65871991235008</v>
      </c>
      <c r="K37" s="5">
        <f t="shared" si="3"/>
        <v>0.34128008764992046</v>
      </c>
      <c r="L37" s="4">
        <f t="shared" si="4"/>
        <v>0.11647209822633739</v>
      </c>
    </row>
    <row r="38" spans="1:12" x14ac:dyDescent="0.25">
      <c r="B38">
        <v>12</v>
      </c>
      <c r="C38">
        <v>441</v>
      </c>
      <c r="G38" s="5">
        <v>0.59957108472604859</v>
      </c>
      <c r="H38" s="1">
        <f t="shared" si="1"/>
        <v>735.52579708125575</v>
      </c>
      <c r="I38" s="8">
        <f>AVERAGE(H37:H38)</f>
        <v>715.54719561201944</v>
      </c>
      <c r="J38" s="1">
        <f t="shared" si="2"/>
        <v>429.02140824578055</v>
      </c>
      <c r="K38" s="5">
        <f t="shared" si="3"/>
        <v>11.978591754219451</v>
      </c>
      <c r="L38" s="4">
        <f t="shared" si="4"/>
        <v>143.48666041425423</v>
      </c>
    </row>
    <row r="39" spans="1:12" x14ac:dyDescent="0.25">
      <c r="L39" s="6">
        <f>SUM(L3:L38)</f>
        <v>3441.2895843739425</v>
      </c>
    </row>
    <row r="40" spans="1:12" x14ac:dyDescent="0.25">
      <c r="F40" t="s">
        <v>66</v>
      </c>
    </row>
    <row r="41" spans="1:12" x14ac:dyDescent="0.25">
      <c r="A41" s="15" t="s">
        <v>64</v>
      </c>
    </row>
    <row r="42" spans="1:12" x14ac:dyDescent="0.25">
      <c r="B42" t="s">
        <v>57</v>
      </c>
      <c r="C42" t="s">
        <v>58</v>
      </c>
      <c r="D42" t="s">
        <v>62</v>
      </c>
    </row>
    <row r="43" spans="1:12" x14ac:dyDescent="0.25">
      <c r="A43" s="14">
        <v>37257</v>
      </c>
      <c r="B43" s="16">
        <f>I$38</f>
        <v>715.54719561201944</v>
      </c>
      <c r="C43" s="5">
        <f>G27</f>
        <v>0.49287818808598394</v>
      </c>
      <c r="D43" s="1">
        <f>B43*C43</f>
        <v>352.67760526325924</v>
      </c>
      <c r="F43" s="15" t="s">
        <v>59</v>
      </c>
    </row>
    <row r="44" spans="1:12" x14ac:dyDescent="0.25">
      <c r="A44" s="14">
        <v>37288</v>
      </c>
      <c r="B44" s="16">
        <f t="shared" ref="B44:B46" si="9">I$38</f>
        <v>715.54719561201944</v>
      </c>
      <c r="C44" s="5">
        <f t="shared" ref="C44:C46" si="10">G28</f>
        <v>0.59513645739669507</v>
      </c>
      <c r="D44" s="1">
        <f t="shared" ref="D44:D46" si="11">B44*C44</f>
        <v>425.84822309667726</v>
      </c>
    </row>
    <row r="45" spans="1:12" x14ac:dyDescent="0.25">
      <c r="A45" s="14">
        <v>37316</v>
      </c>
      <c r="B45" s="16">
        <f t="shared" si="9"/>
        <v>715.54719561201944</v>
      </c>
      <c r="C45" s="5">
        <f t="shared" si="10"/>
        <v>0.59495743919682464</v>
      </c>
      <c r="D45" s="1">
        <f t="shared" si="11"/>
        <v>425.72012712579647</v>
      </c>
    </row>
    <row r="46" spans="1:12" x14ac:dyDescent="0.25">
      <c r="A46" s="14">
        <v>37347</v>
      </c>
      <c r="B46" s="16">
        <f t="shared" si="9"/>
        <v>715.54719561201944</v>
      </c>
      <c r="C46" s="5">
        <f t="shared" si="10"/>
        <v>0.67940567262785123</v>
      </c>
      <c r="D46" s="1">
        <f t="shared" si="11"/>
        <v>486.14682373175668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7"/>
  <sheetViews>
    <sheetView workbookViewId="0">
      <selection activeCell="D43" sqref="D43"/>
    </sheetView>
  </sheetViews>
  <sheetFormatPr defaultRowHeight="15" x14ac:dyDescent="0.25"/>
  <cols>
    <col min="1" max="2" width="16.5703125" customWidth="1"/>
    <col min="4" max="4" width="16.42578125" customWidth="1"/>
    <col min="13" max="13" width="9.140625" customWidth="1"/>
  </cols>
  <sheetData>
    <row r="1" spans="1:18" ht="26.25" x14ac:dyDescent="0.4">
      <c r="A1" s="13" t="s">
        <v>55</v>
      </c>
      <c r="B1" s="13"/>
    </row>
    <row r="2" spans="1:18" ht="45" x14ac:dyDescent="0.25">
      <c r="A2" t="s">
        <v>1</v>
      </c>
      <c r="B2" t="s">
        <v>60</v>
      </c>
      <c r="C2" t="s">
        <v>61</v>
      </c>
      <c r="D2" s="2" t="s">
        <v>47</v>
      </c>
      <c r="E2" s="2" t="s">
        <v>48</v>
      </c>
      <c r="F2" t="s">
        <v>16</v>
      </c>
      <c r="G2" t="s">
        <v>49</v>
      </c>
      <c r="H2" t="s">
        <v>50</v>
      </c>
      <c r="I2" t="s">
        <v>51</v>
      </c>
      <c r="J2" t="s">
        <v>22</v>
      </c>
    </row>
    <row r="3" spans="1:18" x14ac:dyDescent="0.25">
      <c r="A3">
        <v>189</v>
      </c>
      <c r="B3">
        <v>1999</v>
      </c>
      <c r="C3">
        <v>1</v>
      </c>
      <c r="D3" s="1">
        <v>383.46188686894874</v>
      </c>
      <c r="E3">
        <v>1</v>
      </c>
      <c r="F3" s="5">
        <v>0.49287818808598394</v>
      </c>
      <c r="G3" s="1">
        <f t="shared" ref="G3:G38" si="0">(N$19+N$20*E3)</f>
        <v>389.92423436661295</v>
      </c>
      <c r="H3" s="1">
        <f>G3*F3</f>
        <v>192.18515012543074</v>
      </c>
      <c r="I3" s="3">
        <f>A3-H3</f>
        <v>-3.1851501254307379</v>
      </c>
      <c r="J3" s="4">
        <f>I3*I3</f>
        <v>10.145181321531446</v>
      </c>
      <c r="M3" t="s">
        <v>23</v>
      </c>
    </row>
    <row r="4" spans="1:18" ht="15.75" thickBot="1" x14ac:dyDescent="0.3">
      <c r="A4">
        <v>229</v>
      </c>
      <c r="C4">
        <v>2</v>
      </c>
      <c r="D4" s="1">
        <v>384.78570276422744</v>
      </c>
      <c r="E4">
        <v>2</v>
      </c>
      <c r="F4" s="5">
        <v>0.59513645739669507</v>
      </c>
      <c r="G4" s="1">
        <f t="shared" si="0"/>
        <v>399.42235516224747</v>
      </c>
      <c r="H4" s="1">
        <f t="shared" ref="H4:H38" si="1">G4*F4</f>
        <v>237.71080545630451</v>
      </c>
      <c r="I4" s="3">
        <f t="shared" ref="I4:I38" si="2">A4-H4</f>
        <v>-8.710805456304513</v>
      </c>
      <c r="J4" s="4">
        <f t="shared" ref="J4:J38" si="3">I4*I4</f>
        <v>75.878131697584479</v>
      </c>
    </row>
    <row r="5" spans="1:18" x14ac:dyDescent="0.25">
      <c r="A5">
        <v>249</v>
      </c>
      <c r="C5">
        <v>3</v>
      </c>
      <c r="D5" s="1">
        <v>418.51733182148763</v>
      </c>
      <c r="E5">
        <v>3</v>
      </c>
      <c r="F5" s="5">
        <v>0.59495743919682464</v>
      </c>
      <c r="G5" s="1">
        <f t="shared" si="0"/>
        <v>408.92047595788193</v>
      </c>
      <c r="H5" s="1">
        <f t="shared" si="1"/>
        <v>243.29027921104813</v>
      </c>
      <c r="I5" s="3">
        <f t="shared" si="2"/>
        <v>5.70972078895187</v>
      </c>
      <c r="J5" s="4">
        <f t="shared" si="3"/>
        <v>32.600911487789162</v>
      </c>
      <c r="M5" s="12" t="s">
        <v>24</v>
      </c>
      <c r="N5" s="12"/>
    </row>
    <row r="6" spans="1:18" x14ac:dyDescent="0.25">
      <c r="A6">
        <v>289</v>
      </c>
      <c r="C6">
        <v>4</v>
      </c>
      <c r="D6" s="1">
        <v>425.37177954694761</v>
      </c>
      <c r="E6">
        <v>4</v>
      </c>
      <c r="F6" s="5">
        <v>0.67940567262785123</v>
      </c>
      <c r="G6" s="1">
        <f t="shared" si="0"/>
        <v>418.4185967535164</v>
      </c>
      <c r="H6" s="1">
        <f t="shared" si="1"/>
        <v>284.27596816732444</v>
      </c>
      <c r="I6" s="3">
        <f t="shared" si="2"/>
        <v>4.7240318326755641</v>
      </c>
      <c r="J6" s="4">
        <f t="shared" si="3"/>
        <v>22.316476756132051</v>
      </c>
      <c r="M6" s="9" t="s">
        <v>25</v>
      </c>
      <c r="N6" s="9">
        <v>0.9925414370506308</v>
      </c>
    </row>
    <row r="7" spans="1:18" x14ac:dyDescent="0.25">
      <c r="A7">
        <v>260</v>
      </c>
      <c r="C7">
        <v>5</v>
      </c>
      <c r="D7" s="1">
        <v>461.14656004694189</v>
      </c>
      <c r="E7">
        <v>5</v>
      </c>
      <c r="F7" s="5">
        <v>0.56381207738714045</v>
      </c>
      <c r="G7" s="1">
        <f t="shared" si="0"/>
        <v>427.91671754915086</v>
      </c>
      <c r="H7" s="1">
        <f t="shared" si="1"/>
        <v>241.26461347007296</v>
      </c>
      <c r="I7" s="3">
        <f t="shared" si="2"/>
        <v>18.735386529927041</v>
      </c>
      <c r="J7" s="4">
        <f t="shared" si="3"/>
        <v>351.01470842577163</v>
      </c>
      <c r="M7" s="9" t="s">
        <v>26</v>
      </c>
      <c r="N7" s="9">
        <v>0.98513850426253124</v>
      </c>
    </row>
    <row r="8" spans="1:18" x14ac:dyDescent="0.25">
      <c r="A8">
        <v>431</v>
      </c>
      <c r="C8">
        <v>6</v>
      </c>
      <c r="D8" s="1">
        <v>437.67554652537609</v>
      </c>
      <c r="E8">
        <v>6</v>
      </c>
      <c r="F8" s="5">
        <v>0.98474772790398735</v>
      </c>
      <c r="G8" s="1">
        <f t="shared" si="0"/>
        <v>437.41483834478538</v>
      </c>
      <c r="H8" s="1">
        <f t="shared" si="1"/>
        <v>430.74326821151732</v>
      </c>
      <c r="I8" s="3">
        <f t="shared" si="2"/>
        <v>0.25673178848268208</v>
      </c>
      <c r="J8" s="4">
        <f t="shared" si="3"/>
        <v>6.5911211217516613E-2</v>
      </c>
      <c r="M8" s="9" t="s">
        <v>27</v>
      </c>
      <c r="N8" s="9">
        <v>0.98470140144672325</v>
      </c>
    </row>
    <row r="9" spans="1:18" x14ac:dyDescent="0.25">
      <c r="A9">
        <v>660</v>
      </c>
      <c r="C9">
        <v>7</v>
      </c>
      <c r="D9" s="1">
        <v>450.2580082186459</v>
      </c>
      <c r="E9">
        <v>7</v>
      </c>
      <c r="F9" s="5">
        <v>1.4658262328551481</v>
      </c>
      <c r="G9" s="1">
        <f t="shared" si="0"/>
        <v>446.91295914041984</v>
      </c>
      <c r="H9" s="1">
        <f t="shared" si="1"/>
        <v>655.09673931094835</v>
      </c>
      <c r="I9" s="3">
        <f t="shared" si="2"/>
        <v>4.903260689051649</v>
      </c>
      <c r="J9" s="4">
        <f t="shared" si="3"/>
        <v>24.041965384799251</v>
      </c>
      <c r="M9" s="9" t="s">
        <v>28</v>
      </c>
      <c r="N9" s="9">
        <v>12.470284317133498</v>
      </c>
    </row>
    <row r="10" spans="1:18" ht="15.75" thickBot="1" x14ac:dyDescent="0.3">
      <c r="A10">
        <v>777</v>
      </c>
      <c r="C10">
        <v>8</v>
      </c>
      <c r="D10" s="1">
        <v>459.35088738805263</v>
      </c>
      <c r="E10">
        <v>8</v>
      </c>
      <c r="F10" s="5">
        <v>1.6915173592417647</v>
      </c>
      <c r="G10" s="1">
        <f t="shared" si="0"/>
        <v>456.41107993605431</v>
      </c>
      <c r="H10" s="1">
        <f t="shared" si="1"/>
        <v>772.02726466211652</v>
      </c>
      <c r="I10" s="3">
        <f t="shared" si="2"/>
        <v>4.9727353378834778</v>
      </c>
      <c r="J10" s="4">
        <f t="shared" si="3"/>
        <v>24.728096740635106</v>
      </c>
      <c r="M10" s="10" t="s">
        <v>29</v>
      </c>
      <c r="N10" s="10">
        <v>36</v>
      </c>
    </row>
    <row r="11" spans="1:18" x14ac:dyDescent="0.25">
      <c r="A11">
        <v>915</v>
      </c>
      <c r="C11">
        <v>9</v>
      </c>
      <c r="D11" s="1">
        <v>460.16685947124381</v>
      </c>
      <c r="E11">
        <v>9</v>
      </c>
      <c r="F11" s="5">
        <v>1.9884091632573968</v>
      </c>
      <c r="G11" s="1">
        <f t="shared" si="0"/>
        <v>465.90920073168877</v>
      </c>
      <c r="H11" s="1">
        <f t="shared" si="1"/>
        <v>926.41812398081981</v>
      </c>
      <c r="I11" s="3">
        <f t="shared" si="2"/>
        <v>-11.418123980819814</v>
      </c>
      <c r="J11" s="4">
        <f t="shared" si="3"/>
        <v>130.37355524137251</v>
      </c>
    </row>
    <row r="12" spans="1:18" ht="15.75" thickBot="1" x14ac:dyDescent="0.3">
      <c r="A12">
        <v>613</v>
      </c>
      <c r="C12">
        <v>10</v>
      </c>
      <c r="D12" s="1">
        <v>469.30826163078683</v>
      </c>
      <c r="E12">
        <v>10</v>
      </c>
      <c r="F12" s="5">
        <v>1.3061777303256981</v>
      </c>
      <c r="G12" s="1">
        <f t="shared" si="0"/>
        <v>475.40732152732329</v>
      </c>
      <c r="H12" s="1">
        <f t="shared" si="1"/>
        <v>620.96645621277855</v>
      </c>
      <c r="I12" s="3">
        <f t="shared" si="2"/>
        <v>-7.966456212778553</v>
      </c>
      <c r="J12" s="4">
        <f t="shared" si="3"/>
        <v>63.464424590118007</v>
      </c>
      <c r="M12" t="s">
        <v>30</v>
      </c>
    </row>
    <row r="13" spans="1:18" x14ac:dyDescent="0.25">
      <c r="A13">
        <v>485</v>
      </c>
      <c r="C13">
        <v>11</v>
      </c>
      <c r="D13" s="1">
        <v>471.81925616678296</v>
      </c>
      <c r="E13">
        <v>11</v>
      </c>
      <c r="F13" s="5">
        <v>1.0279360023164417</v>
      </c>
      <c r="G13" s="1">
        <f t="shared" si="0"/>
        <v>484.90544232295775</v>
      </c>
      <c r="H13" s="1">
        <f t="shared" si="1"/>
        <v>498.4517618829471</v>
      </c>
      <c r="I13" s="3">
        <f t="shared" si="2"/>
        <v>-13.451761882947096</v>
      </c>
      <c r="J13" s="4">
        <f t="shared" si="3"/>
        <v>180.9498977555084</v>
      </c>
      <c r="M13" s="11"/>
      <c r="N13" s="11" t="s">
        <v>35</v>
      </c>
      <c r="O13" s="11" t="s">
        <v>36</v>
      </c>
      <c r="P13" s="11" t="s">
        <v>37</v>
      </c>
      <c r="Q13" s="11" t="s">
        <v>38</v>
      </c>
      <c r="R13" s="11" t="s">
        <v>39</v>
      </c>
    </row>
    <row r="14" spans="1:18" x14ac:dyDescent="0.25">
      <c r="A14">
        <v>277</v>
      </c>
      <c r="C14">
        <v>12</v>
      </c>
      <c r="D14" s="1">
        <v>461.99692923244407</v>
      </c>
      <c r="E14">
        <v>12</v>
      </c>
      <c r="F14" s="5">
        <v>0.59957108472604859</v>
      </c>
      <c r="G14" s="1">
        <f t="shared" si="0"/>
        <v>494.40356311859227</v>
      </c>
      <c r="H14" s="1">
        <f t="shared" si="1"/>
        <v>296.43008063143782</v>
      </c>
      <c r="I14" s="3">
        <f t="shared" si="2"/>
        <v>-19.430080631437818</v>
      </c>
      <c r="J14" s="4">
        <f t="shared" si="3"/>
        <v>377.52803334417501</v>
      </c>
      <c r="M14" s="9" t="s">
        <v>31</v>
      </c>
      <c r="N14" s="9">
        <v>1</v>
      </c>
      <c r="O14" s="9">
        <v>350482.55024928314</v>
      </c>
      <c r="P14" s="9">
        <v>350482.55024928314</v>
      </c>
      <c r="Q14" s="9">
        <v>2253.7912560496288</v>
      </c>
      <c r="R14" s="9">
        <v>1.1511717517783283E-32</v>
      </c>
    </row>
    <row r="15" spans="1:18" x14ac:dyDescent="0.25">
      <c r="A15">
        <v>244</v>
      </c>
      <c r="B15">
        <v>2000</v>
      </c>
      <c r="C15">
        <v>1</v>
      </c>
      <c r="D15" s="1">
        <v>495.05132484668513</v>
      </c>
      <c r="E15">
        <v>13</v>
      </c>
      <c r="F15" s="5">
        <v>0.49287818808598394</v>
      </c>
      <c r="G15" s="1">
        <f t="shared" si="0"/>
        <v>503.90168391422674</v>
      </c>
      <c r="H15" s="1">
        <f t="shared" si="1"/>
        <v>248.36214894112027</v>
      </c>
      <c r="I15" s="3">
        <f t="shared" si="2"/>
        <v>-4.3621489411202674</v>
      </c>
      <c r="J15" s="4">
        <f t="shared" si="3"/>
        <v>19.028343384516671</v>
      </c>
      <c r="M15" s="9" t="s">
        <v>32</v>
      </c>
      <c r="N15" s="9">
        <v>34</v>
      </c>
      <c r="O15" s="9">
        <v>5287.2716923049529</v>
      </c>
      <c r="P15" s="9">
        <v>155.50799095014568</v>
      </c>
      <c r="Q15" s="9"/>
      <c r="R15" s="9"/>
    </row>
    <row r="16" spans="1:18" ht="15.75" thickBot="1" x14ac:dyDescent="0.3">
      <c r="A16">
        <v>296</v>
      </c>
      <c r="C16">
        <v>2</v>
      </c>
      <c r="D16" s="1">
        <v>497.36492584371751</v>
      </c>
      <c r="E16">
        <v>14</v>
      </c>
      <c r="F16" s="5">
        <v>0.59513645739669507</v>
      </c>
      <c r="G16" s="1">
        <f t="shared" si="0"/>
        <v>513.3998047098612</v>
      </c>
      <c r="H16" s="1">
        <f t="shared" si="1"/>
        <v>305.54294100318191</v>
      </c>
      <c r="I16" s="3">
        <f t="shared" si="2"/>
        <v>-9.5429410031819089</v>
      </c>
      <c r="J16" s="4">
        <f t="shared" si="3"/>
        <v>91.067722990210541</v>
      </c>
      <c r="M16" s="10" t="s">
        <v>33</v>
      </c>
      <c r="N16" s="10">
        <v>35</v>
      </c>
      <c r="O16" s="10">
        <v>355769.82194158807</v>
      </c>
      <c r="P16" s="10"/>
      <c r="Q16" s="10"/>
      <c r="R16" s="10"/>
    </row>
    <row r="17" spans="1:21" ht="15.75" thickBot="1" x14ac:dyDescent="0.3">
      <c r="A17">
        <v>319</v>
      </c>
      <c r="C17">
        <v>3</v>
      </c>
      <c r="D17" s="1">
        <v>536.17280663074121</v>
      </c>
      <c r="E17">
        <v>15</v>
      </c>
      <c r="F17" s="5">
        <v>0.59495743919682464</v>
      </c>
      <c r="G17" s="1">
        <f t="shared" si="0"/>
        <v>522.89792550549566</v>
      </c>
      <c r="H17" s="1">
        <f t="shared" si="1"/>
        <v>311.10201072008169</v>
      </c>
      <c r="I17" s="3">
        <f t="shared" si="2"/>
        <v>7.8979892799183062</v>
      </c>
      <c r="J17" s="4">
        <f t="shared" si="3"/>
        <v>62.378234665704483</v>
      </c>
    </row>
    <row r="18" spans="1:21" x14ac:dyDescent="0.25">
      <c r="A18">
        <v>370</v>
      </c>
      <c r="C18">
        <v>4</v>
      </c>
      <c r="D18" s="1">
        <v>544.59362779366995</v>
      </c>
      <c r="E18">
        <v>16</v>
      </c>
      <c r="F18" s="5">
        <v>0.67940567262785123</v>
      </c>
      <c r="G18" s="1">
        <f t="shared" si="0"/>
        <v>532.39604630113013</v>
      </c>
      <c r="H18" s="1">
        <f t="shared" si="1"/>
        <v>361.71289394162795</v>
      </c>
      <c r="I18" s="3">
        <f t="shared" si="2"/>
        <v>8.2871060583720464</v>
      </c>
      <c r="J18" s="4">
        <f t="shared" si="3"/>
        <v>68.676126822706678</v>
      </c>
      <c r="M18" s="11"/>
      <c r="N18" s="11" t="s">
        <v>40</v>
      </c>
      <c r="O18" s="11" t="s">
        <v>28</v>
      </c>
      <c r="P18" s="11" t="s">
        <v>41</v>
      </c>
      <c r="Q18" s="11" t="s">
        <v>42</v>
      </c>
      <c r="R18" s="11" t="s">
        <v>43</v>
      </c>
      <c r="S18" s="11" t="s">
        <v>44</v>
      </c>
      <c r="T18" s="11" t="s">
        <v>45</v>
      </c>
      <c r="U18" s="11" t="s">
        <v>46</v>
      </c>
    </row>
    <row r="19" spans="1:21" x14ac:dyDescent="0.25">
      <c r="A19">
        <v>313</v>
      </c>
      <c r="C19">
        <v>5</v>
      </c>
      <c r="D19" s="1">
        <v>555.14951267189542</v>
      </c>
      <c r="E19">
        <v>17</v>
      </c>
      <c r="F19" s="5">
        <v>0.56381207738714045</v>
      </c>
      <c r="G19" s="1">
        <f t="shared" si="0"/>
        <v>541.8941670967647</v>
      </c>
      <c r="H19" s="1">
        <f t="shared" si="1"/>
        <v>305.52647607480111</v>
      </c>
      <c r="I19" s="3">
        <f t="shared" si="2"/>
        <v>7.4735239251988901</v>
      </c>
      <c r="J19" s="4">
        <f t="shared" si="3"/>
        <v>55.853559860520228</v>
      </c>
      <c r="M19" s="9" t="s">
        <v>34</v>
      </c>
      <c r="N19" s="9">
        <v>380.42611357097849</v>
      </c>
      <c r="O19" s="9">
        <v>4.2449004586382282</v>
      </c>
      <c r="P19" s="9">
        <v>89.619560523928016</v>
      </c>
      <c r="Q19" s="9">
        <v>5.703374866964288E-42</v>
      </c>
      <c r="R19" s="9">
        <v>371.7994379213107</v>
      </c>
      <c r="S19" s="9">
        <v>389.05278922064628</v>
      </c>
      <c r="T19" s="9">
        <v>371.7994379213107</v>
      </c>
      <c r="U19" s="9">
        <v>389.05278922064628</v>
      </c>
    </row>
    <row r="20" spans="1:21" ht="15.75" thickBot="1" x14ac:dyDescent="0.3">
      <c r="A20">
        <v>556</v>
      </c>
      <c r="C20">
        <v>6</v>
      </c>
      <c r="D20" s="1">
        <v>564.6116099028053</v>
      </c>
      <c r="E20">
        <v>18</v>
      </c>
      <c r="F20" s="5">
        <v>0.98474772790398735</v>
      </c>
      <c r="G20" s="1">
        <f t="shared" si="0"/>
        <v>551.39228789239905</v>
      </c>
      <c r="H20" s="1">
        <f t="shared" si="1"/>
        <v>542.9823026858212</v>
      </c>
      <c r="I20" s="3">
        <f t="shared" si="2"/>
        <v>13.017697314178804</v>
      </c>
      <c r="J20" s="4">
        <f t="shared" si="3"/>
        <v>169.46044336357804</v>
      </c>
      <c r="M20" s="10" t="s">
        <v>52</v>
      </c>
      <c r="N20" s="10">
        <v>9.4981207956344793</v>
      </c>
      <c r="O20" s="10">
        <v>0.20006948017717346</v>
      </c>
      <c r="P20" s="10">
        <v>47.474111429805916</v>
      </c>
      <c r="Q20" s="10">
        <v>1.151171751778312E-32</v>
      </c>
      <c r="R20" s="10">
        <v>9.0915306930623689</v>
      </c>
      <c r="S20" s="10">
        <v>9.9047108982065897</v>
      </c>
      <c r="T20" s="10">
        <v>9.0915306930623689</v>
      </c>
      <c r="U20" s="10">
        <v>9.9047108982065897</v>
      </c>
    </row>
    <row r="21" spans="1:21" x14ac:dyDescent="0.25">
      <c r="A21">
        <v>831</v>
      </c>
      <c r="C21">
        <v>7</v>
      </c>
      <c r="D21" s="1">
        <v>566.91576489347688</v>
      </c>
      <c r="E21">
        <v>19</v>
      </c>
      <c r="F21" s="5">
        <v>1.4658262328551481</v>
      </c>
      <c r="G21" s="1">
        <f t="shared" si="0"/>
        <v>560.89040868803363</v>
      </c>
      <c r="H21" s="1">
        <f t="shared" si="1"/>
        <v>822.16787481176482</v>
      </c>
      <c r="I21" s="3">
        <f t="shared" si="2"/>
        <v>8.8321251882351817</v>
      </c>
      <c r="J21" s="4">
        <f t="shared" si="3"/>
        <v>78.006435340658342</v>
      </c>
    </row>
    <row r="22" spans="1:21" x14ac:dyDescent="0.25">
      <c r="A22">
        <v>960</v>
      </c>
      <c r="C22">
        <v>8</v>
      </c>
      <c r="D22" s="1">
        <v>567.53777592346273</v>
      </c>
      <c r="E22">
        <v>20</v>
      </c>
      <c r="F22" s="5">
        <v>1.6915173592417647</v>
      </c>
      <c r="G22" s="1">
        <f t="shared" si="0"/>
        <v>570.38852948366809</v>
      </c>
      <c r="H22" s="1">
        <f t="shared" si="1"/>
        <v>964.82209913400766</v>
      </c>
      <c r="I22" s="3">
        <f t="shared" si="2"/>
        <v>-4.822099134007658</v>
      </c>
      <c r="J22" s="4">
        <f t="shared" si="3"/>
        <v>23.252640058197404</v>
      </c>
    </row>
    <row r="23" spans="1:21" x14ac:dyDescent="0.25">
      <c r="A23">
        <v>1152</v>
      </c>
      <c r="C23">
        <v>9</v>
      </c>
      <c r="D23" s="1">
        <v>579.35761979330368</v>
      </c>
      <c r="E23">
        <v>21</v>
      </c>
      <c r="F23" s="5">
        <v>1.9884091632573968</v>
      </c>
      <c r="G23" s="1">
        <f t="shared" si="0"/>
        <v>579.88665027930256</v>
      </c>
      <c r="H23" s="1">
        <f t="shared" si="1"/>
        <v>1153.0519290660027</v>
      </c>
      <c r="I23" s="3">
        <f t="shared" si="2"/>
        <v>-1.0519290660026854</v>
      </c>
      <c r="J23" s="4">
        <f t="shared" si="3"/>
        <v>1.1065547599012822</v>
      </c>
    </row>
    <row r="24" spans="1:21" x14ac:dyDescent="0.25">
      <c r="A24">
        <v>759</v>
      </c>
      <c r="C24">
        <v>10</v>
      </c>
      <c r="D24" s="1">
        <v>581.08478071413901</v>
      </c>
      <c r="E24">
        <v>22</v>
      </c>
      <c r="F24" s="5">
        <v>1.3061777303256981</v>
      </c>
      <c r="G24" s="1">
        <f t="shared" si="0"/>
        <v>589.38477107493702</v>
      </c>
      <c r="H24" s="1">
        <f t="shared" si="1"/>
        <v>769.84126257119237</v>
      </c>
      <c r="I24" s="3">
        <f t="shared" si="2"/>
        <v>-10.841262571192374</v>
      </c>
      <c r="J24" s="4">
        <f t="shared" si="3"/>
        <v>117.53297413753668</v>
      </c>
    </row>
    <row r="25" spans="1:21" x14ac:dyDescent="0.25">
      <c r="A25">
        <v>607</v>
      </c>
      <c r="C25">
        <v>11</v>
      </c>
      <c r="D25" s="1">
        <v>590.50368761492223</v>
      </c>
      <c r="E25">
        <v>23</v>
      </c>
      <c r="F25" s="5">
        <v>1.0279360023164417</v>
      </c>
      <c r="G25" s="1">
        <f t="shared" si="0"/>
        <v>598.88289187057148</v>
      </c>
      <c r="H25" s="1">
        <f t="shared" si="1"/>
        <v>615.61328572514503</v>
      </c>
      <c r="I25" s="3">
        <f t="shared" si="2"/>
        <v>-8.6132857251450332</v>
      </c>
      <c r="J25" s="4">
        <f t="shared" si="3"/>
        <v>74.188690982987197</v>
      </c>
    </row>
    <row r="26" spans="1:21" x14ac:dyDescent="0.25">
      <c r="A26">
        <v>371</v>
      </c>
      <c r="C26">
        <v>12</v>
      </c>
      <c r="D26" s="1">
        <v>618.77567056042153</v>
      </c>
      <c r="E26">
        <v>24</v>
      </c>
      <c r="F26" s="5">
        <v>0.59957108472604859</v>
      </c>
      <c r="G26" s="1">
        <f t="shared" si="0"/>
        <v>608.38101266620606</v>
      </c>
      <c r="H26" s="1">
        <f t="shared" si="1"/>
        <v>364.76766369100909</v>
      </c>
      <c r="I26" s="3">
        <f t="shared" si="2"/>
        <v>6.2323363089909094</v>
      </c>
      <c r="J26" s="4">
        <f t="shared" si="3"/>
        <v>38.842015868366431</v>
      </c>
    </row>
    <row r="27" spans="1:21" x14ac:dyDescent="0.25">
      <c r="A27">
        <v>298</v>
      </c>
      <c r="B27">
        <v>2001</v>
      </c>
      <c r="C27">
        <v>1</v>
      </c>
      <c r="D27" s="1">
        <v>604.61186395209904</v>
      </c>
      <c r="E27">
        <v>25</v>
      </c>
      <c r="F27" s="5">
        <v>0.49287818808598394</v>
      </c>
      <c r="G27" s="1">
        <f t="shared" si="0"/>
        <v>617.87913346184041</v>
      </c>
      <c r="H27" s="1">
        <f t="shared" si="1"/>
        <v>304.53914775680977</v>
      </c>
      <c r="I27" s="3">
        <f t="shared" si="2"/>
        <v>-6.5391477568097685</v>
      </c>
      <c r="J27" s="4">
        <f t="shared" si="3"/>
        <v>42.760453385390228</v>
      </c>
    </row>
    <row r="28" spans="1:21" x14ac:dyDescent="0.25">
      <c r="A28">
        <v>378</v>
      </c>
      <c r="C28">
        <v>2</v>
      </c>
      <c r="D28" s="1">
        <v>635.14845259772039</v>
      </c>
      <c r="E28">
        <v>26</v>
      </c>
      <c r="F28" s="5">
        <v>0.59513645739669507</v>
      </c>
      <c r="G28" s="1">
        <f t="shared" si="0"/>
        <v>627.37725425747499</v>
      </c>
      <c r="H28" s="1">
        <f t="shared" si="1"/>
        <v>373.3750765500593</v>
      </c>
      <c r="I28" s="3">
        <f t="shared" si="2"/>
        <v>4.6249234499406953</v>
      </c>
      <c r="J28" s="4">
        <f t="shared" si="3"/>
        <v>21.389916917811341</v>
      </c>
    </row>
    <row r="29" spans="1:21" x14ac:dyDescent="0.25">
      <c r="A29">
        <v>373</v>
      </c>
      <c r="C29">
        <v>3</v>
      </c>
      <c r="D29" s="1">
        <v>626.93560148359393</v>
      </c>
      <c r="E29">
        <v>27</v>
      </c>
      <c r="F29" s="5">
        <v>0.59495743919682464</v>
      </c>
      <c r="G29" s="1">
        <f t="shared" si="0"/>
        <v>636.87537505310945</v>
      </c>
      <c r="H29" s="1">
        <f t="shared" si="1"/>
        <v>378.91374222911526</v>
      </c>
      <c r="I29" s="3">
        <f t="shared" si="2"/>
        <v>-5.9137422291152575</v>
      </c>
      <c r="J29" s="4">
        <f t="shared" si="3"/>
        <v>34.972347152421094</v>
      </c>
    </row>
    <row r="30" spans="1:21" x14ac:dyDescent="0.25">
      <c r="A30">
        <v>443</v>
      </c>
      <c r="C30">
        <v>4</v>
      </c>
      <c r="D30" s="1">
        <v>652.04047868269129</v>
      </c>
      <c r="E30">
        <v>28</v>
      </c>
      <c r="F30" s="5">
        <v>0.67940567262785123</v>
      </c>
      <c r="G30" s="1">
        <f t="shared" si="0"/>
        <v>646.37349584874391</v>
      </c>
      <c r="H30" s="1">
        <f t="shared" si="1"/>
        <v>439.14981971593147</v>
      </c>
      <c r="I30" s="3">
        <f t="shared" si="2"/>
        <v>3.8501802840685286</v>
      </c>
      <c r="J30" s="4">
        <f t="shared" si="3"/>
        <v>14.823888219830016</v>
      </c>
    </row>
    <row r="31" spans="1:21" x14ac:dyDescent="0.25">
      <c r="A31">
        <v>374</v>
      </c>
      <c r="C31">
        <v>5</v>
      </c>
      <c r="D31" s="1">
        <v>663.34159022137021</v>
      </c>
      <c r="E31">
        <v>29</v>
      </c>
      <c r="F31" s="5">
        <v>0.56381207738714045</v>
      </c>
      <c r="G31" s="1">
        <f t="shared" si="0"/>
        <v>655.87161664437838</v>
      </c>
      <c r="H31" s="1">
        <f t="shared" si="1"/>
        <v>369.7883386795292</v>
      </c>
      <c r="I31" s="3">
        <f t="shared" si="2"/>
        <v>4.211661320470796</v>
      </c>
      <c r="J31" s="4">
        <f t="shared" si="3"/>
        <v>17.738091078349807</v>
      </c>
    </row>
    <row r="32" spans="1:21" x14ac:dyDescent="0.25">
      <c r="A32">
        <v>660</v>
      </c>
      <c r="C32">
        <v>6</v>
      </c>
      <c r="D32" s="1">
        <v>670.22241463282649</v>
      </c>
      <c r="E32">
        <v>30</v>
      </c>
      <c r="F32" s="5">
        <v>0.98474772790398735</v>
      </c>
      <c r="G32" s="1">
        <f t="shared" si="0"/>
        <v>665.36973744001284</v>
      </c>
      <c r="H32" s="1">
        <f t="shared" si="1"/>
        <v>655.22133716012524</v>
      </c>
      <c r="I32" s="3">
        <f t="shared" si="2"/>
        <v>4.7786628398747553</v>
      </c>
      <c r="J32" s="4">
        <f t="shared" si="3"/>
        <v>22.83561853719986</v>
      </c>
    </row>
    <row r="33" spans="1:10" x14ac:dyDescent="0.25">
      <c r="A33">
        <v>1004</v>
      </c>
      <c r="C33">
        <v>7</v>
      </c>
      <c r="D33" s="1">
        <v>684.93793977503094</v>
      </c>
      <c r="E33">
        <v>31</v>
      </c>
      <c r="F33" s="5">
        <v>1.4658262328551481</v>
      </c>
      <c r="G33" s="1">
        <f t="shared" si="0"/>
        <v>674.86785823564742</v>
      </c>
      <c r="H33" s="1">
        <f t="shared" si="1"/>
        <v>989.23901031258117</v>
      </c>
      <c r="I33" s="3">
        <f t="shared" si="2"/>
        <v>14.760989687418828</v>
      </c>
      <c r="J33" s="4">
        <f t="shared" si="3"/>
        <v>217.88681655208498</v>
      </c>
    </row>
    <row r="34" spans="1:10" x14ac:dyDescent="0.25">
      <c r="A34">
        <v>1153</v>
      </c>
      <c r="C34">
        <v>8</v>
      </c>
      <c r="D34" s="1">
        <v>681.63651629140884</v>
      </c>
      <c r="E34">
        <v>32</v>
      </c>
      <c r="F34" s="5">
        <v>1.6915173592417647</v>
      </c>
      <c r="G34" s="1">
        <f t="shared" si="0"/>
        <v>684.36597903128177</v>
      </c>
      <c r="H34" s="1">
        <f t="shared" si="1"/>
        <v>1157.6169336058986</v>
      </c>
      <c r="I34" s="3">
        <f t="shared" si="2"/>
        <v>-4.6169336058985664</v>
      </c>
      <c r="J34" s="4">
        <f t="shared" si="3"/>
        <v>21.316075921275537</v>
      </c>
    </row>
    <row r="35" spans="1:10" x14ac:dyDescent="0.25">
      <c r="A35">
        <v>1388</v>
      </c>
      <c r="C35">
        <v>9</v>
      </c>
      <c r="D35" s="1">
        <v>698.0454655148485</v>
      </c>
      <c r="E35">
        <v>33</v>
      </c>
      <c r="F35" s="5">
        <v>1.9884091632573968</v>
      </c>
      <c r="G35" s="1">
        <f t="shared" si="0"/>
        <v>693.86409982691634</v>
      </c>
      <c r="H35" s="1">
        <f t="shared" si="1"/>
        <v>1379.6857341511857</v>
      </c>
      <c r="I35" s="3">
        <f t="shared" si="2"/>
        <v>8.3142658488143297</v>
      </c>
      <c r="J35" s="4">
        <f t="shared" si="3"/>
        <v>69.127016604760271</v>
      </c>
    </row>
    <row r="36" spans="1:10" x14ac:dyDescent="0.25">
      <c r="A36">
        <v>904</v>
      </c>
      <c r="C36">
        <v>10</v>
      </c>
      <c r="D36" s="1">
        <v>692.09570720102977</v>
      </c>
      <c r="E36">
        <v>34</v>
      </c>
      <c r="F36" s="5">
        <v>1.3061777303256981</v>
      </c>
      <c r="G36" s="1">
        <f t="shared" si="0"/>
        <v>703.36222062255081</v>
      </c>
      <c r="H36" s="1">
        <f t="shared" si="1"/>
        <v>918.71606892960631</v>
      </c>
      <c r="I36" s="3">
        <f t="shared" si="2"/>
        <v>-14.716068929606308</v>
      </c>
      <c r="J36" s="4">
        <f t="shared" si="3"/>
        <v>216.56268474092417</v>
      </c>
    </row>
    <row r="37" spans="1:10" x14ac:dyDescent="0.25">
      <c r="A37">
        <v>715</v>
      </c>
      <c r="C37">
        <v>11</v>
      </c>
      <c r="D37" s="1">
        <v>695.56859414278313</v>
      </c>
      <c r="E37">
        <v>35</v>
      </c>
      <c r="F37" s="5">
        <v>1.0279360023164417</v>
      </c>
      <c r="G37" s="1">
        <f t="shared" si="0"/>
        <v>712.86034141818527</v>
      </c>
      <c r="H37" s="1">
        <f t="shared" si="1"/>
        <v>732.77480956734314</v>
      </c>
      <c r="I37" s="3">
        <f t="shared" si="2"/>
        <v>-17.774809567343141</v>
      </c>
      <c r="J37" s="4">
        <f t="shared" si="3"/>
        <v>315.94385515531326</v>
      </c>
    </row>
    <row r="38" spans="1:10" x14ac:dyDescent="0.25">
      <c r="A38">
        <v>441</v>
      </c>
      <c r="C38">
        <v>12</v>
      </c>
      <c r="D38" s="1">
        <v>735.52579708125575</v>
      </c>
      <c r="E38">
        <v>36</v>
      </c>
      <c r="F38" s="5">
        <v>0.59957108472604859</v>
      </c>
      <c r="G38" s="1">
        <f t="shared" si="0"/>
        <v>722.35846221381973</v>
      </c>
      <c r="H38" s="1">
        <f t="shared" si="1"/>
        <v>433.10524675058031</v>
      </c>
      <c r="I38" s="3">
        <f t="shared" si="2"/>
        <v>7.8947532494196935</v>
      </c>
      <c r="J38" s="4">
        <f t="shared" si="3"/>
        <v>62.327128869222811</v>
      </c>
    </row>
    <row r="39" spans="1:10" x14ac:dyDescent="0.25">
      <c r="J39" s="6">
        <f>SUM(J3:J38)</f>
        <v>3150.1849293261016</v>
      </c>
    </row>
    <row r="42" spans="1:10" x14ac:dyDescent="0.25">
      <c r="B42" t="s">
        <v>62</v>
      </c>
      <c r="D42" t="s">
        <v>57</v>
      </c>
      <c r="E42" t="s">
        <v>58</v>
      </c>
      <c r="F42" t="s">
        <v>62</v>
      </c>
    </row>
    <row r="43" spans="1:10" x14ac:dyDescent="0.25">
      <c r="B43" s="14">
        <v>37257</v>
      </c>
      <c r="C43">
        <v>37</v>
      </c>
      <c r="D43" s="1">
        <f>(N$19+N$20*C43)</f>
        <v>731.8565830094542</v>
      </c>
      <c r="E43" s="5">
        <f>F27</f>
        <v>0.49287818808598394</v>
      </c>
      <c r="F43" s="1">
        <f>D43*E43</f>
        <v>360.71614657249927</v>
      </c>
    </row>
    <row r="44" spans="1:10" x14ac:dyDescent="0.25">
      <c r="B44" s="14">
        <v>37288</v>
      </c>
      <c r="C44">
        <v>38</v>
      </c>
      <c r="D44" s="1">
        <f>(N$19+N$20*C44)</f>
        <v>741.35470380508877</v>
      </c>
      <c r="E44" s="5">
        <f t="shared" ref="E44:E47" si="4">F28</f>
        <v>0.59513645739669507</v>
      </c>
      <c r="F44" s="1">
        <f>D44*E44</f>
        <v>441.2072120969367</v>
      </c>
    </row>
    <row r="45" spans="1:10" x14ac:dyDescent="0.25">
      <c r="B45" s="14">
        <v>37316</v>
      </c>
      <c r="C45">
        <v>39</v>
      </c>
      <c r="D45" s="1">
        <f t="shared" ref="D45:D47" si="5">(N$19+N$20*C45)</f>
        <v>750.85282460072312</v>
      </c>
      <c r="E45" s="5">
        <f t="shared" si="4"/>
        <v>0.59495743919682464</v>
      </c>
      <c r="F45" s="1">
        <f t="shared" ref="F45:F47" si="6">D45*E45</f>
        <v>446.72547373814876</v>
      </c>
    </row>
    <row r="46" spans="1:10" x14ac:dyDescent="0.25">
      <c r="B46" s="14">
        <v>37347</v>
      </c>
      <c r="C46">
        <v>40</v>
      </c>
      <c r="D46" s="1">
        <f t="shared" si="5"/>
        <v>760.3509453963577</v>
      </c>
      <c r="E46" s="5">
        <f t="shared" si="4"/>
        <v>0.67940567262785123</v>
      </c>
      <c r="F46" s="1">
        <f t="shared" si="6"/>
        <v>516.58674549023499</v>
      </c>
    </row>
    <row r="47" spans="1:10" x14ac:dyDescent="0.25">
      <c r="B47" s="14">
        <v>37377</v>
      </c>
      <c r="C47">
        <v>41</v>
      </c>
      <c r="D47" s="1">
        <f t="shared" si="5"/>
        <v>769.84906619199216</v>
      </c>
      <c r="E47" s="5">
        <f t="shared" si="4"/>
        <v>0.56381207738714045</v>
      </c>
      <c r="F47" s="1">
        <f t="shared" si="6"/>
        <v>434.0502012842573</v>
      </c>
    </row>
  </sheetData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Mod. additivo</vt:lpstr>
      <vt:lpstr>Mod. moltiplicativo</vt:lpstr>
      <vt:lpstr>Trend analitico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DANIELIS ROMEO</cp:lastModifiedBy>
  <dcterms:created xsi:type="dcterms:W3CDTF">2017-03-19T14:06:18Z</dcterms:created>
  <dcterms:modified xsi:type="dcterms:W3CDTF">2018-03-20T16:20:29Z</dcterms:modified>
</cp:coreProperties>
</file>