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669\Desktop\"/>
    </mc:Choice>
  </mc:AlternateContent>
  <bookViews>
    <workbookView xWindow="0" yWindow="0" windowWidth="27360" windowHeight="13305" activeTab="10"/>
  </bookViews>
  <sheets>
    <sheet name="Foglio2" sheetId="4" r:id="rId1"/>
    <sheet name="Foglio3" sheetId="5" r:id="rId2"/>
    <sheet name="Foglio4" sheetId="6" r:id="rId3"/>
    <sheet name="Foglio5" sheetId="7" r:id="rId4"/>
    <sheet name="Foglio6" sheetId="8" r:id="rId5"/>
    <sheet name="Foglio7" sheetId="9" r:id="rId6"/>
    <sheet name="Foglio8" sheetId="10" r:id="rId7"/>
    <sheet name="Foglio11" sheetId="13" r:id="rId8"/>
    <sheet name="Foglio1" sheetId="14" r:id="rId9"/>
    <sheet name="dati" sheetId="1" r:id="rId10"/>
    <sheet name="Foglio12" sheetId="15" r:id="rId11"/>
    <sheet name="Foglio10" sheetId="12" r:id="rId12"/>
    <sheet name="Foglio9" sheetId="11" r:id="rId13"/>
    <sheet name="riferimenti" sheetId="3" r:id="rId14"/>
    <sheet name="Sheet2" sheetId="2" r:id="rId15"/>
  </sheets>
  <definedNames>
    <definedName name="_xlnm._FilterDatabase" localSheetId="9" hidden="1">dati!$A$1:$N$111</definedName>
    <definedName name="_xlcn.WorksheetConnection_datiA1N1111" hidden="1">dati!$A$1:$N$111</definedName>
  </definedNames>
  <calcPr calcId="152511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tervallo-97874e0e-c2fc-4cfd-bbd4-7593e59d743d" name="Intervallo" connection="WorksheetConnection_dati!$A$1:$N$111"/>
        </x15:modelTables>
      </x15:dataModel>
    </ext>
  </extLst>
</workbook>
</file>

<file path=xl/calcChain.xml><?xml version="1.0" encoding="utf-8"?>
<calcChain xmlns="http://schemas.openxmlformats.org/spreadsheetml/2006/main">
  <c r="B21" i="3" l="1"/>
  <c r="B20" i="3"/>
  <c r="L59" i="1"/>
  <c r="N59" i="1" s="1"/>
  <c r="L58" i="1"/>
  <c r="N58" i="1" s="1"/>
  <c r="L57" i="1"/>
  <c r="N57" i="1" s="1"/>
  <c r="L111" i="1"/>
  <c r="N111" i="1" s="1"/>
  <c r="L56" i="1"/>
  <c r="N56" i="1" s="1"/>
  <c r="L110" i="1"/>
  <c r="N110" i="1" s="1"/>
  <c r="L106" i="1"/>
  <c r="N106" i="1" s="1"/>
  <c r="L105" i="1"/>
  <c r="N105" i="1" s="1"/>
  <c r="L102" i="1"/>
  <c r="N102" i="1" s="1"/>
  <c r="L101" i="1"/>
  <c r="N101" i="1" s="1"/>
  <c r="L100" i="1"/>
  <c r="N100" i="1" s="1"/>
  <c r="L55" i="1"/>
  <c r="N55" i="1" s="1"/>
  <c r="L99" i="1"/>
  <c r="N99" i="1" s="1"/>
  <c r="L98" i="1"/>
  <c r="N98" i="1" s="1"/>
  <c r="L53" i="1"/>
  <c r="N53" i="1" s="1"/>
  <c r="L52" i="1"/>
  <c r="N52" i="1" s="1"/>
  <c r="L97" i="1"/>
  <c r="N97" i="1" s="1"/>
  <c r="L51" i="1"/>
  <c r="N51" i="1" s="1"/>
  <c r="L50" i="1"/>
  <c r="N50" i="1" s="1"/>
  <c r="L48" i="1"/>
  <c r="N48" i="1" s="1"/>
  <c r="L47" i="1"/>
  <c r="N47" i="1" s="1"/>
  <c r="L96" i="1"/>
  <c r="N96" i="1" s="1"/>
  <c r="L95" i="1"/>
  <c r="N95" i="1" s="1"/>
  <c r="L94" i="1"/>
  <c r="N94" i="1" s="1"/>
  <c r="L82" i="1"/>
  <c r="L46" i="1"/>
  <c r="N46" i="1" s="1"/>
  <c r="L45" i="1"/>
  <c r="N45" i="1" s="1"/>
  <c r="L93" i="1"/>
  <c r="N93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37" i="1"/>
  <c r="N37" i="1" s="1"/>
  <c r="L85" i="1"/>
  <c r="N85" i="1" s="1"/>
  <c r="L84" i="1"/>
  <c r="N84" i="1" s="1"/>
  <c r="L36" i="1"/>
  <c r="N36" i="1" s="1"/>
  <c r="L83" i="1"/>
  <c r="N83" i="1" s="1"/>
  <c r="L35" i="1"/>
  <c r="N35" i="1" s="1"/>
  <c r="L34" i="1"/>
  <c r="N34" i="1" s="1"/>
  <c r="L81" i="1"/>
  <c r="N81" i="1" s="1"/>
  <c r="L80" i="1"/>
  <c r="N80" i="1" s="1"/>
  <c r="L79" i="1"/>
  <c r="N79" i="1" s="1"/>
  <c r="L78" i="1"/>
  <c r="N78" i="1" s="1"/>
  <c r="L54" i="1"/>
  <c r="L77" i="1"/>
  <c r="N77" i="1" s="1"/>
  <c r="L33" i="1"/>
  <c r="N33" i="1" s="1"/>
  <c r="L32" i="1"/>
  <c r="N32" i="1" s="1"/>
  <c r="L31" i="1"/>
  <c r="N31" i="1" s="1"/>
  <c r="L49" i="1"/>
  <c r="L76" i="1"/>
  <c r="N76" i="1" s="1"/>
  <c r="L30" i="1"/>
  <c r="N30" i="1" s="1"/>
  <c r="L75" i="1"/>
  <c r="N75" i="1" s="1"/>
  <c r="L29" i="1"/>
  <c r="N29" i="1" s="1"/>
  <c r="L28" i="1"/>
  <c r="N28" i="1" s="1"/>
  <c r="L27" i="1"/>
  <c r="N27" i="1" s="1"/>
  <c r="L26" i="1"/>
  <c r="N26" i="1" s="1"/>
  <c r="L74" i="1"/>
  <c r="N74" i="1" s="1"/>
  <c r="L73" i="1"/>
  <c r="N73" i="1" s="1"/>
  <c r="L72" i="1"/>
  <c r="N72" i="1" s="1"/>
  <c r="L38" i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25" i="1"/>
  <c r="N25" i="1" s="1"/>
  <c r="L64" i="1"/>
  <c r="N64" i="1" s="1"/>
  <c r="L24" i="1"/>
  <c r="N24" i="1" s="1"/>
  <c r="L23" i="1"/>
  <c r="N23" i="1" s="1"/>
  <c r="L22" i="1"/>
  <c r="N22" i="1" s="1"/>
  <c r="L63" i="1"/>
  <c r="N63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62" i="1"/>
  <c r="N62" i="1" s="1"/>
  <c r="L61" i="1"/>
  <c r="N61" i="1" s="1"/>
  <c r="L13" i="1"/>
  <c r="N13" i="1" s="1"/>
  <c r="L12" i="1"/>
  <c r="N12" i="1" s="1"/>
  <c r="L60" i="1"/>
  <c r="N60" i="1" s="1"/>
  <c r="L11" i="1"/>
  <c r="N11" i="1" s="1"/>
  <c r="L10" i="1"/>
  <c r="N10" i="1" s="1"/>
  <c r="L9" i="1"/>
  <c r="N9" i="1" s="1"/>
  <c r="L3" i="1"/>
  <c r="K3" i="1"/>
  <c r="K59" i="1"/>
  <c r="K58" i="1"/>
  <c r="K57" i="1"/>
  <c r="K111" i="1"/>
  <c r="K56" i="1"/>
  <c r="K110" i="1"/>
  <c r="K106" i="1"/>
  <c r="K105" i="1"/>
  <c r="K102" i="1"/>
  <c r="K101" i="1"/>
  <c r="K100" i="1"/>
  <c r="K55" i="1"/>
  <c r="K99" i="1"/>
  <c r="K98" i="1"/>
  <c r="K53" i="1"/>
  <c r="K52" i="1"/>
  <c r="K97" i="1"/>
  <c r="K51" i="1"/>
  <c r="K50" i="1"/>
  <c r="K48" i="1"/>
  <c r="K47" i="1"/>
  <c r="K96" i="1"/>
  <c r="K95" i="1"/>
  <c r="K94" i="1"/>
  <c r="K82" i="1"/>
  <c r="K46" i="1"/>
  <c r="K45" i="1"/>
  <c r="K93" i="1"/>
  <c r="K44" i="1"/>
  <c r="K43" i="1"/>
  <c r="K42" i="1"/>
  <c r="K41" i="1"/>
  <c r="K40" i="1"/>
  <c r="K39" i="1"/>
  <c r="K92" i="1"/>
  <c r="K91" i="1"/>
  <c r="K90" i="1"/>
  <c r="K89" i="1"/>
  <c r="K88" i="1"/>
  <c r="K87" i="1"/>
  <c r="K86" i="1"/>
  <c r="K37" i="1"/>
  <c r="K85" i="1"/>
  <c r="K84" i="1"/>
  <c r="K36" i="1"/>
  <c r="K83" i="1"/>
  <c r="K35" i="1"/>
  <c r="K34" i="1"/>
  <c r="K81" i="1"/>
  <c r="K80" i="1"/>
  <c r="K79" i="1"/>
  <c r="K78" i="1"/>
  <c r="K54" i="1"/>
  <c r="K77" i="1"/>
  <c r="K33" i="1"/>
  <c r="K32" i="1"/>
  <c r="K31" i="1"/>
  <c r="K49" i="1"/>
  <c r="K76" i="1"/>
  <c r="K30" i="1"/>
  <c r="K75" i="1"/>
  <c r="K29" i="1"/>
  <c r="K28" i="1"/>
  <c r="K27" i="1"/>
  <c r="K26" i="1"/>
  <c r="K74" i="1"/>
  <c r="K73" i="1"/>
  <c r="K72" i="1"/>
  <c r="K38" i="1"/>
  <c r="K71" i="1"/>
  <c r="K70" i="1"/>
  <c r="K69" i="1"/>
  <c r="K68" i="1"/>
  <c r="K67" i="1"/>
  <c r="K66" i="1"/>
  <c r="K65" i="1"/>
  <c r="K25" i="1"/>
  <c r="K64" i="1"/>
  <c r="K24" i="1"/>
  <c r="K23" i="1"/>
  <c r="K22" i="1"/>
  <c r="K63" i="1"/>
  <c r="K21" i="1"/>
  <c r="K20" i="1"/>
  <c r="K19" i="1"/>
  <c r="K18" i="1"/>
  <c r="K17" i="1"/>
  <c r="K16" i="1"/>
  <c r="K15" i="1"/>
  <c r="K14" i="1"/>
  <c r="K62" i="1"/>
  <c r="K61" i="1"/>
  <c r="K13" i="1"/>
  <c r="K12" i="1"/>
  <c r="K60" i="1"/>
  <c r="K11" i="1"/>
  <c r="K10" i="1"/>
  <c r="K9" i="1"/>
  <c r="J10" i="1"/>
  <c r="J9" i="1"/>
  <c r="J3" i="1"/>
  <c r="J17" i="1"/>
  <c r="J18" i="1"/>
  <c r="J19" i="1"/>
  <c r="J20" i="1"/>
  <c r="J21" i="1"/>
  <c r="J63" i="1"/>
  <c r="J22" i="1"/>
  <c r="J23" i="1"/>
  <c r="J24" i="1"/>
  <c r="J64" i="1"/>
  <c r="J25" i="1"/>
  <c r="J65" i="1"/>
  <c r="J66" i="1"/>
  <c r="J67" i="1"/>
  <c r="J68" i="1"/>
  <c r="J69" i="1"/>
  <c r="J70" i="1"/>
  <c r="J71" i="1"/>
  <c r="J38" i="1"/>
  <c r="J72" i="1"/>
  <c r="J73" i="1"/>
  <c r="J74" i="1"/>
  <c r="J26" i="1"/>
  <c r="J27" i="1"/>
  <c r="J28" i="1"/>
  <c r="J29" i="1"/>
  <c r="J75" i="1"/>
  <c r="J30" i="1"/>
  <c r="J76" i="1"/>
  <c r="J49" i="1"/>
  <c r="J31" i="1"/>
  <c r="J32" i="1"/>
  <c r="J33" i="1"/>
  <c r="J77" i="1"/>
  <c r="J54" i="1"/>
  <c r="J78" i="1"/>
  <c r="J79" i="1"/>
  <c r="J80" i="1"/>
  <c r="J81" i="1"/>
  <c r="J34" i="1"/>
  <c r="J35" i="1"/>
  <c r="J83" i="1"/>
  <c r="J36" i="1"/>
  <c r="J84" i="1"/>
  <c r="J85" i="1"/>
  <c r="J37" i="1"/>
  <c r="J86" i="1"/>
  <c r="J87" i="1"/>
  <c r="J88" i="1"/>
  <c r="J89" i="1"/>
  <c r="J90" i="1"/>
  <c r="J91" i="1"/>
  <c r="J92" i="1"/>
  <c r="J39" i="1"/>
  <c r="J40" i="1"/>
  <c r="J41" i="1"/>
  <c r="J42" i="1"/>
  <c r="J43" i="1"/>
  <c r="J44" i="1"/>
  <c r="J93" i="1"/>
  <c r="J45" i="1"/>
  <c r="J46" i="1"/>
  <c r="J82" i="1"/>
  <c r="J94" i="1"/>
  <c r="J95" i="1"/>
  <c r="J96" i="1"/>
  <c r="J47" i="1"/>
  <c r="J48" i="1"/>
  <c r="J50" i="1"/>
  <c r="J51" i="1"/>
  <c r="J97" i="1"/>
  <c r="J52" i="1"/>
  <c r="J53" i="1"/>
  <c r="J98" i="1"/>
  <c r="J99" i="1"/>
  <c r="J55" i="1"/>
  <c r="J100" i="1"/>
  <c r="J101" i="1"/>
  <c r="J102" i="1"/>
  <c r="J105" i="1"/>
  <c r="J106" i="1"/>
  <c r="J110" i="1"/>
  <c r="J56" i="1"/>
  <c r="J16" i="1"/>
  <c r="J15" i="1"/>
  <c r="J14" i="1"/>
  <c r="J62" i="1"/>
  <c r="J61" i="1"/>
  <c r="J13" i="1"/>
  <c r="J12" i="1"/>
  <c r="J60" i="1"/>
  <c r="J11" i="1"/>
  <c r="J59" i="1"/>
  <c r="J58" i="1"/>
  <c r="J57" i="1"/>
  <c r="J111" i="1"/>
  <c r="I59" i="1"/>
  <c r="I58" i="1"/>
  <c r="I57" i="1"/>
  <c r="I111" i="1"/>
  <c r="I56" i="1"/>
  <c r="I110" i="1"/>
  <c r="I106" i="1"/>
  <c r="I105" i="1"/>
  <c r="I102" i="1"/>
  <c r="I101" i="1"/>
  <c r="I100" i="1"/>
  <c r="I55" i="1"/>
  <c r="I99" i="1"/>
  <c r="I98" i="1"/>
  <c r="I53" i="1"/>
  <c r="I52" i="1"/>
  <c r="I97" i="1"/>
  <c r="I51" i="1"/>
  <c r="I50" i="1"/>
  <c r="I48" i="1"/>
  <c r="I47" i="1"/>
  <c r="I96" i="1"/>
  <c r="I95" i="1"/>
  <c r="I94" i="1"/>
  <c r="I82" i="1"/>
  <c r="I46" i="1"/>
  <c r="I45" i="1"/>
  <c r="I93" i="1"/>
  <c r="I44" i="1"/>
  <c r="I43" i="1"/>
  <c r="I42" i="1"/>
  <c r="I41" i="1"/>
  <c r="I40" i="1"/>
  <c r="I39" i="1"/>
  <c r="I92" i="1"/>
  <c r="I91" i="1"/>
  <c r="I90" i="1"/>
  <c r="I89" i="1"/>
  <c r="I88" i="1"/>
  <c r="I87" i="1"/>
  <c r="I86" i="1"/>
  <c r="I37" i="1"/>
  <c r="I85" i="1"/>
  <c r="I84" i="1"/>
  <c r="I36" i="1"/>
  <c r="I83" i="1"/>
  <c r="I35" i="1"/>
  <c r="I34" i="1"/>
  <c r="I81" i="1"/>
  <c r="I80" i="1"/>
  <c r="I79" i="1"/>
  <c r="I78" i="1"/>
  <c r="I54" i="1"/>
  <c r="I77" i="1"/>
  <c r="I33" i="1"/>
  <c r="I32" i="1"/>
  <c r="I31" i="1"/>
  <c r="I49" i="1"/>
  <c r="I76" i="1"/>
  <c r="I30" i="1"/>
  <c r="I75" i="1"/>
  <c r="I29" i="1"/>
  <c r="I28" i="1"/>
  <c r="I27" i="1"/>
  <c r="I26" i="1"/>
  <c r="I74" i="1"/>
  <c r="I73" i="1"/>
  <c r="I72" i="1"/>
  <c r="I38" i="1"/>
  <c r="I71" i="1"/>
  <c r="I70" i="1"/>
  <c r="I69" i="1"/>
  <c r="I68" i="1"/>
  <c r="I67" i="1"/>
  <c r="I66" i="1"/>
  <c r="I65" i="1"/>
  <c r="I25" i="1"/>
  <c r="I64" i="1"/>
  <c r="I24" i="1"/>
  <c r="I23" i="1"/>
  <c r="I22" i="1"/>
  <c r="I63" i="1"/>
  <c r="I21" i="1"/>
  <c r="I20" i="1"/>
  <c r="I19" i="1"/>
  <c r="I18" i="1"/>
  <c r="I17" i="1"/>
  <c r="I16" i="1"/>
  <c r="I15" i="1"/>
  <c r="I14" i="1"/>
  <c r="I62" i="1"/>
  <c r="I61" i="1"/>
  <c r="I13" i="1"/>
  <c r="I12" i="1"/>
  <c r="I60" i="1"/>
  <c r="I11" i="1"/>
  <c r="I10" i="1"/>
  <c r="I9" i="1"/>
  <c r="I3" i="1"/>
  <c r="H3" i="1"/>
  <c r="M3" i="1" s="1"/>
  <c r="H4" i="1"/>
  <c r="H5" i="1"/>
  <c r="H6" i="1"/>
  <c r="H7" i="1"/>
  <c r="H8" i="1"/>
  <c r="H9" i="1"/>
  <c r="M9" i="1" s="1"/>
  <c r="H10" i="1"/>
  <c r="M10" i="1" s="1"/>
  <c r="H11" i="1"/>
  <c r="M11" i="1" s="1"/>
  <c r="H60" i="1"/>
  <c r="M60" i="1" s="1"/>
  <c r="H12" i="1"/>
  <c r="M12" i="1" s="1"/>
  <c r="H13" i="1"/>
  <c r="M13" i="1" s="1"/>
  <c r="H61" i="1"/>
  <c r="M61" i="1" s="1"/>
  <c r="H62" i="1"/>
  <c r="M62" i="1" s="1"/>
  <c r="H14" i="1"/>
  <c r="M14" i="1" s="1"/>
  <c r="H15" i="1"/>
  <c r="M15" i="1" s="1"/>
  <c r="H16" i="1"/>
  <c r="M16" i="1" s="1"/>
  <c r="H17" i="1"/>
  <c r="M17" i="1" s="1"/>
  <c r="H18" i="1"/>
  <c r="M18" i="1" s="1"/>
  <c r="H19" i="1"/>
  <c r="M19" i="1" s="1"/>
  <c r="H20" i="1"/>
  <c r="M20" i="1" s="1"/>
  <c r="H21" i="1"/>
  <c r="M21" i="1" s="1"/>
  <c r="H63" i="1"/>
  <c r="M63" i="1" s="1"/>
  <c r="H22" i="1"/>
  <c r="M22" i="1" s="1"/>
  <c r="H23" i="1"/>
  <c r="M23" i="1" s="1"/>
  <c r="H24" i="1"/>
  <c r="M24" i="1" s="1"/>
  <c r="H64" i="1"/>
  <c r="M64" i="1" s="1"/>
  <c r="H25" i="1"/>
  <c r="M25" i="1" s="1"/>
  <c r="H65" i="1"/>
  <c r="M65" i="1" s="1"/>
  <c r="H66" i="1"/>
  <c r="M66" i="1" s="1"/>
  <c r="H67" i="1"/>
  <c r="M67" i="1" s="1"/>
  <c r="H68" i="1"/>
  <c r="M68" i="1" s="1"/>
  <c r="H69" i="1"/>
  <c r="M69" i="1" s="1"/>
  <c r="H70" i="1"/>
  <c r="M70" i="1" s="1"/>
  <c r="H71" i="1"/>
  <c r="M71" i="1" s="1"/>
  <c r="H38" i="1"/>
  <c r="M38" i="1" s="1"/>
  <c r="H72" i="1"/>
  <c r="M72" i="1" s="1"/>
  <c r="H73" i="1"/>
  <c r="M73" i="1" s="1"/>
  <c r="H74" i="1"/>
  <c r="M74" i="1" s="1"/>
  <c r="H26" i="1"/>
  <c r="M26" i="1" s="1"/>
  <c r="H27" i="1"/>
  <c r="M27" i="1" s="1"/>
  <c r="H28" i="1"/>
  <c r="M28" i="1" s="1"/>
  <c r="H29" i="1"/>
  <c r="M29" i="1" s="1"/>
  <c r="H75" i="1"/>
  <c r="M75" i="1" s="1"/>
  <c r="H30" i="1"/>
  <c r="M30" i="1" s="1"/>
  <c r="H76" i="1"/>
  <c r="M76" i="1" s="1"/>
  <c r="H49" i="1"/>
  <c r="M49" i="1" s="1"/>
  <c r="H31" i="1"/>
  <c r="M31" i="1" s="1"/>
  <c r="H32" i="1"/>
  <c r="M32" i="1" s="1"/>
  <c r="H33" i="1"/>
  <c r="M33" i="1" s="1"/>
  <c r="H77" i="1"/>
  <c r="M77" i="1" s="1"/>
  <c r="H54" i="1"/>
  <c r="M54" i="1" s="1"/>
  <c r="H78" i="1"/>
  <c r="M78" i="1" s="1"/>
  <c r="H79" i="1"/>
  <c r="M79" i="1" s="1"/>
  <c r="H80" i="1"/>
  <c r="M80" i="1" s="1"/>
  <c r="H81" i="1"/>
  <c r="M81" i="1" s="1"/>
  <c r="H34" i="1"/>
  <c r="M34" i="1" s="1"/>
  <c r="H35" i="1"/>
  <c r="M35" i="1" s="1"/>
  <c r="H83" i="1"/>
  <c r="M83" i="1" s="1"/>
  <c r="H36" i="1"/>
  <c r="M36" i="1" s="1"/>
  <c r="H84" i="1"/>
  <c r="M84" i="1" s="1"/>
  <c r="H85" i="1"/>
  <c r="M85" i="1" s="1"/>
  <c r="H37" i="1"/>
  <c r="M37" i="1" s="1"/>
  <c r="H86" i="1"/>
  <c r="M86" i="1" s="1"/>
  <c r="H87" i="1"/>
  <c r="M87" i="1" s="1"/>
  <c r="H88" i="1"/>
  <c r="M88" i="1" s="1"/>
  <c r="H89" i="1"/>
  <c r="M89" i="1" s="1"/>
  <c r="H90" i="1"/>
  <c r="M90" i="1" s="1"/>
  <c r="H91" i="1"/>
  <c r="M91" i="1" s="1"/>
  <c r="H92" i="1"/>
  <c r="M92" i="1" s="1"/>
  <c r="H39" i="1"/>
  <c r="M39" i="1" s="1"/>
  <c r="H40" i="1"/>
  <c r="M40" i="1" s="1"/>
  <c r="H41" i="1"/>
  <c r="M41" i="1" s="1"/>
  <c r="H42" i="1"/>
  <c r="M42" i="1" s="1"/>
  <c r="H43" i="1"/>
  <c r="M43" i="1" s="1"/>
  <c r="H44" i="1"/>
  <c r="M44" i="1" s="1"/>
  <c r="H93" i="1"/>
  <c r="M93" i="1" s="1"/>
  <c r="H45" i="1"/>
  <c r="M45" i="1" s="1"/>
  <c r="H46" i="1"/>
  <c r="M46" i="1" s="1"/>
  <c r="H82" i="1"/>
  <c r="M82" i="1" s="1"/>
  <c r="H94" i="1"/>
  <c r="M94" i="1" s="1"/>
  <c r="H95" i="1"/>
  <c r="M95" i="1" s="1"/>
  <c r="H96" i="1"/>
  <c r="M96" i="1" s="1"/>
  <c r="H47" i="1"/>
  <c r="M47" i="1" s="1"/>
  <c r="H48" i="1"/>
  <c r="M48" i="1" s="1"/>
  <c r="H50" i="1"/>
  <c r="M50" i="1" s="1"/>
  <c r="H51" i="1"/>
  <c r="M51" i="1" s="1"/>
  <c r="H97" i="1"/>
  <c r="M97" i="1" s="1"/>
  <c r="H52" i="1"/>
  <c r="M52" i="1" s="1"/>
  <c r="H53" i="1"/>
  <c r="M53" i="1" s="1"/>
  <c r="H98" i="1"/>
  <c r="M98" i="1" s="1"/>
  <c r="H99" i="1"/>
  <c r="M99" i="1" s="1"/>
  <c r="H55" i="1"/>
  <c r="M55" i="1" s="1"/>
  <c r="H100" i="1"/>
  <c r="M100" i="1" s="1"/>
  <c r="H101" i="1"/>
  <c r="M101" i="1" s="1"/>
  <c r="H102" i="1"/>
  <c r="M102" i="1" s="1"/>
  <c r="H105" i="1"/>
  <c r="M105" i="1" s="1"/>
  <c r="H106" i="1"/>
  <c r="M106" i="1" s="1"/>
  <c r="H110" i="1"/>
  <c r="M110" i="1" s="1"/>
  <c r="H56" i="1"/>
  <c r="M56" i="1" s="1"/>
  <c r="H103" i="1"/>
  <c r="H104" i="1"/>
  <c r="H111" i="1"/>
  <c r="M111" i="1" s="1"/>
  <c r="H57" i="1"/>
  <c r="M57" i="1" s="1"/>
  <c r="H107" i="1"/>
  <c r="H108" i="1"/>
  <c r="H109" i="1"/>
  <c r="H58" i="1"/>
  <c r="M58" i="1" s="1"/>
  <c r="H59" i="1"/>
  <c r="M59" i="1" s="1"/>
  <c r="H2" i="1"/>
</calcChain>
</file>

<file path=xl/connections.xml><?xml version="1.0" encoding="utf-8"?>
<connections xmlns="http://schemas.openxmlformats.org/spreadsheetml/2006/main">
  <connection id="1" keepAlive="1" name="ThisWorkbookDataModel" description="Modello di dati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ati!$A$1:$N$111" type="102" refreshedVersion="5" minRefreshableVersion="5">
    <extLst>
      <ext xmlns:x15="http://schemas.microsoft.com/office/spreadsheetml/2010/11/main" uri="{DE250136-89BD-433C-8126-D09CA5730AF9}">
        <x15:connection id="Intervallo-97874e0e-c2fc-4cfd-bbd4-7593e59d743d" autoDelete="1">
          <x15:rangePr sourceName="_xlcn.WorksheetConnection_datiA1N1111"/>
        </x15:connection>
      </ext>
    </extLst>
  </connection>
</connections>
</file>

<file path=xl/sharedStrings.xml><?xml version="1.0" encoding="utf-8"?>
<sst xmlns="http://schemas.openxmlformats.org/spreadsheetml/2006/main" count="432" uniqueCount="69">
  <si>
    <t>PAZ ID</t>
  </si>
  <si>
    <t>Event Name</t>
  </si>
  <si>
    <t>Date of birth</t>
  </si>
  <si>
    <t>Sex</t>
  </si>
  <si>
    <t>Height (cm)</t>
  </si>
  <si>
    <t>Weight (kilograms)</t>
  </si>
  <si>
    <t>Enrollment</t>
  </si>
  <si>
    <t>Male</t>
  </si>
  <si>
    <t>Female</t>
  </si>
  <si>
    <t>visit date</t>
  </si>
  <si>
    <t>https://www.calculator.net/bmi-calculator.html</t>
  </si>
  <si>
    <t>bmi</t>
  </si>
  <si>
    <t>age today1</t>
  </si>
  <si>
    <t>age today2</t>
  </si>
  <si>
    <t>anno di riferimento</t>
  </si>
  <si>
    <t>age today3</t>
  </si>
  <si>
    <t>visit age</t>
  </si>
  <si>
    <t>Category</t>
  </si>
  <si>
    <r>
      <t>BMI range - kg/m</t>
    </r>
    <r>
      <rPr>
        <b/>
        <vertAlign val="superscript"/>
        <sz val="12"/>
        <color rgb="FF000000"/>
        <rFont val="Arial"/>
        <family val="2"/>
      </rPr>
      <t>2</t>
    </r>
  </si>
  <si>
    <t>Severe Thinness</t>
  </si>
  <si>
    <t>&lt; 16</t>
  </si>
  <si>
    <t>Moderate Thinness</t>
  </si>
  <si>
    <t>16 - 17</t>
  </si>
  <si>
    <t>Mild Thinness</t>
  </si>
  <si>
    <t>17 - 18.5</t>
  </si>
  <si>
    <t>Normal</t>
  </si>
  <si>
    <t>18.5 - 25</t>
  </si>
  <si>
    <t>Overweight</t>
  </si>
  <si>
    <t>25 - 30</t>
  </si>
  <si>
    <t>Obese Class I</t>
  </si>
  <si>
    <t>30 - 35</t>
  </si>
  <si>
    <t>Obese Class II</t>
  </si>
  <si>
    <t>35 - 40</t>
  </si>
  <si>
    <t>Obese Class III</t>
  </si>
  <si>
    <t>&gt; 40</t>
  </si>
  <si>
    <t>classi bmi</t>
  </si>
  <si>
    <t>Colonna1</t>
  </si>
  <si>
    <t>Media</t>
  </si>
  <si>
    <t>Errore standard</t>
  </si>
  <si>
    <t>Mediana</t>
  </si>
  <si>
    <t>Moda</t>
  </si>
  <si>
    <t>Deviazione standard</t>
  </si>
  <si>
    <t>Varianza campionaria</t>
  </si>
  <si>
    <t>Curtosi</t>
  </si>
  <si>
    <t>Asimmetria</t>
  </si>
  <si>
    <t>Intervallo</t>
  </si>
  <si>
    <t>Minimo</t>
  </si>
  <si>
    <t>Massimo</t>
  </si>
  <si>
    <t>Somma</t>
  </si>
  <si>
    <t>Conteggio</t>
  </si>
  <si>
    <t>se &gt;72</t>
  </si>
  <si>
    <t>Conteggio di PAZ ID</t>
  </si>
  <si>
    <t>Etichette di riga</t>
  </si>
  <si>
    <t>Totale complessivo</t>
  </si>
  <si>
    <t>bmi &gt;72</t>
  </si>
  <si>
    <t>bmi &lt;72</t>
  </si>
  <si>
    <t>Test t: due campioni assumendo uguale varianza</t>
  </si>
  <si>
    <t>Variabile 1</t>
  </si>
  <si>
    <t>Variabile 2</t>
  </si>
  <si>
    <t>Varianza</t>
  </si>
  <si>
    <t>Osservazioni</t>
  </si>
  <si>
    <t>Varianza complessiva</t>
  </si>
  <si>
    <t>Differenza ipotizzata per le medie</t>
  </si>
  <si>
    <t>gdl</t>
  </si>
  <si>
    <t>Stat t</t>
  </si>
  <si>
    <t>P(T&lt;=t) una coda</t>
  </si>
  <si>
    <t>t critico una coda</t>
  </si>
  <si>
    <t>P(T&lt;=t) due code</t>
  </si>
  <si>
    <t>t critico due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</si>
</sst>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F0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5"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"/>
    <xf numFmtId="14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/>
    <xf numFmtId="0" fontId="2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Continuous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4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[Esercizio 1 (1).xlsx]Foglio11!Tabella_pivot7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Foglio11!$B$3</c:f>
              <c:strCache>
                <c:ptCount val="1"/>
                <c:pt idx="0">
                  <c:v>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Foglio11!$A$4:$A$8</c:f>
              <c:strCache>
                <c:ptCount val="4"/>
                <c:pt idx="0">
                  <c:v>Normal</c:v>
                </c:pt>
                <c:pt idx="1">
                  <c:v>Obese Class I</c:v>
                </c:pt>
                <c:pt idx="2">
                  <c:v>Obese Class II</c:v>
                </c:pt>
                <c:pt idx="3">
                  <c:v>Overweight</c:v>
                </c:pt>
              </c:strCache>
            </c:strRef>
          </c:cat>
          <c:val>
            <c:numRef>
              <c:f>Foglio11!$B$4:$B$8</c:f>
              <c:numCache>
                <c:formatCode>General</c:formatCode>
                <c:ptCount val="4"/>
                <c:pt idx="0">
                  <c:v>36</c:v>
                </c:pt>
                <c:pt idx="1">
                  <c:v>10</c:v>
                </c:pt>
                <c:pt idx="2">
                  <c:v>4</c:v>
                </c:pt>
                <c:pt idx="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4</xdr:row>
      <xdr:rowOff>161925</xdr:rowOff>
    </xdr:from>
    <xdr:to>
      <xdr:col>16</xdr:col>
      <xdr:colOff>352424</xdr:colOff>
      <xdr:row>25</xdr:row>
      <xdr:rowOff>61912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CAGNETTO ARJUNA" refreshedDate="43424.700391319442" backgroundQuery="1" createdVersion="5" refreshedVersion="5" minRefreshableVersion="3" recordCount="0" supportSubquery="1" supportAdvancedDrill="1">
  <cacheSource type="external" connectionId="1"/>
  <cacheFields count="2">
    <cacheField name="[Intervallo].[classi bmi].[classi bmi]" caption="classi bmi" numFmtId="0" hierarchy="12" level="1">
      <sharedItems count="4">
        <s v="Normal"/>
        <s v="Obese Class I"/>
        <s v="Obese Class II"/>
        <s v="Overweight"/>
      </sharedItems>
    </cacheField>
    <cacheField name="[Measures].[Conteggio di PAZ ID]" caption="Conteggio di PAZ ID" numFmtId="0" hierarchy="15" level="32767"/>
  </cacheFields>
  <cacheHierarchies count="18">
    <cacheHierarchy uniqueName="[Intervallo].[PAZ ID]" caption="PAZ ID" attribute="1" defaultMemberUniqueName="[Intervallo].[PAZ ID].[All]" allUniqueName="[Intervallo].[PAZ ID].[All]" dimensionUniqueName="[Intervallo]" displayFolder="" count="0" memberValueDatatype="20" unbalanced="0"/>
    <cacheHierarchy uniqueName="[Intervallo].[Event Name]" caption="Event Name" attribute="1" defaultMemberUniqueName="[Intervallo].[Event Name].[All]" allUniqueName="[Intervallo].[Event Name].[All]" dimensionUniqueName="[Intervallo]" displayFolder="" count="0" memberValueDatatype="130" unbalanced="0"/>
    <cacheHierarchy uniqueName="[Intervallo].[Date of birth]" caption="Date of birth" attribute="1" time="1" defaultMemberUniqueName="[Intervallo].[Date of birth].[All]" allUniqueName="[Intervallo].[Date of birth].[All]" dimensionUniqueName="[Intervallo]" displayFolder="" count="0" memberValueDatatype="7" unbalanced="0"/>
    <cacheHierarchy uniqueName="[Intervallo].[visit date]" caption="visit date" attribute="1" time="1" defaultMemberUniqueName="[Intervallo].[visit date].[All]" allUniqueName="[Intervallo].[visit date].[All]" dimensionUniqueName="[Intervallo]" displayFolder="" count="0" memberValueDatatype="7" unbalanced="0"/>
    <cacheHierarchy uniqueName="[Intervallo].[Sex]" caption="Sex" attribute="1" defaultMemberUniqueName="[Intervallo].[Sex].[All]" allUniqueName="[Intervallo].[Sex].[All]" dimensionUniqueName="[Intervallo]" displayFolder="" count="0" memberValueDatatype="130" unbalanced="0"/>
    <cacheHierarchy uniqueName="[Intervallo].[Height (cm)]" caption="Height (cm)" attribute="1" defaultMemberUniqueName="[Intervallo].[Height (cm)].[All]" allUniqueName="[Intervallo].[Height (cm)].[All]" dimensionUniqueName="[Intervallo]" displayFolder="" count="0" memberValueDatatype="20" unbalanced="0"/>
    <cacheHierarchy uniqueName="[Intervallo].[Weight (kilograms)]" caption="Weight (kilograms)" attribute="1" defaultMemberUniqueName="[Intervallo].[Weight (kilograms)].[All]" allUniqueName="[Intervallo].[Weight (kilograms)].[All]" dimensionUniqueName="[Intervallo]" displayFolder="" count="0" memberValueDatatype="20" unbalanced="0"/>
    <cacheHierarchy uniqueName="[Intervallo].[bmi]" caption="bmi" attribute="1" defaultMemberUniqueName="[Intervallo].[bmi].[All]" allUniqueName="[Intervallo].[bmi].[All]" dimensionUniqueName="[Intervallo]" displayFolder="" count="0" memberValueDatatype="130" unbalanced="0"/>
    <cacheHierarchy uniqueName="[Intervallo].[age today1]" caption="age today1" attribute="1" defaultMemberUniqueName="[Intervallo].[age today1].[All]" allUniqueName="[Intervallo].[age today1].[All]" dimensionUniqueName="[Intervallo]" displayFolder="" count="0" memberValueDatatype="20" unbalanced="0"/>
    <cacheHierarchy uniqueName="[Intervallo].[age today2]" caption="age today2" attribute="1" defaultMemberUniqueName="[Intervallo].[age today2].[All]" allUniqueName="[Intervallo].[age today2].[All]" dimensionUniqueName="[Intervallo]" displayFolder="" count="0" memberValueDatatype="20" unbalanced="0"/>
    <cacheHierarchy uniqueName="[Intervallo].[age today3]" caption="age today3" attribute="1" defaultMemberUniqueName="[Intervallo].[age today3].[All]" allUniqueName="[Intervallo].[age today3].[All]" dimensionUniqueName="[Intervallo]" displayFolder="" count="0" memberValueDatatype="20" unbalanced="0"/>
    <cacheHierarchy uniqueName="[Intervallo].[visit age]" caption="visit age" attribute="1" defaultMemberUniqueName="[Intervallo].[visit age].[All]" allUniqueName="[Intervallo].[visit age].[All]" dimensionUniqueName="[Intervallo]" displayFolder="" count="0" memberValueDatatype="20" unbalanced="0"/>
    <cacheHierarchy uniqueName="[Intervallo].[classi bmi]" caption="classi bmi" attribute="1" defaultMemberUniqueName="[Intervallo].[classi bmi].[All]" allUniqueName="[Intervallo].[classi bmi].[All]" dimensionUniqueName="[Intervallo]" displayFolder="" count="2" memberValueDatatype="130" unbalanced="0">
      <fieldsUsage count="2">
        <fieldUsage x="-1"/>
        <fieldUsage x="0"/>
      </fieldsUsage>
    </cacheHierarchy>
    <cacheHierarchy uniqueName="[Intervallo].[se &gt;72]" caption="se &gt;72" attribute="1" defaultMemberUniqueName="[Intervallo].[se &gt;72].[All]" allUniqueName="[Intervallo].[se &gt;72].[All]" dimensionUniqueName="[Intervallo]" displayFolder="" count="0" memberValueDatatype="20" unbalanced="0"/>
    <cacheHierarchy uniqueName="[Measures].[Somma di PAZ ID]" caption="Somma di PAZ ID" measure="1" displayFolder="" measureGroup="Intervallo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eggio di PAZ ID]" caption="Conteggio di PAZ ID" measure="1" displayFolder="" measureGroup="Intervallo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__XL_Count Intervallo]" caption="__XL_Count Intervallo" measure="1" displayFolder="" measureGroup="Intervallo" count="0" hidden="1"/>
    <cacheHierarchy uniqueName="[Measures].[__XL_Count of Models]" caption="__XL_Count of Models" measure="1" displayFolder="" count="0" hidden="1"/>
  </cacheHierarchies>
  <kpis count="0"/>
  <dimensions count="2">
    <dimension name="Intervallo" uniqueName="[Intervallo]" caption="Intervallo"/>
    <dimension measure="1" name="Measures" uniqueName="[Measures]" caption="Measures"/>
  </dimensions>
  <measureGroups count="1">
    <measureGroup name="Intervallo" caption="Intervallo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7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chartFormat="1">
  <location ref="A3:B8" firstHeaderRow="1" firstDataRow="1" firstDataCol="1"/>
  <pivotFields count="2">
    <pivotField axis="axisRow" allDrilled="1" showAll="0" dataSourceSort="1" defaultAttributeDrillState="1">
      <items count="5">
        <item s="1" x="0"/>
        <item s="1" x="1"/>
        <item s="1" x="2"/>
        <item s="1"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PAZ ID" fld="1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ati!$A$1:$N$111">
        <x15:activeTabTopLevelEntity name="[Intervallo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lculator.net/bmi-calculator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12" sqref="F12"/>
    </sheetView>
  </sheetViews>
  <sheetFormatPr defaultRowHeight="15" x14ac:dyDescent="0.25"/>
  <cols>
    <col min="1" max="1" width="27.42578125" customWidth="1"/>
    <col min="2" max="2" width="26.28515625" customWidth="1"/>
  </cols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66.060606060606062</v>
      </c>
    </row>
    <row r="4" spans="1:2" x14ac:dyDescent="0.25">
      <c r="A4" s="13" t="s">
        <v>38</v>
      </c>
      <c r="B4" s="13">
        <v>2.7530765827233648</v>
      </c>
    </row>
    <row r="5" spans="1:2" x14ac:dyDescent="0.25">
      <c r="A5" s="13" t="s">
        <v>39</v>
      </c>
      <c r="B5" s="13">
        <v>72</v>
      </c>
    </row>
    <row r="6" spans="1:2" x14ac:dyDescent="0.25">
      <c r="A6" s="13" t="s">
        <v>40</v>
      </c>
      <c r="B6" s="13">
        <v>68</v>
      </c>
    </row>
    <row r="7" spans="1:2" x14ac:dyDescent="0.25">
      <c r="A7" s="13" t="s">
        <v>41</v>
      </c>
      <c r="B7" s="13">
        <v>27.39276613202172</v>
      </c>
    </row>
    <row r="8" spans="1:2" x14ac:dyDescent="0.25">
      <c r="A8" s="13" t="s">
        <v>42</v>
      </c>
      <c r="B8" s="13">
        <v>750.36363636363626</v>
      </c>
    </row>
    <row r="9" spans="1:2" x14ac:dyDescent="0.25">
      <c r="A9" s="13" t="s">
        <v>43</v>
      </c>
      <c r="B9" s="13">
        <v>12.644729744884001</v>
      </c>
    </row>
    <row r="10" spans="1:2" x14ac:dyDescent="0.25">
      <c r="A10" s="13" t="s">
        <v>44</v>
      </c>
      <c r="B10" s="13">
        <v>-3.5199735567559638</v>
      </c>
    </row>
    <row r="11" spans="1:2" x14ac:dyDescent="0.25">
      <c r="A11" s="13" t="s">
        <v>45</v>
      </c>
      <c r="B11" s="13">
        <v>157</v>
      </c>
    </row>
    <row r="12" spans="1:2" x14ac:dyDescent="0.25">
      <c r="A12" s="13" t="s">
        <v>46</v>
      </c>
      <c r="B12" s="13">
        <v>-68</v>
      </c>
    </row>
    <row r="13" spans="1:2" x14ac:dyDescent="0.25">
      <c r="A13" s="13" t="s">
        <v>47</v>
      </c>
      <c r="B13" s="13">
        <v>89</v>
      </c>
    </row>
    <row r="14" spans="1:2" x14ac:dyDescent="0.25">
      <c r="A14" s="13" t="s">
        <v>48</v>
      </c>
      <c r="B14" s="13">
        <v>6540</v>
      </c>
    </row>
    <row r="15" spans="1:2" ht="15.75" thickBot="1" x14ac:dyDescent="0.3">
      <c r="A15" s="14" t="s">
        <v>49</v>
      </c>
      <c r="B15" s="14">
        <v>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11"/>
  <sheetViews>
    <sheetView zoomScale="130" zoomScaleNormal="130" workbookViewId="0">
      <pane ySplit="1" topLeftCell="A30" activePane="bottomLeft" state="frozen"/>
      <selection pane="bottomLeft" activeCell="H9" sqref="H9:H37 H39:H48 H50:H53 H55:H59"/>
    </sheetView>
  </sheetViews>
  <sheetFormatPr defaultRowHeight="15" x14ac:dyDescent="0.25"/>
  <cols>
    <col min="1" max="1" width="10.7109375" customWidth="1"/>
    <col min="2" max="2" width="14.140625" customWidth="1"/>
    <col min="3" max="3" width="17.7109375" style="5" customWidth="1"/>
    <col min="4" max="4" width="16.7109375" style="7" customWidth="1"/>
    <col min="5" max="5" width="7.5703125" style="2" bestFit="1" customWidth="1"/>
    <col min="6" max="6" width="15.140625" style="2" customWidth="1"/>
    <col min="7" max="7" width="15.85546875" style="2" customWidth="1"/>
    <col min="8" max="8" width="15.5703125" customWidth="1"/>
    <col min="9" max="9" width="12.28515625" style="9" customWidth="1"/>
    <col min="10" max="10" width="12.140625" style="9" customWidth="1"/>
    <col min="11" max="11" width="13.85546875" style="9" customWidth="1"/>
    <col min="12" max="12" width="13.140625" style="9" customWidth="1"/>
    <col min="13" max="13" width="15" customWidth="1"/>
    <col min="14" max="14" width="15.42578125" customWidth="1"/>
  </cols>
  <sheetData>
    <row r="1" spans="1:14" s="1" customFormat="1" ht="30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3</v>
      </c>
      <c r="F1" s="1" t="s">
        <v>4</v>
      </c>
      <c r="G1" s="1" t="s">
        <v>5</v>
      </c>
      <c r="H1" s="1" t="s">
        <v>11</v>
      </c>
      <c r="I1" s="8" t="s">
        <v>12</v>
      </c>
      <c r="J1" s="8" t="s">
        <v>13</v>
      </c>
      <c r="K1" s="8" t="s">
        <v>15</v>
      </c>
      <c r="L1" s="8" t="s">
        <v>16</v>
      </c>
      <c r="M1" s="1" t="s">
        <v>35</v>
      </c>
      <c r="N1" s="1" t="s">
        <v>50</v>
      </c>
    </row>
    <row r="2" spans="1:14" hidden="1" x14ac:dyDescent="0.25">
      <c r="A2">
        <v>1</v>
      </c>
      <c r="B2" t="s">
        <v>6</v>
      </c>
      <c r="C2" s="4">
        <v>19931</v>
      </c>
      <c r="D2" s="6">
        <v>42791</v>
      </c>
      <c r="E2" s="2" t="s">
        <v>7</v>
      </c>
      <c r="H2" t="e">
        <f>G2/(F2/100)^2</f>
        <v>#DIV/0!</v>
      </c>
      <c r="I2"/>
      <c r="J2"/>
      <c r="K2"/>
      <c r="L2"/>
    </row>
    <row r="3" spans="1:14" hidden="1" x14ac:dyDescent="0.25">
      <c r="A3">
        <v>3</v>
      </c>
      <c r="B3" t="s">
        <v>6</v>
      </c>
      <c r="C3" s="4">
        <v>16096</v>
      </c>
      <c r="E3" s="2" t="s">
        <v>8</v>
      </c>
      <c r="F3" s="2">
        <v>155</v>
      </c>
      <c r="G3" s="2">
        <v>63</v>
      </c>
      <c r="H3">
        <f t="shared" ref="H3:H8" si="0">G3/(F3/100)^2</f>
        <v>26.22268470343392</v>
      </c>
      <c r="I3" s="9">
        <f>2018-YEAR(C3)</f>
        <v>74</v>
      </c>
      <c r="J3" s="9">
        <f>riferimenti!$A$2-YEAR(C3)</f>
        <v>74</v>
      </c>
      <c r="K3" s="9">
        <f ca="1">YEAR(TODAY())-YEAR(C3)</f>
        <v>74</v>
      </c>
      <c r="L3" s="9">
        <f>YEAR(D3)-YEAR(C3)</f>
        <v>-44</v>
      </c>
      <c r="M3" t="str">
        <f>VLOOKUP(H3,riferimenti!$A$7:$C$14,3,1)</f>
        <v>Overweight</v>
      </c>
    </row>
    <row r="4" spans="1:14" hidden="1" x14ac:dyDescent="0.25">
      <c r="A4">
        <v>4</v>
      </c>
      <c r="B4" t="s">
        <v>6</v>
      </c>
      <c r="C4" s="4">
        <v>11155</v>
      </c>
      <c r="D4" s="6">
        <v>43011</v>
      </c>
      <c r="E4" s="2" t="s">
        <v>8</v>
      </c>
      <c r="H4" t="e">
        <f t="shared" si="0"/>
        <v>#DIV/0!</v>
      </c>
      <c r="I4"/>
      <c r="J4"/>
      <c r="K4"/>
      <c r="L4"/>
    </row>
    <row r="5" spans="1:14" hidden="1" x14ac:dyDescent="0.25">
      <c r="A5">
        <v>5</v>
      </c>
      <c r="B5" t="s">
        <v>6</v>
      </c>
      <c r="C5" s="4">
        <v>21745</v>
      </c>
      <c r="D5" s="6">
        <v>43011</v>
      </c>
      <c r="E5" s="2" t="s">
        <v>8</v>
      </c>
      <c r="H5" t="e">
        <f t="shared" si="0"/>
        <v>#DIV/0!</v>
      </c>
      <c r="I5"/>
      <c r="J5"/>
      <c r="K5"/>
      <c r="L5"/>
    </row>
    <row r="6" spans="1:14" hidden="1" x14ac:dyDescent="0.25">
      <c r="A6">
        <v>6</v>
      </c>
      <c r="B6" t="s">
        <v>6</v>
      </c>
      <c r="C6" s="4">
        <v>14103</v>
      </c>
      <c r="D6" s="6">
        <v>43047</v>
      </c>
      <c r="E6" s="2" t="s">
        <v>7</v>
      </c>
      <c r="H6" t="e">
        <f t="shared" si="0"/>
        <v>#DIV/0!</v>
      </c>
      <c r="I6"/>
      <c r="J6"/>
      <c r="K6"/>
      <c r="L6"/>
    </row>
    <row r="7" spans="1:14" hidden="1" x14ac:dyDescent="0.25">
      <c r="A7">
        <v>7</v>
      </c>
      <c r="B7" t="s">
        <v>6</v>
      </c>
      <c r="C7" s="4">
        <v>16021</v>
      </c>
      <c r="D7" s="6">
        <v>43047</v>
      </c>
      <c r="E7" s="2" t="s">
        <v>7</v>
      </c>
      <c r="H7" t="e">
        <f t="shared" si="0"/>
        <v>#DIV/0!</v>
      </c>
      <c r="I7"/>
      <c r="J7"/>
      <c r="K7"/>
      <c r="L7"/>
    </row>
    <row r="8" spans="1:14" hidden="1" x14ac:dyDescent="0.25">
      <c r="A8">
        <v>8</v>
      </c>
      <c r="B8" t="s">
        <v>6</v>
      </c>
      <c r="C8" s="4">
        <v>13946</v>
      </c>
      <c r="D8" s="6">
        <v>43053</v>
      </c>
      <c r="E8" s="2" t="s">
        <v>7</v>
      </c>
      <c r="H8" t="e">
        <f t="shared" si="0"/>
        <v>#DIV/0!</v>
      </c>
      <c r="I8"/>
      <c r="J8"/>
      <c r="K8"/>
      <c r="L8"/>
    </row>
    <row r="9" spans="1:14" x14ac:dyDescent="0.25">
      <c r="A9">
        <v>9</v>
      </c>
      <c r="B9" t="s">
        <v>6</v>
      </c>
      <c r="C9" s="4">
        <v>20201</v>
      </c>
      <c r="D9" s="6">
        <v>40710</v>
      </c>
      <c r="E9" s="2" t="s">
        <v>7</v>
      </c>
      <c r="F9" s="2">
        <v>170</v>
      </c>
      <c r="G9" s="2">
        <v>83</v>
      </c>
      <c r="H9">
        <f t="shared" ref="H9:H40" si="1">G9/(F9/100)^2</f>
        <v>28.719723183391007</v>
      </c>
      <c r="I9" s="9">
        <f t="shared" ref="I9:I40" si="2">2018-YEAR(C9)</f>
        <v>63</v>
      </c>
      <c r="J9" s="9">
        <f>riferimenti!$A$2-YEAR(C9)</f>
        <v>63</v>
      </c>
      <c r="K9" s="9">
        <f t="shared" ref="K9:K40" ca="1" si="3">YEAR(TODAY())-YEAR(C9)</f>
        <v>63</v>
      </c>
      <c r="L9" s="9">
        <f t="shared" ref="L9:L40" si="4">YEAR(D9)-YEAR(C9)</f>
        <v>56</v>
      </c>
      <c r="M9" t="str">
        <f>VLOOKUP(H9,riferimenti!$A$7:$C$14,3,1)</f>
        <v>Overweight</v>
      </c>
      <c r="N9">
        <f t="shared" ref="N9:N37" si="5">IF(L9&gt;72,1,0)</f>
        <v>0</v>
      </c>
    </row>
    <row r="10" spans="1:14" x14ac:dyDescent="0.25">
      <c r="A10">
        <v>10</v>
      </c>
      <c r="B10" t="s">
        <v>6</v>
      </c>
      <c r="C10" s="4">
        <v>20756</v>
      </c>
      <c r="D10" s="6">
        <v>40665</v>
      </c>
      <c r="E10" s="2" t="s">
        <v>8</v>
      </c>
      <c r="F10" s="2">
        <v>165</v>
      </c>
      <c r="G10" s="2">
        <v>70</v>
      </c>
      <c r="H10">
        <f t="shared" si="1"/>
        <v>25.711662075298442</v>
      </c>
      <c r="I10" s="9">
        <f t="shared" si="2"/>
        <v>62</v>
      </c>
      <c r="J10" s="9">
        <f>riferimenti!$A$2-YEAR(C10)</f>
        <v>62</v>
      </c>
      <c r="K10" s="9">
        <f t="shared" ca="1" si="3"/>
        <v>62</v>
      </c>
      <c r="L10" s="9">
        <f t="shared" si="4"/>
        <v>55</v>
      </c>
      <c r="M10" t="str">
        <f>VLOOKUP(H10,riferimenti!$A$7:$C$14,3,1)</f>
        <v>Overweight</v>
      </c>
      <c r="N10">
        <f t="shared" si="5"/>
        <v>0</v>
      </c>
    </row>
    <row r="11" spans="1:14" x14ac:dyDescent="0.25">
      <c r="A11">
        <v>11</v>
      </c>
      <c r="B11" t="s">
        <v>6</v>
      </c>
      <c r="C11" s="4">
        <v>19535</v>
      </c>
      <c r="D11" s="6">
        <v>40863</v>
      </c>
      <c r="E11" s="2" t="s">
        <v>7</v>
      </c>
      <c r="F11" s="2">
        <v>178</v>
      </c>
      <c r="G11" s="2">
        <v>95</v>
      </c>
      <c r="H11">
        <f t="shared" si="1"/>
        <v>29.983587930816814</v>
      </c>
      <c r="I11" s="9">
        <f t="shared" si="2"/>
        <v>65</v>
      </c>
      <c r="J11" s="9">
        <f>riferimenti!$A$2-YEAR(C11)</f>
        <v>65</v>
      </c>
      <c r="K11" s="9">
        <f t="shared" ca="1" si="3"/>
        <v>65</v>
      </c>
      <c r="L11" s="9">
        <f t="shared" si="4"/>
        <v>58</v>
      </c>
      <c r="M11" t="str">
        <f>VLOOKUP(H11,riferimenti!$A$7:$C$14,3,1)</f>
        <v>Overweight</v>
      </c>
      <c r="N11">
        <f t="shared" si="5"/>
        <v>0</v>
      </c>
    </row>
    <row r="12" spans="1:14" x14ac:dyDescent="0.25">
      <c r="A12">
        <v>13</v>
      </c>
      <c r="B12" t="s">
        <v>6</v>
      </c>
      <c r="C12" s="4">
        <v>16286</v>
      </c>
      <c r="D12" s="6">
        <v>41058</v>
      </c>
      <c r="E12" s="2" t="s">
        <v>7</v>
      </c>
      <c r="F12" s="2">
        <v>173</v>
      </c>
      <c r="G12" s="2">
        <v>70</v>
      </c>
      <c r="H12">
        <f t="shared" si="1"/>
        <v>23.388686558187711</v>
      </c>
      <c r="I12" s="9">
        <f t="shared" si="2"/>
        <v>74</v>
      </c>
      <c r="J12" s="9">
        <f>riferimenti!$A$2-YEAR(C12)</f>
        <v>74</v>
      </c>
      <c r="K12" s="9">
        <f t="shared" ca="1" si="3"/>
        <v>74</v>
      </c>
      <c r="L12" s="9">
        <f t="shared" si="4"/>
        <v>68</v>
      </c>
      <c r="M12" t="str">
        <f>VLOOKUP(H12,riferimenti!$A$7:$C$14,3,1)</f>
        <v>Normal</v>
      </c>
      <c r="N12">
        <f t="shared" si="5"/>
        <v>0</v>
      </c>
    </row>
    <row r="13" spans="1:14" x14ac:dyDescent="0.25">
      <c r="A13">
        <v>14</v>
      </c>
      <c r="B13" t="s">
        <v>6</v>
      </c>
      <c r="C13" s="4">
        <v>19391</v>
      </c>
      <c r="D13" s="6">
        <v>41031</v>
      </c>
      <c r="E13" s="2" t="s">
        <v>7</v>
      </c>
      <c r="F13" s="2">
        <v>175</v>
      </c>
      <c r="G13" s="2">
        <v>75</v>
      </c>
      <c r="H13">
        <f t="shared" si="1"/>
        <v>24.489795918367346</v>
      </c>
      <c r="I13" s="9">
        <f t="shared" si="2"/>
        <v>65</v>
      </c>
      <c r="J13" s="9">
        <f>riferimenti!$A$2-YEAR(C13)</f>
        <v>65</v>
      </c>
      <c r="K13" s="9">
        <f t="shared" ca="1" si="3"/>
        <v>65</v>
      </c>
      <c r="L13" s="9">
        <f t="shared" si="4"/>
        <v>59</v>
      </c>
      <c r="M13" t="str">
        <f>VLOOKUP(H13,riferimenti!$A$7:$C$14,3,1)</f>
        <v>Normal</v>
      </c>
      <c r="N13">
        <f t="shared" si="5"/>
        <v>0</v>
      </c>
    </row>
    <row r="14" spans="1:14" x14ac:dyDescent="0.25">
      <c r="A14">
        <v>17</v>
      </c>
      <c r="B14" t="s">
        <v>6</v>
      </c>
      <c r="C14" s="4">
        <v>16900</v>
      </c>
      <c r="D14" s="6">
        <v>41101</v>
      </c>
      <c r="E14" s="2" t="s">
        <v>7</v>
      </c>
      <c r="F14" s="2">
        <v>175</v>
      </c>
      <c r="G14" s="2">
        <v>93</v>
      </c>
      <c r="H14">
        <f t="shared" si="1"/>
        <v>30.367346938775512</v>
      </c>
      <c r="I14" s="9">
        <f t="shared" si="2"/>
        <v>72</v>
      </c>
      <c r="J14" s="9">
        <f>riferimenti!$A$2-YEAR(C14)</f>
        <v>72</v>
      </c>
      <c r="K14" s="9">
        <f t="shared" ca="1" si="3"/>
        <v>72</v>
      </c>
      <c r="L14" s="9">
        <f t="shared" si="4"/>
        <v>66</v>
      </c>
      <c r="M14" t="str">
        <f>VLOOKUP(H14,riferimenti!$A$7:$C$14,3,1)</f>
        <v>Obese Class I</v>
      </c>
      <c r="N14">
        <f t="shared" si="5"/>
        <v>0</v>
      </c>
    </row>
    <row r="15" spans="1:14" x14ac:dyDescent="0.25">
      <c r="A15">
        <v>18</v>
      </c>
      <c r="B15" t="s">
        <v>6</v>
      </c>
      <c r="C15" s="4">
        <v>17116</v>
      </c>
      <c r="D15" s="6">
        <v>41107</v>
      </c>
      <c r="E15" s="2" t="s">
        <v>7</v>
      </c>
      <c r="F15" s="2">
        <v>178</v>
      </c>
      <c r="G15" s="2">
        <v>90</v>
      </c>
      <c r="H15">
        <f t="shared" si="1"/>
        <v>28.405504355510669</v>
      </c>
      <c r="I15" s="9">
        <f t="shared" si="2"/>
        <v>72</v>
      </c>
      <c r="J15" s="9">
        <f>riferimenti!$A$2-YEAR(C15)</f>
        <v>72</v>
      </c>
      <c r="K15" s="9">
        <f t="shared" ca="1" si="3"/>
        <v>72</v>
      </c>
      <c r="L15" s="9">
        <f t="shared" si="4"/>
        <v>66</v>
      </c>
      <c r="M15" t="str">
        <f>VLOOKUP(H15,riferimenti!$A$7:$C$14,3,1)</f>
        <v>Overweight</v>
      </c>
      <c r="N15">
        <f t="shared" si="5"/>
        <v>0</v>
      </c>
    </row>
    <row r="16" spans="1:14" x14ac:dyDescent="0.25">
      <c r="A16">
        <v>19</v>
      </c>
      <c r="B16" t="s">
        <v>6</v>
      </c>
      <c r="C16" s="4">
        <v>18224</v>
      </c>
      <c r="D16" s="6">
        <v>41157</v>
      </c>
      <c r="E16" s="2" t="s">
        <v>8</v>
      </c>
      <c r="F16" s="2">
        <v>165</v>
      </c>
      <c r="G16" s="2">
        <v>98</v>
      </c>
      <c r="H16">
        <f t="shared" si="1"/>
        <v>35.996326905417817</v>
      </c>
      <c r="I16" s="9">
        <f t="shared" si="2"/>
        <v>69</v>
      </c>
      <c r="J16" s="9">
        <f>riferimenti!$A$2-YEAR(C16)</f>
        <v>69</v>
      </c>
      <c r="K16" s="9">
        <f t="shared" ca="1" si="3"/>
        <v>69</v>
      </c>
      <c r="L16" s="9">
        <f t="shared" si="4"/>
        <v>63</v>
      </c>
      <c r="M16" t="str">
        <f>VLOOKUP(H16,riferimenti!$A$7:$C$14,3,1)</f>
        <v>Obese Class II</v>
      </c>
      <c r="N16">
        <f t="shared" si="5"/>
        <v>0</v>
      </c>
    </row>
    <row r="17" spans="1:14" x14ac:dyDescent="0.25">
      <c r="A17">
        <v>20</v>
      </c>
      <c r="B17" t="s">
        <v>6</v>
      </c>
      <c r="C17" s="4">
        <v>20361</v>
      </c>
      <c r="D17" s="6">
        <v>41180</v>
      </c>
      <c r="E17" s="2" t="s">
        <v>8</v>
      </c>
      <c r="F17" s="2">
        <v>162</v>
      </c>
      <c r="G17" s="2">
        <v>68</v>
      </c>
      <c r="H17">
        <f t="shared" si="1"/>
        <v>25.910684346898332</v>
      </c>
      <c r="I17" s="9">
        <f t="shared" si="2"/>
        <v>63</v>
      </c>
      <c r="J17" s="9">
        <f>riferimenti!$A$2-YEAR(C17)</f>
        <v>63</v>
      </c>
      <c r="K17" s="9">
        <f t="shared" ca="1" si="3"/>
        <v>63</v>
      </c>
      <c r="L17" s="9">
        <f t="shared" si="4"/>
        <v>57</v>
      </c>
      <c r="M17" t="str">
        <f>VLOOKUP(H17,riferimenti!$A$7:$C$14,3,1)</f>
        <v>Overweight</v>
      </c>
      <c r="N17">
        <f t="shared" si="5"/>
        <v>0</v>
      </c>
    </row>
    <row r="18" spans="1:14" x14ac:dyDescent="0.25">
      <c r="A18">
        <v>21</v>
      </c>
      <c r="B18" t="s">
        <v>6</v>
      </c>
      <c r="C18" s="4">
        <v>22832</v>
      </c>
      <c r="D18" s="6">
        <v>41180</v>
      </c>
      <c r="E18" s="2" t="s">
        <v>7</v>
      </c>
      <c r="F18" s="2">
        <v>158</v>
      </c>
      <c r="G18" s="2">
        <v>58</v>
      </c>
      <c r="H18">
        <f t="shared" si="1"/>
        <v>23.233456176894723</v>
      </c>
      <c r="I18" s="9">
        <f t="shared" si="2"/>
        <v>56</v>
      </c>
      <c r="J18" s="9">
        <f>riferimenti!$A$2-YEAR(C18)</f>
        <v>56</v>
      </c>
      <c r="K18" s="9">
        <f t="shared" ca="1" si="3"/>
        <v>56</v>
      </c>
      <c r="L18" s="9">
        <f t="shared" si="4"/>
        <v>50</v>
      </c>
      <c r="M18" t="str">
        <f>VLOOKUP(H18,riferimenti!$A$7:$C$14,3,1)</f>
        <v>Normal</v>
      </c>
      <c r="N18">
        <f t="shared" si="5"/>
        <v>0</v>
      </c>
    </row>
    <row r="19" spans="1:14" x14ac:dyDescent="0.25">
      <c r="A19">
        <v>22</v>
      </c>
      <c r="B19" t="s">
        <v>6</v>
      </c>
      <c r="C19" s="4">
        <v>15792</v>
      </c>
      <c r="D19" s="6">
        <v>41358</v>
      </c>
      <c r="E19" s="2" t="s">
        <v>7</v>
      </c>
      <c r="F19" s="2">
        <v>173</v>
      </c>
      <c r="G19" s="2">
        <v>99</v>
      </c>
      <c r="H19">
        <f t="shared" si="1"/>
        <v>33.078285275151188</v>
      </c>
      <c r="I19" s="9">
        <f t="shared" si="2"/>
        <v>75</v>
      </c>
      <c r="J19" s="9">
        <f>riferimenti!$A$2-YEAR(C19)</f>
        <v>75</v>
      </c>
      <c r="K19" s="9">
        <f t="shared" ca="1" si="3"/>
        <v>75</v>
      </c>
      <c r="L19" s="9">
        <f t="shared" si="4"/>
        <v>70</v>
      </c>
      <c r="M19" t="str">
        <f>VLOOKUP(H19,riferimenti!$A$7:$C$14,3,1)</f>
        <v>Obese Class I</v>
      </c>
      <c r="N19">
        <f t="shared" si="5"/>
        <v>0</v>
      </c>
    </row>
    <row r="20" spans="1:14" x14ac:dyDescent="0.25">
      <c r="A20">
        <v>23</v>
      </c>
      <c r="B20" t="s">
        <v>6</v>
      </c>
      <c r="C20" s="4">
        <v>16476</v>
      </c>
      <c r="D20" s="6">
        <v>41317</v>
      </c>
      <c r="E20" s="2" t="s">
        <v>7</v>
      </c>
      <c r="F20" s="2">
        <v>170</v>
      </c>
      <c r="G20" s="2">
        <v>100</v>
      </c>
      <c r="H20">
        <f t="shared" si="1"/>
        <v>34.602076124567475</v>
      </c>
      <c r="I20" s="9">
        <f t="shared" si="2"/>
        <v>73</v>
      </c>
      <c r="J20" s="9">
        <f>riferimenti!$A$2-YEAR(C20)</f>
        <v>73</v>
      </c>
      <c r="K20" s="9">
        <f t="shared" ca="1" si="3"/>
        <v>73</v>
      </c>
      <c r="L20" s="9">
        <f t="shared" si="4"/>
        <v>68</v>
      </c>
      <c r="M20" t="str">
        <f>VLOOKUP(H20,riferimenti!$A$7:$C$14,3,1)</f>
        <v>Obese Class I</v>
      </c>
      <c r="N20">
        <f t="shared" si="5"/>
        <v>0</v>
      </c>
    </row>
    <row r="21" spans="1:14" x14ac:dyDescent="0.25">
      <c r="A21">
        <v>24</v>
      </c>
      <c r="B21" t="s">
        <v>6</v>
      </c>
      <c r="C21" s="4">
        <v>15771</v>
      </c>
      <c r="D21" s="6">
        <v>41415</v>
      </c>
      <c r="E21" s="2" t="s">
        <v>7</v>
      </c>
      <c r="F21" s="2">
        <v>180</v>
      </c>
      <c r="G21" s="2">
        <v>93</v>
      </c>
      <c r="H21">
        <f t="shared" si="1"/>
        <v>28.703703703703702</v>
      </c>
      <c r="I21" s="9">
        <f t="shared" si="2"/>
        <v>75</v>
      </c>
      <c r="J21" s="9">
        <f>riferimenti!$A$2-YEAR(C21)</f>
        <v>75</v>
      </c>
      <c r="K21" s="9">
        <f t="shared" ca="1" si="3"/>
        <v>75</v>
      </c>
      <c r="L21" s="9">
        <f t="shared" si="4"/>
        <v>70</v>
      </c>
      <c r="M21" t="str">
        <f>VLOOKUP(H21,riferimenti!$A$7:$C$14,3,1)</f>
        <v>Overweight</v>
      </c>
      <c r="N21">
        <f t="shared" si="5"/>
        <v>0</v>
      </c>
    </row>
    <row r="22" spans="1:14" x14ac:dyDescent="0.25">
      <c r="A22">
        <v>26</v>
      </c>
      <c r="B22" t="s">
        <v>6</v>
      </c>
      <c r="C22" s="4">
        <v>16384</v>
      </c>
      <c r="D22" s="6">
        <v>41416</v>
      </c>
      <c r="E22" s="2" t="s">
        <v>8</v>
      </c>
      <c r="F22" s="2">
        <v>162</v>
      </c>
      <c r="G22" s="2">
        <v>75</v>
      </c>
      <c r="H22">
        <f t="shared" si="1"/>
        <v>28.577960676726104</v>
      </c>
      <c r="I22" s="9">
        <f t="shared" si="2"/>
        <v>74</v>
      </c>
      <c r="J22" s="9">
        <f>riferimenti!$A$2-YEAR(C22)</f>
        <v>74</v>
      </c>
      <c r="K22" s="9">
        <f t="shared" ca="1" si="3"/>
        <v>74</v>
      </c>
      <c r="L22" s="9">
        <f t="shared" si="4"/>
        <v>69</v>
      </c>
      <c r="M22" t="str">
        <f>VLOOKUP(H22,riferimenti!$A$7:$C$14,3,1)</f>
        <v>Overweight</v>
      </c>
      <c r="N22">
        <f t="shared" si="5"/>
        <v>0</v>
      </c>
    </row>
    <row r="23" spans="1:14" x14ac:dyDescent="0.25">
      <c r="A23">
        <v>27</v>
      </c>
      <c r="B23" t="s">
        <v>6</v>
      </c>
      <c r="C23" s="4">
        <v>17519</v>
      </c>
      <c r="D23" s="6">
        <v>41367</v>
      </c>
      <c r="E23" s="2" t="s">
        <v>7</v>
      </c>
      <c r="F23" s="2">
        <v>175</v>
      </c>
      <c r="G23" s="2">
        <v>81</v>
      </c>
      <c r="H23">
        <f t="shared" si="1"/>
        <v>26.448979591836736</v>
      </c>
      <c r="I23" s="9">
        <f t="shared" si="2"/>
        <v>71</v>
      </c>
      <c r="J23" s="9">
        <f>riferimenti!$A$2-YEAR(C23)</f>
        <v>71</v>
      </c>
      <c r="K23" s="9">
        <f t="shared" ca="1" si="3"/>
        <v>71</v>
      </c>
      <c r="L23" s="9">
        <f t="shared" si="4"/>
        <v>66</v>
      </c>
      <c r="M23" t="str">
        <f>VLOOKUP(H23,riferimenti!$A$7:$C$14,3,1)</f>
        <v>Overweight</v>
      </c>
      <c r="N23">
        <f t="shared" si="5"/>
        <v>0</v>
      </c>
    </row>
    <row r="24" spans="1:14" x14ac:dyDescent="0.25">
      <c r="A24">
        <v>28</v>
      </c>
      <c r="B24" t="s">
        <v>6</v>
      </c>
      <c r="C24" s="4">
        <v>18159</v>
      </c>
      <c r="D24" s="6">
        <v>41470</v>
      </c>
      <c r="E24" s="2" t="s">
        <v>7</v>
      </c>
      <c r="F24" s="2">
        <v>185</v>
      </c>
      <c r="G24" s="2">
        <v>75</v>
      </c>
      <c r="H24">
        <f t="shared" si="1"/>
        <v>21.913805697589478</v>
      </c>
      <c r="I24" s="9">
        <f t="shared" si="2"/>
        <v>69</v>
      </c>
      <c r="J24" s="9">
        <f>riferimenti!$A$2-YEAR(C24)</f>
        <v>69</v>
      </c>
      <c r="K24" s="9">
        <f t="shared" ca="1" si="3"/>
        <v>69</v>
      </c>
      <c r="L24" s="9">
        <f t="shared" si="4"/>
        <v>64</v>
      </c>
      <c r="M24" t="str">
        <f>VLOOKUP(H24,riferimenti!$A$7:$C$14,3,1)</f>
        <v>Normal</v>
      </c>
      <c r="N24">
        <f t="shared" si="5"/>
        <v>0</v>
      </c>
    </row>
    <row r="25" spans="1:14" x14ac:dyDescent="0.25">
      <c r="A25">
        <v>30</v>
      </c>
      <c r="B25" t="s">
        <v>6</v>
      </c>
      <c r="C25" s="4">
        <v>15547</v>
      </c>
      <c r="D25" s="6">
        <v>41520</v>
      </c>
      <c r="E25" s="2" t="s">
        <v>7</v>
      </c>
      <c r="F25" s="2">
        <v>165</v>
      </c>
      <c r="G25" s="2">
        <v>70</v>
      </c>
      <c r="H25">
        <f t="shared" si="1"/>
        <v>25.711662075298442</v>
      </c>
      <c r="I25" s="9">
        <f t="shared" si="2"/>
        <v>76</v>
      </c>
      <c r="J25" s="9">
        <f>riferimenti!$A$2-YEAR(C25)</f>
        <v>76</v>
      </c>
      <c r="K25" s="9">
        <f t="shared" ca="1" si="3"/>
        <v>76</v>
      </c>
      <c r="L25" s="9">
        <f t="shared" si="4"/>
        <v>71</v>
      </c>
      <c r="M25" t="str">
        <f>VLOOKUP(H25,riferimenti!$A$7:$C$14,3,1)</f>
        <v>Overweight</v>
      </c>
      <c r="N25">
        <f t="shared" si="5"/>
        <v>0</v>
      </c>
    </row>
    <row r="26" spans="1:14" x14ac:dyDescent="0.25">
      <c r="A26">
        <v>42</v>
      </c>
      <c r="B26" t="s">
        <v>6</v>
      </c>
      <c r="C26" s="4">
        <v>15676</v>
      </c>
      <c r="D26" s="6">
        <v>41782</v>
      </c>
      <c r="E26" s="2" t="s">
        <v>7</v>
      </c>
      <c r="F26" s="2">
        <v>174</v>
      </c>
      <c r="G26" s="2">
        <v>107</v>
      </c>
      <c r="H26">
        <f t="shared" si="1"/>
        <v>35.341524639978857</v>
      </c>
      <c r="I26" s="9">
        <f t="shared" si="2"/>
        <v>76</v>
      </c>
      <c r="J26" s="9">
        <f>riferimenti!$A$2-YEAR(C26)</f>
        <v>76</v>
      </c>
      <c r="K26" s="9">
        <f t="shared" ca="1" si="3"/>
        <v>76</v>
      </c>
      <c r="L26" s="9">
        <f t="shared" si="4"/>
        <v>72</v>
      </c>
      <c r="M26" t="str">
        <f>VLOOKUP(H26,riferimenti!$A$7:$C$14,3,1)</f>
        <v>Obese Class II</v>
      </c>
      <c r="N26">
        <f t="shared" si="5"/>
        <v>0</v>
      </c>
    </row>
    <row r="27" spans="1:14" x14ac:dyDescent="0.25">
      <c r="A27">
        <v>43</v>
      </c>
      <c r="B27" t="s">
        <v>6</v>
      </c>
      <c r="C27" s="4">
        <v>18598</v>
      </c>
      <c r="D27" s="6">
        <v>41779</v>
      </c>
      <c r="E27" s="2" t="s">
        <v>7</v>
      </c>
      <c r="F27" s="2">
        <v>181</v>
      </c>
      <c r="G27" s="2">
        <v>84</v>
      </c>
      <c r="H27">
        <f t="shared" si="1"/>
        <v>25.640242971826257</v>
      </c>
      <c r="I27" s="9">
        <f t="shared" si="2"/>
        <v>68</v>
      </c>
      <c r="J27" s="9">
        <f>riferimenti!$A$2-YEAR(C27)</f>
        <v>68</v>
      </c>
      <c r="K27" s="9">
        <f t="shared" ca="1" si="3"/>
        <v>68</v>
      </c>
      <c r="L27" s="9">
        <f t="shared" si="4"/>
        <v>64</v>
      </c>
      <c r="M27" t="str">
        <f>VLOOKUP(H27,riferimenti!$A$7:$C$14,3,1)</f>
        <v>Overweight</v>
      </c>
      <c r="N27">
        <f t="shared" si="5"/>
        <v>0</v>
      </c>
    </row>
    <row r="28" spans="1:14" x14ac:dyDescent="0.25">
      <c r="A28">
        <v>44</v>
      </c>
      <c r="B28" t="s">
        <v>6</v>
      </c>
      <c r="C28" s="4">
        <v>19107</v>
      </c>
      <c r="D28" s="6">
        <v>41848</v>
      </c>
      <c r="E28" s="2" t="s">
        <v>7</v>
      </c>
      <c r="F28" s="2">
        <v>192</v>
      </c>
      <c r="G28" s="2">
        <v>115</v>
      </c>
      <c r="H28">
        <f t="shared" si="1"/>
        <v>31.195746527777779</v>
      </c>
      <c r="I28" s="9">
        <f t="shared" si="2"/>
        <v>66</v>
      </c>
      <c r="J28" s="9">
        <f>riferimenti!$A$2-YEAR(C28)</f>
        <v>66</v>
      </c>
      <c r="K28" s="9">
        <f t="shared" ca="1" si="3"/>
        <v>66</v>
      </c>
      <c r="L28" s="9">
        <f t="shared" si="4"/>
        <v>62</v>
      </c>
      <c r="M28" t="str">
        <f>VLOOKUP(H28,riferimenti!$A$7:$C$14,3,1)</f>
        <v>Obese Class I</v>
      </c>
      <c r="N28">
        <f t="shared" si="5"/>
        <v>0</v>
      </c>
    </row>
    <row r="29" spans="1:14" x14ac:dyDescent="0.25">
      <c r="A29">
        <v>45</v>
      </c>
      <c r="B29" t="s">
        <v>6</v>
      </c>
      <c r="C29" s="4">
        <v>15986</v>
      </c>
      <c r="D29" s="6">
        <v>41820</v>
      </c>
      <c r="E29" s="2" t="s">
        <v>8</v>
      </c>
      <c r="F29" s="2">
        <v>162</v>
      </c>
      <c r="G29" s="2">
        <v>58</v>
      </c>
      <c r="H29">
        <f t="shared" si="1"/>
        <v>22.10028959000152</v>
      </c>
      <c r="I29" s="9">
        <f t="shared" si="2"/>
        <v>75</v>
      </c>
      <c r="J29" s="9">
        <f>riferimenti!$A$2-YEAR(C29)</f>
        <v>75</v>
      </c>
      <c r="K29" s="9">
        <f t="shared" ca="1" si="3"/>
        <v>75</v>
      </c>
      <c r="L29" s="9">
        <f t="shared" si="4"/>
        <v>71</v>
      </c>
      <c r="M29" t="str">
        <f>VLOOKUP(H29,riferimenti!$A$7:$C$14,3,1)</f>
        <v>Normal</v>
      </c>
      <c r="N29">
        <f t="shared" si="5"/>
        <v>0</v>
      </c>
    </row>
    <row r="30" spans="1:14" x14ac:dyDescent="0.25">
      <c r="A30">
        <v>47</v>
      </c>
      <c r="B30" t="s">
        <v>6</v>
      </c>
      <c r="C30" s="4">
        <v>23150</v>
      </c>
      <c r="D30" s="6">
        <v>41912</v>
      </c>
      <c r="E30" s="2" t="s">
        <v>7</v>
      </c>
      <c r="F30" s="2">
        <v>173</v>
      </c>
      <c r="G30" s="2">
        <v>75</v>
      </c>
      <c r="H30">
        <f t="shared" si="1"/>
        <v>25.059307026629689</v>
      </c>
      <c r="I30" s="9">
        <f t="shared" si="2"/>
        <v>55</v>
      </c>
      <c r="J30" s="9">
        <f>riferimenti!$A$2-YEAR(C30)</f>
        <v>55</v>
      </c>
      <c r="K30" s="9">
        <f t="shared" ca="1" si="3"/>
        <v>55</v>
      </c>
      <c r="L30" s="9">
        <f t="shared" si="4"/>
        <v>51</v>
      </c>
      <c r="M30" t="str">
        <f>VLOOKUP(H30,riferimenti!$A$7:$C$14,3,1)</f>
        <v>Overweight</v>
      </c>
      <c r="N30">
        <f t="shared" si="5"/>
        <v>0</v>
      </c>
    </row>
    <row r="31" spans="1:14" x14ac:dyDescent="0.25">
      <c r="A31">
        <v>50</v>
      </c>
      <c r="B31" t="s">
        <v>6</v>
      </c>
      <c r="C31" s="4">
        <v>16346</v>
      </c>
      <c r="D31" s="6">
        <v>41914</v>
      </c>
      <c r="E31" s="2" t="s">
        <v>7</v>
      </c>
      <c r="F31" s="2">
        <v>178</v>
      </c>
      <c r="G31" s="2">
        <v>100</v>
      </c>
      <c r="H31">
        <f t="shared" si="1"/>
        <v>31.561671506122963</v>
      </c>
      <c r="I31" s="9">
        <f t="shared" si="2"/>
        <v>74</v>
      </c>
      <c r="J31" s="9">
        <f>riferimenti!$A$2-YEAR(C31)</f>
        <v>74</v>
      </c>
      <c r="K31" s="9">
        <f t="shared" ca="1" si="3"/>
        <v>74</v>
      </c>
      <c r="L31" s="9">
        <f t="shared" si="4"/>
        <v>70</v>
      </c>
      <c r="M31" t="str">
        <f>VLOOKUP(H31,riferimenti!$A$7:$C$14,3,1)</f>
        <v>Obese Class I</v>
      </c>
      <c r="N31">
        <f t="shared" si="5"/>
        <v>0</v>
      </c>
    </row>
    <row r="32" spans="1:14" x14ac:dyDescent="0.25">
      <c r="A32">
        <v>51</v>
      </c>
      <c r="B32" t="s">
        <v>6</v>
      </c>
      <c r="C32" s="4">
        <v>20172</v>
      </c>
      <c r="D32" s="6">
        <v>42087</v>
      </c>
      <c r="E32" s="2" t="s">
        <v>7</v>
      </c>
      <c r="F32" s="2">
        <v>175</v>
      </c>
      <c r="G32" s="2">
        <v>86</v>
      </c>
      <c r="H32">
        <f t="shared" si="1"/>
        <v>28.081632653061224</v>
      </c>
      <c r="I32" s="9">
        <f t="shared" si="2"/>
        <v>63</v>
      </c>
      <c r="J32" s="9">
        <f>riferimenti!$A$2-YEAR(C32)</f>
        <v>63</v>
      </c>
      <c r="K32" s="9">
        <f t="shared" ca="1" si="3"/>
        <v>63</v>
      </c>
      <c r="L32" s="9">
        <f t="shared" si="4"/>
        <v>60</v>
      </c>
      <c r="M32" t="str">
        <f>VLOOKUP(H32,riferimenti!$A$7:$C$14,3,1)</f>
        <v>Overweight</v>
      </c>
      <c r="N32">
        <f t="shared" si="5"/>
        <v>0</v>
      </c>
    </row>
    <row r="33" spans="1:14" x14ac:dyDescent="0.25">
      <c r="A33">
        <v>52</v>
      </c>
      <c r="B33" t="s">
        <v>6</v>
      </c>
      <c r="C33" s="4">
        <v>18833</v>
      </c>
      <c r="D33" s="6">
        <v>42032</v>
      </c>
      <c r="E33" s="2" t="s">
        <v>7</v>
      </c>
      <c r="F33" s="2">
        <v>170</v>
      </c>
      <c r="G33" s="2">
        <v>78</v>
      </c>
      <c r="H33">
        <f t="shared" si="1"/>
        <v>26.989619377162633</v>
      </c>
      <c r="I33" s="9">
        <f t="shared" si="2"/>
        <v>67</v>
      </c>
      <c r="J33" s="9">
        <f>riferimenti!$A$2-YEAR(C33)</f>
        <v>67</v>
      </c>
      <c r="K33" s="9">
        <f t="shared" ca="1" si="3"/>
        <v>67</v>
      </c>
      <c r="L33" s="9">
        <f t="shared" si="4"/>
        <v>64</v>
      </c>
      <c r="M33" t="str">
        <f>VLOOKUP(H33,riferimenti!$A$7:$C$14,3,1)</f>
        <v>Overweight</v>
      </c>
      <c r="N33">
        <f t="shared" si="5"/>
        <v>0</v>
      </c>
    </row>
    <row r="34" spans="1:14" x14ac:dyDescent="0.25">
      <c r="A34">
        <v>59</v>
      </c>
      <c r="B34" t="s">
        <v>6</v>
      </c>
      <c r="C34" s="4">
        <v>15848</v>
      </c>
      <c r="D34" s="6">
        <v>42137</v>
      </c>
      <c r="E34" s="2" t="s">
        <v>7</v>
      </c>
      <c r="F34" s="2">
        <v>182</v>
      </c>
      <c r="G34" s="2">
        <v>85</v>
      </c>
      <c r="H34">
        <f t="shared" si="1"/>
        <v>25.661152034778407</v>
      </c>
      <c r="I34" s="9">
        <f t="shared" si="2"/>
        <v>75</v>
      </c>
      <c r="J34" s="9">
        <f>riferimenti!$A$2-YEAR(C34)</f>
        <v>75</v>
      </c>
      <c r="K34" s="9">
        <f t="shared" ca="1" si="3"/>
        <v>75</v>
      </c>
      <c r="L34" s="9">
        <f t="shared" si="4"/>
        <v>72</v>
      </c>
      <c r="M34" t="str">
        <f>VLOOKUP(H34,riferimenti!$A$7:$C$14,3,1)</f>
        <v>Overweight</v>
      </c>
      <c r="N34">
        <f t="shared" si="5"/>
        <v>0</v>
      </c>
    </row>
    <row r="35" spans="1:14" x14ac:dyDescent="0.25">
      <c r="A35">
        <v>60</v>
      </c>
      <c r="B35" t="s">
        <v>6</v>
      </c>
      <c r="C35" s="4">
        <v>15943</v>
      </c>
      <c r="D35" s="6">
        <v>42098</v>
      </c>
      <c r="E35" s="2" t="s">
        <v>7</v>
      </c>
      <c r="F35" s="2">
        <v>180</v>
      </c>
      <c r="G35" s="2">
        <v>79</v>
      </c>
      <c r="H35">
        <f t="shared" si="1"/>
        <v>24.382716049382715</v>
      </c>
      <c r="I35" s="9">
        <f t="shared" si="2"/>
        <v>75</v>
      </c>
      <c r="J35" s="9">
        <f>riferimenti!$A$2-YEAR(C35)</f>
        <v>75</v>
      </c>
      <c r="K35" s="9">
        <f t="shared" ca="1" si="3"/>
        <v>75</v>
      </c>
      <c r="L35" s="9">
        <f t="shared" si="4"/>
        <v>72</v>
      </c>
      <c r="M35" t="str">
        <f>VLOOKUP(H35,riferimenti!$A$7:$C$14,3,1)</f>
        <v>Normal</v>
      </c>
      <c r="N35">
        <f t="shared" si="5"/>
        <v>0</v>
      </c>
    </row>
    <row r="36" spans="1:14" x14ac:dyDescent="0.25">
      <c r="A36">
        <v>62</v>
      </c>
      <c r="B36" t="s">
        <v>6</v>
      </c>
      <c r="C36" s="4">
        <v>17327</v>
      </c>
      <c r="D36" s="6">
        <v>42073</v>
      </c>
      <c r="E36" s="2" t="s">
        <v>7</v>
      </c>
      <c r="F36" s="2">
        <v>183</v>
      </c>
      <c r="G36" s="2">
        <v>90</v>
      </c>
      <c r="H36">
        <f t="shared" si="1"/>
        <v>26.874496103198062</v>
      </c>
      <c r="I36" s="9">
        <f t="shared" si="2"/>
        <v>71</v>
      </c>
      <c r="J36" s="9">
        <f>riferimenti!$A$2-YEAR(C36)</f>
        <v>71</v>
      </c>
      <c r="K36" s="9">
        <f t="shared" ca="1" si="3"/>
        <v>71</v>
      </c>
      <c r="L36" s="9">
        <f t="shared" si="4"/>
        <v>68</v>
      </c>
      <c r="M36" t="str">
        <f>VLOOKUP(H36,riferimenti!$A$7:$C$14,3,1)</f>
        <v>Overweight</v>
      </c>
      <c r="N36">
        <f t="shared" si="5"/>
        <v>0</v>
      </c>
    </row>
    <row r="37" spans="1:14" x14ac:dyDescent="0.25">
      <c r="A37">
        <v>65</v>
      </c>
      <c r="B37" t="s">
        <v>6</v>
      </c>
      <c r="C37" s="4">
        <v>16920</v>
      </c>
      <c r="D37" s="6">
        <v>42221</v>
      </c>
      <c r="E37" s="2" t="s">
        <v>7</v>
      </c>
      <c r="F37" s="2">
        <v>177</v>
      </c>
      <c r="G37" s="2">
        <v>92</v>
      </c>
      <c r="H37">
        <f t="shared" si="1"/>
        <v>29.365763350250564</v>
      </c>
      <c r="I37" s="9">
        <f t="shared" si="2"/>
        <v>72</v>
      </c>
      <c r="J37" s="9">
        <f>riferimenti!$A$2-YEAR(C37)</f>
        <v>72</v>
      </c>
      <c r="K37" s="9">
        <f t="shared" ca="1" si="3"/>
        <v>72</v>
      </c>
      <c r="L37" s="9">
        <f t="shared" si="4"/>
        <v>69</v>
      </c>
      <c r="M37" t="str">
        <f>VLOOKUP(H37,riferimenti!$A$7:$C$14,3,1)</f>
        <v>Overweight</v>
      </c>
      <c r="N37">
        <f t="shared" si="5"/>
        <v>0</v>
      </c>
    </row>
    <row r="38" spans="1:14" hidden="1" x14ac:dyDescent="0.25">
      <c r="A38">
        <v>38</v>
      </c>
      <c r="B38" t="s">
        <v>6</v>
      </c>
      <c r="C38" s="4">
        <v>25163</v>
      </c>
      <c r="E38" s="2" t="s">
        <v>7</v>
      </c>
      <c r="F38" s="2">
        <v>180</v>
      </c>
      <c r="G38" s="2">
        <v>76</v>
      </c>
      <c r="H38">
        <f t="shared" si="1"/>
        <v>23.456790123456788</v>
      </c>
      <c r="I38" s="9">
        <f t="shared" si="2"/>
        <v>50</v>
      </c>
      <c r="J38" s="9">
        <f>riferimenti!$A$2-YEAR(C38)</f>
        <v>50</v>
      </c>
      <c r="K38" s="9">
        <f t="shared" ca="1" si="3"/>
        <v>50</v>
      </c>
      <c r="L38" s="9">
        <f t="shared" si="4"/>
        <v>-68</v>
      </c>
      <c r="M38" t="str">
        <f>VLOOKUP(H38,riferimenti!$A$7:$C$14,3,1)</f>
        <v>Normal</v>
      </c>
    </row>
    <row r="39" spans="1:14" x14ac:dyDescent="0.25">
      <c r="A39">
        <v>73</v>
      </c>
      <c r="B39" t="s">
        <v>6</v>
      </c>
      <c r="C39" s="4">
        <v>17639</v>
      </c>
      <c r="D39" s="6">
        <v>42447</v>
      </c>
      <c r="E39" s="2" t="s">
        <v>7</v>
      </c>
      <c r="F39" s="2">
        <v>182</v>
      </c>
      <c r="G39" s="2">
        <v>79</v>
      </c>
      <c r="H39">
        <f t="shared" si="1"/>
        <v>23.849776597029344</v>
      </c>
      <c r="I39" s="9">
        <f t="shared" si="2"/>
        <v>70</v>
      </c>
      <c r="J39" s="9">
        <f>riferimenti!$A$2-YEAR(C39)</f>
        <v>70</v>
      </c>
      <c r="K39" s="9">
        <f t="shared" ca="1" si="3"/>
        <v>70</v>
      </c>
      <c r="L39" s="9">
        <f t="shared" si="4"/>
        <v>68</v>
      </c>
      <c r="M39" t="str">
        <f>VLOOKUP(H39,riferimenti!$A$7:$C$14,3,1)</f>
        <v>Normal</v>
      </c>
      <c r="N39">
        <f t="shared" ref="N39:N48" si="6">IF(L39&gt;72,1,0)</f>
        <v>0</v>
      </c>
    </row>
    <row r="40" spans="1:14" x14ac:dyDescent="0.25">
      <c r="A40">
        <v>74</v>
      </c>
      <c r="B40" t="s">
        <v>6</v>
      </c>
      <c r="C40" s="4">
        <v>18657</v>
      </c>
      <c r="D40" s="6">
        <v>42558</v>
      </c>
      <c r="E40" s="2" t="s">
        <v>7</v>
      </c>
      <c r="F40" s="2">
        <v>182</v>
      </c>
      <c r="G40" s="2">
        <v>90</v>
      </c>
      <c r="H40">
        <f t="shared" si="1"/>
        <v>27.170631566235961</v>
      </c>
      <c r="I40" s="9">
        <f t="shared" si="2"/>
        <v>67</v>
      </c>
      <c r="J40" s="9">
        <f>riferimenti!$A$2-YEAR(C40)</f>
        <v>67</v>
      </c>
      <c r="K40" s="9">
        <f t="shared" ca="1" si="3"/>
        <v>67</v>
      </c>
      <c r="L40" s="9">
        <f t="shared" si="4"/>
        <v>65</v>
      </c>
      <c r="M40" t="str">
        <f>VLOOKUP(H40,riferimenti!$A$7:$C$14,3,1)</f>
        <v>Overweight</v>
      </c>
      <c r="N40">
        <f t="shared" si="6"/>
        <v>0</v>
      </c>
    </row>
    <row r="41" spans="1:14" x14ac:dyDescent="0.25">
      <c r="A41">
        <v>75</v>
      </c>
      <c r="B41" t="s">
        <v>6</v>
      </c>
      <c r="C41" s="4">
        <v>20356</v>
      </c>
      <c r="D41" s="6">
        <v>42416</v>
      </c>
      <c r="E41" s="2" t="s">
        <v>7</v>
      </c>
      <c r="F41" s="2">
        <v>167</v>
      </c>
      <c r="G41" s="2">
        <v>78</v>
      </c>
      <c r="H41">
        <f t="shared" ref="H41:H72" si="7">G41/(F41/100)^2</f>
        <v>27.968016063681024</v>
      </c>
      <c r="I41" s="9">
        <f t="shared" ref="I41:I72" si="8">2018-YEAR(C41)</f>
        <v>63</v>
      </c>
      <c r="J41" s="9">
        <f>riferimenti!$A$2-YEAR(C41)</f>
        <v>63</v>
      </c>
      <c r="K41" s="9">
        <f t="shared" ref="K41:K72" ca="1" si="9">YEAR(TODAY())-YEAR(C41)</f>
        <v>63</v>
      </c>
      <c r="L41" s="9">
        <f t="shared" ref="L41:L72" si="10">YEAR(D41)-YEAR(C41)</f>
        <v>61</v>
      </c>
      <c r="M41" t="str">
        <f>VLOOKUP(H41,riferimenti!$A$7:$C$14,3,1)</f>
        <v>Overweight</v>
      </c>
      <c r="N41">
        <f t="shared" si="6"/>
        <v>0</v>
      </c>
    </row>
    <row r="42" spans="1:14" x14ac:dyDescent="0.25">
      <c r="A42">
        <v>76</v>
      </c>
      <c r="B42" t="s">
        <v>6</v>
      </c>
      <c r="C42" s="4">
        <v>17989</v>
      </c>
      <c r="D42" s="6">
        <v>42510</v>
      </c>
      <c r="E42" s="2" t="s">
        <v>8</v>
      </c>
      <c r="F42" s="2">
        <v>161</v>
      </c>
      <c r="G42" s="2">
        <v>59</v>
      </c>
      <c r="H42">
        <f t="shared" si="7"/>
        <v>22.761467535974688</v>
      </c>
      <c r="I42" s="9">
        <f t="shared" si="8"/>
        <v>69</v>
      </c>
      <c r="J42" s="9">
        <f>riferimenti!$A$2-YEAR(C42)</f>
        <v>69</v>
      </c>
      <c r="K42" s="9">
        <f t="shared" ca="1" si="9"/>
        <v>69</v>
      </c>
      <c r="L42" s="9">
        <f t="shared" si="10"/>
        <v>67</v>
      </c>
      <c r="M42" t="str">
        <f>VLOOKUP(H42,riferimenti!$A$7:$C$14,3,1)</f>
        <v>Normal</v>
      </c>
      <c r="N42">
        <f t="shared" si="6"/>
        <v>0</v>
      </c>
    </row>
    <row r="43" spans="1:14" x14ac:dyDescent="0.25">
      <c r="A43">
        <v>77</v>
      </c>
      <c r="B43" t="s">
        <v>6</v>
      </c>
      <c r="C43" s="4">
        <v>17725</v>
      </c>
      <c r="D43" s="6">
        <v>42543</v>
      </c>
      <c r="E43" s="2" t="s">
        <v>7</v>
      </c>
      <c r="F43" s="2">
        <v>169</v>
      </c>
      <c r="G43" s="2">
        <v>75</v>
      </c>
      <c r="H43">
        <f t="shared" si="7"/>
        <v>26.259584748433181</v>
      </c>
      <c r="I43" s="9">
        <f t="shared" si="8"/>
        <v>70</v>
      </c>
      <c r="J43" s="9">
        <f>riferimenti!$A$2-YEAR(C43)</f>
        <v>70</v>
      </c>
      <c r="K43" s="9">
        <f t="shared" ca="1" si="9"/>
        <v>70</v>
      </c>
      <c r="L43" s="9">
        <f t="shared" si="10"/>
        <v>68</v>
      </c>
      <c r="M43" t="str">
        <f>VLOOKUP(H43,riferimenti!$A$7:$C$14,3,1)</f>
        <v>Overweight</v>
      </c>
      <c r="N43">
        <f t="shared" si="6"/>
        <v>0</v>
      </c>
    </row>
    <row r="44" spans="1:14" x14ac:dyDescent="0.25">
      <c r="A44">
        <v>78</v>
      </c>
      <c r="B44" t="s">
        <v>6</v>
      </c>
      <c r="C44" s="4">
        <v>17267</v>
      </c>
      <c r="D44" s="6">
        <v>42507</v>
      </c>
      <c r="E44" s="2" t="s">
        <v>8</v>
      </c>
      <c r="F44" s="2">
        <v>163</v>
      </c>
      <c r="G44" s="2">
        <v>58</v>
      </c>
      <c r="H44">
        <f t="shared" si="7"/>
        <v>21.829952199932254</v>
      </c>
      <c r="I44" s="9">
        <f t="shared" si="8"/>
        <v>71</v>
      </c>
      <c r="J44" s="9">
        <f>riferimenti!$A$2-YEAR(C44)</f>
        <v>71</v>
      </c>
      <c r="K44" s="9">
        <f t="shared" ca="1" si="9"/>
        <v>71</v>
      </c>
      <c r="L44" s="9">
        <f t="shared" si="10"/>
        <v>69</v>
      </c>
      <c r="M44" t="str">
        <f>VLOOKUP(H44,riferimenti!$A$7:$C$14,3,1)</f>
        <v>Normal</v>
      </c>
      <c r="N44">
        <f t="shared" si="6"/>
        <v>0</v>
      </c>
    </row>
    <row r="45" spans="1:14" x14ac:dyDescent="0.25">
      <c r="A45">
        <v>80</v>
      </c>
      <c r="B45" t="s">
        <v>6</v>
      </c>
      <c r="C45" s="4">
        <v>18185</v>
      </c>
      <c r="D45" s="6">
        <v>42513</v>
      </c>
      <c r="E45" s="2" t="s">
        <v>7</v>
      </c>
      <c r="F45" s="2">
        <v>176</v>
      </c>
      <c r="G45" s="2">
        <v>84</v>
      </c>
      <c r="H45">
        <f t="shared" si="7"/>
        <v>27.117768595041323</v>
      </c>
      <c r="I45" s="9">
        <f t="shared" si="8"/>
        <v>69</v>
      </c>
      <c r="J45" s="9">
        <f>riferimenti!$A$2-YEAR(C45)</f>
        <v>69</v>
      </c>
      <c r="K45" s="9">
        <f t="shared" ca="1" si="9"/>
        <v>69</v>
      </c>
      <c r="L45" s="9">
        <f t="shared" si="10"/>
        <v>67</v>
      </c>
      <c r="M45" t="str">
        <f>VLOOKUP(H45,riferimenti!$A$7:$C$14,3,1)</f>
        <v>Overweight</v>
      </c>
      <c r="N45">
        <f t="shared" si="6"/>
        <v>0</v>
      </c>
    </row>
    <row r="46" spans="1:14" x14ac:dyDescent="0.25">
      <c r="A46">
        <v>81</v>
      </c>
      <c r="B46" t="s">
        <v>6</v>
      </c>
      <c r="C46" s="4">
        <v>25737</v>
      </c>
      <c r="D46" s="6">
        <v>42524</v>
      </c>
      <c r="E46" s="2" t="s">
        <v>8</v>
      </c>
      <c r="F46" s="2">
        <v>156</v>
      </c>
      <c r="G46" s="2">
        <v>55</v>
      </c>
      <c r="H46">
        <f t="shared" si="7"/>
        <v>22.600262984878366</v>
      </c>
      <c r="I46" s="9">
        <f t="shared" si="8"/>
        <v>48</v>
      </c>
      <c r="J46" s="9">
        <f>riferimenti!$A$2-YEAR(C46)</f>
        <v>48</v>
      </c>
      <c r="K46" s="9">
        <f t="shared" ca="1" si="9"/>
        <v>48</v>
      </c>
      <c r="L46" s="9">
        <f t="shared" si="10"/>
        <v>46</v>
      </c>
      <c r="M46" t="str">
        <f>VLOOKUP(H46,riferimenti!$A$7:$C$14,3,1)</f>
        <v>Normal</v>
      </c>
      <c r="N46">
        <f t="shared" si="6"/>
        <v>0</v>
      </c>
    </row>
    <row r="47" spans="1:14" x14ac:dyDescent="0.25">
      <c r="A47">
        <v>86</v>
      </c>
      <c r="B47" t="s">
        <v>6</v>
      </c>
      <c r="C47" s="4">
        <v>18396</v>
      </c>
      <c r="D47" s="6">
        <v>42689</v>
      </c>
      <c r="E47" s="2" t="s">
        <v>7</v>
      </c>
      <c r="F47" s="2">
        <v>178</v>
      </c>
      <c r="G47" s="2">
        <v>75</v>
      </c>
      <c r="H47">
        <f t="shared" si="7"/>
        <v>23.671253629592222</v>
      </c>
      <c r="I47" s="9">
        <f t="shared" si="8"/>
        <v>68</v>
      </c>
      <c r="J47" s="9">
        <f>riferimenti!$A$2-YEAR(C47)</f>
        <v>68</v>
      </c>
      <c r="K47" s="9">
        <f t="shared" ca="1" si="9"/>
        <v>68</v>
      </c>
      <c r="L47" s="9">
        <f t="shared" si="10"/>
        <v>66</v>
      </c>
      <c r="M47" t="str">
        <f>VLOOKUP(H47,riferimenti!$A$7:$C$14,3,1)</f>
        <v>Normal</v>
      </c>
      <c r="N47">
        <f t="shared" si="6"/>
        <v>0</v>
      </c>
    </row>
    <row r="48" spans="1:14" x14ac:dyDescent="0.25">
      <c r="A48">
        <v>87</v>
      </c>
      <c r="B48" t="s">
        <v>6</v>
      </c>
      <c r="C48" s="4">
        <v>17318</v>
      </c>
      <c r="D48" s="6">
        <v>42724</v>
      </c>
      <c r="E48" s="2" t="s">
        <v>7</v>
      </c>
      <c r="F48" s="2">
        <v>182</v>
      </c>
      <c r="G48" s="2">
        <v>83</v>
      </c>
      <c r="H48">
        <f t="shared" si="7"/>
        <v>25.057360222195385</v>
      </c>
      <c r="I48" s="9">
        <f t="shared" si="8"/>
        <v>71</v>
      </c>
      <c r="J48" s="9">
        <f>riferimenti!$A$2-YEAR(C48)</f>
        <v>71</v>
      </c>
      <c r="K48" s="9">
        <f t="shared" ca="1" si="9"/>
        <v>71</v>
      </c>
      <c r="L48" s="9">
        <f t="shared" si="10"/>
        <v>69</v>
      </c>
      <c r="M48" t="str">
        <f>VLOOKUP(H48,riferimenti!$A$7:$C$14,3,1)</f>
        <v>Overweight</v>
      </c>
      <c r="N48">
        <f t="shared" si="6"/>
        <v>0</v>
      </c>
    </row>
    <row r="49" spans="1:14" hidden="1" x14ac:dyDescent="0.25">
      <c r="A49">
        <v>49</v>
      </c>
      <c r="B49" t="s">
        <v>6</v>
      </c>
      <c r="C49" s="4">
        <v>14875</v>
      </c>
      <c r="E49" s="2" t="s">
        <v>8</v>
      </c>
      <c r="F49" s="2">
        <v>165</v>
      </c>
      <c r="G49" s="2">
        <v>78</v>
      </c>
      <c r="H49">
        <f t="shared" si="7"/>
        <v>28.650137741046834</v>
      </c>
      <c r="I49" s="9">
        <f t="shared" si="8"/>
        <v>78</v>
      </c>
      <c r="J49" s="9">
        <f>riferimenti!$A$2-YEAR(C49)</f>
        <v>78</v>
      </c>
      <c r="K49" s="9">
        <f t="shared" ca="1" si="9"/>
        <v>78</v>
      </c>
      <c r="L49" s="9">
        <f t="shared" si="10"/>
        <v>-40</v>
      </c>
      <c r="M49" t="str">
        <f>VLOOKUP(H49,riferimenti!$A$7:$C$14,3,1)</f>
        <v>Overweight</v>
      </c>
    </row>
    <row r="50" spans="1:14" x14ac:dyDescent="0.25">
      <c r="A50">
        <v>88</v>
      </c>
      <c r="B50" t="s">
        <v>6</v>
      </c>
      <c r="C50" s="4">
        <v>17734</v>
      </c>
      <c r="D50" s="6">
        <v>42696</v>
      </c>
      <c r="E50" s="2" t="s">
        <v>8</v>
      </c>
      <c r="F50" s="2">
        <v>174</v>
      </c>
      <c r="G50" s="2">
        <v>71</v>
      </c>
      <c r="H50">
        <f t="shared" si="7"/>
        <v>23.450918219051392</v>
      </c>
      <c r="I50" s="9">
        <f t="shared" si="8"/>
        <v>70</v>
      </c>
      <c r="J50" s="9">
        <f>riferimenti!$A$2-YEAR(C50)</f>
        <v>70</v>
      </c>
      <c r="K50" s="9">
        <f t="shared" ca="1" si="9"/>
        <v>70</v>
      </c>
      <c r="L50" s="9">
        <f t="shared" si="10"/>
        <v>68</v>
      </c>
      <c r="M50" t="str">
        <f>VLOOKUP(H50,riferimenti!$A$7:$C$14,3,1)</f>
        <v>Normal</v>
      </c>
      <c r="N50">
        <f>IF(L50&gt;72,1,0)</f>
        <v>0</v>
      </c>
    </row>
    <row r="51" spans="1:14" x14ac:dyDescent="0.25">
      <c r="A51">
        <v>89</v>
      </c>
      <c r="B51" t="s">
        <v>6</v>
      </c>
      <c r="C51" s="4">
        <v>19021</v>
      </c>
      <c r="D51" s="6">
        <v>42709</v>
      </c>
      <c r="E51" s="2" t="s">
        <v>8</v>
      </c>
      <c r="F51" s="2">
        <v>168</v>
      </c>
      <c r="G51" s="2">
        <v>59</v>
      </c>
      <c r="H51">
        <f t="shared" si="7"/>
        <v>20.904195011337873</v>
      </c>
      <c r="I51" s="9">
        <f t="shared" si="8"/>
        <v>66</v>
      </c>
      <c r="J51" s="9">
        <f>riferimenti!$A$2-YEAR(C51)</f>
        <v>66</v>
      </c>
      <c r="K51" s="9">
        <f t="shared" ca="1" si="9"/>
        <v>66</v>
      </c>
      <c r="L51" s="9">
        <f t="shared" si="10"/>
        <v>64</v>
      </c>
      <c r="M51" t="str">
        <f>VLOOKUP(H51,riferimenti!$A$7:$C$14,3,1)</f>
        <v>Normal</v>
      </c>
      <c r="N51">
        <f>IF(L51&gt;72,1,0)</f>
        <v>0</v>
      </c>
    </row>
    <row r="52" spans="1:14" x14ac:dyDescent="0.25">
      <c r="A52">
        <v>91</v>
      </c>
      <c r="B52" t="s">
        <v>6</v>
      </c>
      <c r="C52" s="4">
        <v>18627</v>
      </c>
      <c r="D52" s="6">
        <v>42699</v>
      </c>
      <c r="E52" s="2" t="s">
        <v>7</v>
      </c>
      <c r="F52" s="2">
        <v>175</v>
      </c>
      <c r="G52" s="2">
        <v>114</v>
      </c>
      <c r="H52">
        <f t="shared" si="7"/>
        <v>37.224489795918366</v>
      </c>
      <c r="I52" s="9">
        <f t="shared" si="8"/>
        <v>68</v>
      </c>
      <c r="J52" s="9">
        <f>riferimenti!$A$2-YEAR(C52)</f>
        <v>68</v>
      </c>
      <c r="K52" s="9">
        <f t="shared" ca="1" si="9"/>
        <v>68</v>
      </c>
      <c r="L52" s="9">
        <f t="shared" si="10"/>
        <v>66</v>
      </c>
      <c r="M52" t="str">
        <f>VLOOKUP(H52,riferimenti!$A$7:$C$14,3,1)</f>
        <v>Obese Class II</v>
      </c>
      <c r="N52">
        <f>IF(L52&gt;72,1,0)</f>
        <v>0</v>
      </c>
    </row>
    <row r="53" spans="1:14" x14ac:dyDescent="0.25">
      <c r="A53">
        <v>92</v>
      </c>
      <c r="B53" t="s">
        <v>6</v>
      </c>
      <c r="C53" s="4">
        <v>18115</v>
      </c>
      <c r="D53" s="6">
        <v>42787</v>
      </c>
      <c r="E53" s="2" t="s">
        <v>7</v>
      </c>
      <c r="F53" s="2">
        <v>181</v>
      </c>
      <c r="G53" s="2">
        <v>125</v>
      </c>
      <c r="H53">
        <f t="shared" si="7"/>
        <v>38.15512346997955</v>
      </c>
      <c r="I53" s="9">
        <f t="shared" si="8"/>
        <v>69</v>
      </c>
      <c r="J53" s="9">
        <f>riferimenti!$A$2-YEAR(C53)</f>
        <v>69</v>
      </c>
      <c r="K53" s="9">
        <f t="shared" ca="1" si="9"/>
        <v>69</v>
      </c>
      <c r="L53" s="9">
        <f t="shared" si="10"/>
        <v>68</v>
      </c>
      <c r="M53" t="str">
        <f>VLOOKUP(H53,riferimenti!$A$7:$C$14,3,1)</f>
        <v>Obese Class II</v>
      </c>
      <c r="N53">
        <f>IF(L53&gt;72,1,0)</f>
        <v>0</v>
      </c>
    </row>
    <row r="54" spans="1:14" hidden="1" x14ac:dyDescent="0.25">
      <c r="A54">
        <v>54</v>
      </c>
      <c r="B54" t="s">
        <v>6</v>
      </c>
      <c r="C54" s="4">
        <v>12782</v>
      </c>
      <c r="E54" s="2" t="s">
        <v>7</v>
      </c>
      <c r="F54" s="2">
        <v>186</v>
      </c>
      <c r="G54" s="2">
        <v>86</v>
      </c>
      <c r="H54">
        <f t="shared" si="7"/>
        <v>24.858365128916635</v>
      </c>
      <c r="I54" s="9">
        <f t="shared" si="8"/>
        <v>84</v>
      </c>
      <c r="J54" s="9">
        <f>riferimenti!$A$2-YEAR(C54)</f>
        <v>84</v>
      </c>
      <c r="K54" s="9">
        <f t="shared" ca="1" si="9"/>
        <v>84</v>
      </c>
      <c r="L54" s="9">
        <f t="shared" si="10"/>
        <v>-34</v>
      </c>
      <c r="M54" t="str">
        <f>VLOOKUP(H54,riferimenti!$A$7:$C$14,3,1)</f>
        <v>Normal</v>
      </c>
    </row>
    <row r="55" spans="1:14" x14ac:dyDescent="0.25">
      <c r="A55">
        <v>95</v>
      </c>
      <c r="B55" t="s">
        <v>6</v>
      </c>
      <c r="C55" s="4">
        <v>17115</v>
      </c>
      <c r="D55" s="6">
        <v>42845</v>
      </c>
      <c r="E55" s="2" t="s">
        <v>7</v>
      </c>
      <c r="F55" s="2">
        <v>167</v>
      </c>
      <c r="G55" s="2">
        <v>78</v>
      </c>
      <c r="H55">
        <f t="shared" si="7"/>
        <v>27.968016063681024</v>
      </c>
      <c r="I55" s="9">
        <f t="shared" si="8"/>
        <v>72</v>
      </c>
      <c r="J55" s="9">
        <f>riferimenti!$A$2-YEAR(C55)</f>
        <v>72</v>
      </c>
      <c r="K55" s="9">
        <f t="shared" ca="1" si="9"/>
        <v>72</v>
      </c>
      <c r="L55" s="9">
        <f t="shared" si="10"/>
        <v>71</v>
      </c>
      <c r="M55" t="str">
        <f>VLOOKUP(H55,riferimenti!$A$7:$C$14,3,1)</f>
        <v>Overweight</v>
      </c>
      <c r="N55">
        <f t="shared" ref="N55:N81" si="11">IF(L55&gt;72,1,0)</f>
        <v>0</v>
      </c>
    </row>
    <row r="56" spans="1:14" x14ac:dyDescent="0.25">
      <c r="A56">
        <v>104</v>
      </c>
      <c r="B56" t="s">
        <v>6</v>
      </c>
      <c r="C56" s="4">
        <v>17116</v>
      </c>
      <c r="D56" s="6">
        <v>41394</v>
      </c>
      <c r="E56" s="2" t="s">
        <v>7</v>
      </c>
      <c r="F56" s="2">
        <v>178</v>
      </c>
      <c r="G56" s="2">
        <v>90</v>
      </c>
      <c r="H56">
        <f t="shared" si="7"/>
        <v>28.405504355510669</v>
      </c>
      <c r="I56" s="9">
        <f t="shared" si="8"/>
        <v>72</v>
      </c>
      <c r="J56" s="9">
        <f>riferimenti!$A$2-YEAR(C56)</f>
        <v>72</v>
      </c>
      <c r="K56" s="9">
        <f t="shared" ca="1" si="9"/>
        <v>72</v>
      </c>
      <c r="L56" s="9">
        <f t="shared" si="10"/>
        <v>67</v>
      </c>
      <c r="M56" t="str">
        <f>VLOOKUP(H56,riferimenti!$A$7:$C$14,3,1)</f>
        <v>Overweight</v>
      </c>
      <c r="N56">
        <f t="shared" si="11"/>
        <v>0</v>
      </c>
    </row>
    <row r="57" spans="1:14" x14ac:dyDescent="0.25">
      <c r="A57">
        <v>193</v>
      </c>
      <c r="B57" t="s">
        <v>6</v>
      </c>
      <c r="C57" s="4">
        <v>27267</v>
      </c>
      <c r="D57" s="6">
        <v>43137</v>
      </c>
      <c r="E57" s="2" t="s">
        <v>7</v>
      </c>
      <c r="F57" s="2">
        <v>173</v>
      </c>
      <c r="G57" s="2">
        <v>70</v>
      </c>
      <c r="H57">
        <f t="shared" si="7"/>
        <v>23.388686558187711</v>
      </c>
      <c r="I57" s="9">
        <f t="shared" si="8"/>
        <v>44</v>
      </c>
      <c r="J57" s="9">
        <f>riferimenti!A105-YEAR(C57)</f>
        <v>-1974</v>
      </c>
      <c r="K57" s="9">
        <f t="shared" ca="1" si="9"/>
        <v>44</v>
      </c>
      <c r="L57" s="9">
        <f t="shared" si="10"/>
        <v>44</v>
      </c>
      <c r="M57" t="e">
        <f>VLOOKUP(H57,riferimenti!A110:C117,3,1)</f>
        <v>#N/A</v>
      </c>
      <c r="N57">
        <f t="shared" si="11"/>
        <v>0</v>
      </c>
    </row>
    <row r="58" spans="1:14" x14ac:dyDescent="0.25">
      <c r="A58">
        <v>197</v>
      </c>
      <c r="B58" t="s">
        <v>6</v>
      </c>
      <c r="C58" s="4">
        <v>15771</v>
      </c>
      <c r="D58" s="6">
        <v>41500</v>
      </c>
      <c r="E58" s="2" t="s">
        <v>7</v>
      </c>
      <c r="F58" s="2">
        <v>180</v>
      </c>
      <c r="G58" s="2">
        <v>93</v>
      </c>
      <c r="H58">
        <f t="shared" si="7"/>
        <v>28.703703703703702</v>
      </c>
      <c r="I58" s="9">
        <f t="shared" si="8"/>
        <v>75</v>
      </c>
      <c r="J58" s="9">
        <f>riferimenti!A109-YEAR(C58)</f>
        <v>-1943</v>
      </c>
      <c r="K58" s="9">
        <f t="shared" ca="1" si="9"/>
        <v>75</v>
      </c>
      <c r="L58" s="9">
        <f t="shared" si="10"/>
        <v>70</v>
      </c>
      <c r="M58" t="e">
        <f>VLOOKUP(H58,riferimenti!A114:C121,3,1)</f>
        <v>#N/A</v>
      </c>
      <c r="N58">
        <f t="shared" si="11"/>
        <v>0</v>
      </c>
    </row>
    <row r="59" spans="1:14" x14ac:dyDescent="0.25">
      <c r="A59">
        <v>198</v>
      </c>
      <c r="B59" t="s">
        <v>6</v>
      </c>
      <c r="C59" s="4">
        <v>15771</v>
      </c>
      <c r="D59" s="6">
        <v>42059</v>
      </c>
      <c r="E59" s="2" t="s">
        <v>7</v>
      </c>
      <c r="F59" s="2">
        <v>180</v>
      </c>
      <c r="G59" s="2">
        <v>93</v>
      </c>
      <c r="H59">
        <f t="shared" si="7"/>
        <v>28.703703703703702</v>
      </c>
      <c r="I59" s="9">
        <f t="shared" si="8"/>
        <v>75</v>
      </c>
      <c r="J59" s="9">
        <f>riferimenti!A110-YEAR(C59)</f>
        <v>-1943</v>
      </c>
      <c r="K59" s="9">
        <f t="shared" ca="1" si="9"/>
        <v>75</v>
      </c>
      <c r="L59" s="9">
        <f t="shared" si="10"/>
        <v>72</v>
      </c>
      <c r="M59" t="e">
        <f>VLOOKUP(H59,riferimenti!A115:C122,3,1)</f>
        <v>#N/A</v>
      </c>
      <c r="N59">
        <f t="shared" si="11"/>
        <v>0</v>
      </c>
    </row>
    <row r="60" spans="1:14" hidden="1" x14ac:dyDescent="0.25">
      <c r="A60">
        <v>12</v>
      </c>
      <c r="B60" t="s">
        <v>6</v>
      </c>
      <c r="C60" s="4">
        <v>13956</v>
      </c>
      <c r="D60" s="6">
        <v>40863</v>
      </c>
      <c r="E60" s="2" t="s">
        <v>7</v>
      </c>
      <c r="F60" s="2">
        <v>170</v>
      </c>
      <c r="G60" s="2">
        <v>85</v>
      </c>
      <c r="H60">
        <f t="shared" si="7"/>
        <v>29.411764705882355</v>
      </c>
      <c r="I60" s="9">
        <f t="shared" si="8"/>
        <v>80</v>
      </c>
      <c r="J60" s="9">
        <f>riferimenti!$A$2-YEAR(C60)</f>
        <v>80</v>
      </c>
      <c r="K60" s="9">
        <f t="shared" ca="1" si="9"/>
        <v>80</v>
      </c>
      <c r="L60" s="9">
        <f t="shared" si="10"/>
        <v>73</v>
      </c>
      <c r="M60" t="str">
        <f>VLOOKUP(H60,riferimenti!$A$7:$C$14,3,1)</f>
        <v>Overweight</v>
      </c>
      <c r="N60">
        <f t="shared" si="11"/>
        <v>1</v>
      </c>
    </row>
    <row r="61" spans="1:14" hidden="1" x14ac:dyDescent="0.25">
      <c r="A61">
        <v>15</v>
      </c>
      <c r="B61" t="s">
        <v>6</v>
      </c>
      <c r="C61" s="4">
        <v>13076</v>
      </c>
      <c r="D61" s="6">
        <v>41073</v>
      </c>
      <c r="E61" s="2" t="s">
        <v>7</v>
      </c>
      <c r="F61" s="2">
        <v>172</v>
      </c>
      <c r="G61" s="2">
        <v>90</v>
      </c>
      <c r="H61">
        <f t="shared" si="7"/>
        <v>30.421849648458629</v>
      </c>
      <c r="I61" s="9">
        <f t="shared" si="8"/>
        <v>83</v>
      </c>
      <c r="J61" s="9">
        <f>riferimenti!$A$2-YEAR(C61)</f>
        <v>83</v>
      </c>
      <c r="K61" s="9">
        <f t="shared" ca="1" si="9"/>
        <v>83</v>
      </c>
      <c r="L61" s="9">
        <f t="shared" si="10"/>
        <v>77</v>
      </c>
      <c r="M61" t="str">
        <f>VLOOKUP(H61,riferimenti!$A$7:$C$14,3,1)</f>
        <v>Obese Class I</v>
      </c>
      <c r="N61">
        <f t="shared" si="11"/>
        <v>1</v>
      </c>
    </row>
    <row r="62" spans="1:14" hidden="1" x14ac:dyDescent="0.25">
      <c r="A62">
        <v>16</v>
      </c>
      <c r="B62" t="s">
        <v>6</v>
      </c>
      <c r="C62" s="4">
        <v>12424</v>
      </c>
      <c r="D62" s="6">
        <v>41103</v>
      </c>
      <c r="E62" s="2" t="s">
        <v>7</v>
      </c>
      <c r="F62" s="2">
        <v>178</v>
      </c>
      <c r="G62" s="2">
        <v>65</v>
      </c>
      <c r="H62">
        <f t="shared" si="7"/>
        <v>20.515086478979924</v>
      </c>
      <c r="I62" s="9">
        <f t="shared" si="8"/>
        <v>84</v>
      </c>
      <c r="J62" s="9">
        <f>riferimenti!$A$2-YEAR(C62)</f>
        <v>84</v>
      </c>
      <c r="K62" s="9">
        <f t="shared" ca="1" si="9"/>
        <v>84</v>
      </c>
      <c r="L62" s="9">
        <f t="shared" si="10"/>
        <v>78</v>
      </c>
      <c r="M62" t="str">
        <f>VLOOKUP(H62,riferimenti!$A$7:$C$14,3,1)</f>
        <v>Normal</v>
      </c>
      <c r="N62">
        <f t="shared" si="11"/>
        <v>1</v>
      </c>
    </row>
    <row r="63" spans="1:14" hidden="1" x14ac:dyDescent="0.25">
      <c r="A63">
        <v>25</v>
      </c>
      <c r="B63" t="s">
        <v>6</v>
      </c>
      <c r="C63" s="4">
        <v>12120</v>
      </c>
      <c r="D63" s="6">
        <v>41421</v>
      </c>
      <c r="E63" s="2" t="s">
        <v>7</v>
      </c>
      <c r="F63" s="2">
        <v>178</v>
      </c>
      <c r="G63" s="2">
        <v>80</v>
      </c>
      <c r="H63">
        <f t="shared" si="7"/>
        <v>25.249337204898371</v>
      </c>
      <c r="I63" s="9">
        <f t="shared" si="8"/>
        <v>85</v>
      </c>
      <c r="J63" s="9">
        <f>riferimenti!$A$2-YEAR(C63)</f>
        <v>85</v>
      </c>
      <c r="K63" s="9">
        <f t="shared" ca="1" si="9"/>
        <v>85</v>
      </c>
      <c r="L63" s="9">
        <f t="shared" si="10"/>
        <v>80</v>
      </c>
      <c r="M63" t="str">
        <f>VLOOKUP(H63,riferimenti!$A$7:$C$14,3,1)</f>
        <v>Overweight</v>
      </c>
      <c r="N63">
        <f t="shared" si="11"/>
        <v>1</v>
      </c>
    </row>
    <row r="64" spans="1:14" hidden="1" x14ac:dyDescent="0.25">
      <c r="A64">
        <v>29</v>
      </c>
      <c r="B64" t="s">
        <v>6</v>
      </c>
      <c r="C64" s="4">
        <v>13032</v>
      </c>
      <c r="D64" s="6">
        <v>41429</v>
      </c>
      <c r="E64" s="2" t="s">
        <v>7</v>
      </c>
      <c r="F64" s="2">
        <v>180</v>
      </c>
      <c r="G64" s="2">
        <v>85</v>
      </c>
      <c r="H64">
        <f t="shared" si="7"/>
        <v>26.234567901234566</v>
      </c>
      <c r="I64" s="9">
        <f t="shared" si="8"/>
        <v>83</v>
      </c>
      <c r="J64" s="9">
        <f>riferimenti!$A$2-YEAR(C64)</f>
        <v>83</v>
      </c>
      <c r="K64" s="9">
        <f t="shared" ca="1" si="9"/>
        <v>83</v>
      </c>
      <c r="L64" s="9">
        <f t="shared" si="10"/>
        <v>78</v>
      </c>
      <c r="M64" t="str">
        <f>VLOOKUP(H64,riferimenti!$A$7:$C$14,3,1)</f>
        <v>Overweight</v>
      </c>
      <c r="N64">
        <f t="shared" si="11"/>
        <v>1</v>
      </c>
    </row>
    <row r="65" spans="1:14" hidden="1" x14ac:dyDescent="0.25">
      <c r="A65">
        <v>31</v>
      </c>
      <c r="B65" t="s">
        <v>6</v>
      </c>
      <c r="C65" s="4">
        <v>13107</v>
      </c>
      <c r="D65" s="6">
        <v>41408</v>
      </c>
      <c r="E65" s="2" t="s">
        <v>8</v>
      </c>
      <c r="F65" s="2">
        <v>168</v>
      </c>
      <c r="G65" s="2">
        <v>62</v>
      </c>
      <c r="H65">
        <f t="shared" si="7"/>
        <v>21.9671201814059</v>
      </c>
      <c r="I65" s="9">
        <f t="shared" si="8"/>
        <v>83</v>
      </c>
      <c r="J65" s="9">
        <f>riferimenti!$A$2-YEAR(C65)</f>
        <v>83</v>
      </c>
      <c r="K65" s="9">
        <f t="shared" ca="1" si="9"/>
        <v>83</v>
      </c>
      <c r="L65" s="9">
        <f t="shared" si="10"/>
        <v>78</v>
      </c>
      <c r="M65" t="str">
        <f>VLOOKUP(H65,riferimenti!$A$7:$C$14,3,1)</f>
        <v>Normal</v>
      </c>
      <c r="N65">
        <f t="shared" si="11"/>
        <v>1</v>
      </c>
    </row>
    <row r="66" spans="1:14" hidden="1" x14ac:dyDescent="0.25">
      <c r="A66">
        <v>32</v>
      </c>
      <c r="B66" t="s">
        <v>6</v>
      </c>
      <c r="C66" s="4">
        <v>11725</v>
      </c>
      <c r="D66" s="6">
        <v>41534</v>
      </c>
      <c r="E66" s="2" t="s">
        <v>7</v>
      </c>
      <c r="F66" s="2">
        <v>174</v>
      </c>
      <c r="G66" s="2">
        <v>98</v>
      </c>
      <c r="H66">
        <f t="shared" si="7"/>
        <v>32.368873034746997</v>
      </c>
      <c r="I66" s="9">
        <f t="shared" si="8"/>
        <v>86</v>
      </c>
      <c r="J66" s="9">
        <f>riferimenti!$A$2-YEAR(C66)</f>
        <v>86</v>
      </c>
      <c r="K66" s="9">
        <f t="shared" ca="1" si="9"/>
        <v>86</v>
      </c>
      <c r="L66" s="9">
        <f t="shared" si="10"/>
        <v>81</v>
      </c>
      <c r="M66" t="str">
        <f>VLOOKUP(H66,riferimenti!$A$7:$C$14,3,1)</f>
        <v>Obese Class I</v>
      </c>
      <c r="N66">
        <f t="shared" si="11"/>
        <v>1</v>
      </c>
    </row>
    <row r="67" spans="1:14" hidden="1" x14ac:dyDescent="0.25">
      <c r="A67">
        <v>33</v>
      </c>
      <c r="B67" t="s">
        <v>6</v>
      </c>
      <c r="C67" s="4">
        <v>14171</v>
      </c>
      <c r="D67" s="6">
        <v>41450</v>
      </c>
      <c r="E67" s="2" t="s">
        <v>7</v>
      </c>
      <c r="F67" s="2">
        <v>172</v>
      </c>
      <c r="G67" s="2">
        <v>83</v>
      </c>
      <c r="H67">
        <f t="shared" si="7"/>
        <v>28.055705786911847</v>
      </c>
      <c r="I67" s="9">
        <f t="shared" si="8"/>
        <v>80</v>
      </c>
      <c r="J67" s="9">
        <f>riferimenti!$A$2-YEAR(C67)</f>
        <v>80</v>
      </c>
      <c r="K67" s="9">
        <f t="shared" ca="1" si="9"/>
        <v>80</v>
      </c>
      <c r="L67" s="9">
        <f t="shared" si="10"/>
        <v>75</v>
      </c>
      <c r="M67" t="str">
        <f>VLOOKUP(H67,riferimenti!$A$7:$C$14,3,1)</f>
        <v>Overweight</v>
      </c>
      <c r="N67">
        <f t="shared" si="11"/>
        <v>1</v>
      </c>
    </row>
    <row r="68" spans="1:14" hidden="1" x14ac:dyDescent="0.25">
      <c r="A68">
        <v>34</v>
      </c>
      <c r="B68" t="s">
        <v>6</v>
      </c>
      <c r="C68" s="4">
        <v>12745</v>
      </c>
      <c r="D68" s="6">
        <v>41642</v>
      </c>
      <c r="E68" s="2" t="s">
        <v>8</v>
      </c>
      <c r="F68" s="2">
        <v>155</v>
      </c>
      <c r="G68" s="2">
        <v>57</v>
      </c>
      <c r="H68">
        <f t="shared" si="7"/>
        <v>23.725286160249738</v>
      </c>
      <c r="I68" s="9">
        <f t="shared" si="8"/>
        <v>84</v>
      </c>
      <c r="J68" s="9">
        <f>riferimenti!$A$2-YEAR(C68)</f>
        <v>84</v>
      </c>
      <c r="K68" s="9">
        <f t="shared" ca="1" si="9"/>
        <v>84</v>
      </c>
      <c r="L68" s="9">
        <f t="shared" si="10"/>
        <v>80</v>
      </c>
      <c r="M68" t="str">
        <f>VLOOKUP(H68,riferimenti!$A$7:$C$14,3,1)</f>
        <v>Normal</v>
      </c>
      <c r="N68">
        <f t="shared" si="11"/>
        <v>1</v>
      </c>
    </row>
    <row r="69" spans="1:14" hidden="1" x14ac:dyDescent="0.25">
      <c r="A69">
        <v>35</v>
      </c>
      <c r="B69" t="s">
        <v>6</v>
      </c>
      <c r="C69" s="4">
        <v>14000</v>
      </c>
      <c r="D69" s="6">
        <v>41499</v>
      </c>
      <c r="E69" s="2" t="s">
        <v>7</v>
      </c>
      <c r="F69" s="2">
        <v>180</v>
      </c>
      <c r="G69" s="2">
        <v>100</v>
      </c>
      <c r="H69">
        <f t="shared" si="7"/>
        <v>30.864197530864196</v>
      </c>
      <c r="I69" s="9">
        <f t="shared" si="8"/>
        <v>80</v>
      </c>
      <c r="J69" s="9">
        <f>riferimenti!$A$2-YEAR(C69)</f>
        <v>80</v>
      </c>
      <c r="K69" s="9">
        <f t="shared" ca="1" si="9"/>
        <v>80</v>
      </c>
      <c r="L69" s="9">
        <f t="shared" si="10"/>
        <v>75</v>
      </c>
      <c r="M69" t="str">
        <f>VLOOKUP(H69,riferimenti!$A$7:$C$14,3,1)</f>
        <v>Obese Class I</v>
      </c>
      <c r="N69">
        <f t="shared" si="11"/>
        <v>1</v>
      </c>
    </row>
    <row r="70" spans="1:14" hidden="1" x14ac:dyDescent="0.25">
      <c r="A70">
        <v>36</v>
      </c>
      <c r="B70" t="s">
        <v>6</v>
      </c>
      <c r="C70" s="4">
        <v>14350</v>
      </c>
      <c r="D70" s="6">
        <v>41705</v>
      </c>
      <c r="E70" s="2" t="s">
        <v>7</v>
      </c>
      <c r="F70" s="2">
        <v>165</v>
      </c>
      <c r="G70" s="2">
        <v>54</v>
      </c>
      <c r="H70">
        <f t="shared" si="7"/>
        <v>19.834710743801654</v>
      </c>
      <c r="I70" s="9">
        <f t="shared" si="8"/>
        <v>79</v>
      </c>
      <c r="J70" s="9">
        <f>riferimenti!$A$2-YEAR(C70)</f>
        <v>79</v>
      </c>
      <c r="K70" s="9">
        <f t="shared" ca="1" si="9"/>
        <v>79</v>
      </c>
      <c r="L70" s="9">
        <f t="shared" si="10"/>
        <v>75</v>
      </c>
      <c r="M70" t="str">
        <f>VLOOKUP(H70,riferimenti!$A$7:$C$14,3,1)</f>
        <v>Normal</v>
      </c>
      <c r="N70">
        <f t="shared" si="11"/>
        <v>1</v>
      </c>
    </row>
    <row r="71" spans="1:14" hidden="1" x14ac:dyDescent="0.25">
      <c r="A71">
        <v>37</v>
      </c>
      <c r="B71" t="s">
        <v>6</v>
      </c>
      <c r="C71" s="4">
        <v>13701</v>
      </c>
      <c r="D71" s="6">
        <v>42116</v>
      </c>
      <c r="E71" s="2" t="s">
        <v>8</v>
      </c>
      <c r="F71" s="2">
        <v>161</v>
      </c>
      <c r="G71" s="2">
        <v>62</v>
      </c>
      <c r="H71">
        <f t="shared" si="7"/>
        <v>23.9188302920412</v>
      </c>
      <c r="I71" s="9">
        <f t="shared" si="8"/>
        <v>81</v>
      </c>
      <c r="J71" s="9">
        <f>riferimenti!$A$2-YEAR(C71)</f>
        <v>81</v>
      </c>
      <c r="K71" s="9">
        <f t="shared" ca="1" si="9"/>
        <v>81</v>
      </c>
      <c r="L71" s="9">
        <f t="shared" si="10"/>
        <v>78</v>
      </c>
      <c r="M71" t="str">
        <f>VLOOKUP(H71,riferimenti!$A$7:$C$14,3,1)</f>
        <v>Normal</v>
      </c>
      <c r="N71">
        <f t="shared" si="11"/>
        <v>1</v>
      </c>
    </row>
    <row r="72" spans="1:14" hidden="1" x14ac:dyDescent="0.25">
      <c r="A72">
        <v>39</v>
      </c>
      <c r="B72" t="s">
        <v>6</v>
      </c>
      <c r="C72" s="4">
        <v>10640</v>
      </c>
      <c r="D72" s="6">
        <v>42492</v>
      </c>
      <c r="E72" s="2" t="s">
        <v>7</v>
      </c>
      <c r="F72" s="2">
        <v>178</v>
      </c>
      <c r="G72" s="2">
        <v>77</v>
      </c>
      <c r="H72">
        <f t="shared" si="7"/>
        <v>24.302487059714682</v>
      </c>
      <c r="I72" s="9">
        <f t="shared" si="8"/>
        <v>89</v>
      </c>
      <c r="J72" s="9">
        <f>riferimenti!$A$2-YEAR(C72)</f>
        <v>89</v>
      </c>
      <c r="K72" s="9">
        <f t="shared" ca="1" si="9"/>
        <v>89</v>
      </c>
      <c r="L72" s="9">
        <f t="shared" si="10"/>
        <v>87</v>
      </c>
      <c r="M72" t="str">
        <f>VLOOKUP(H72,riferimenti!$A$7:$C$14,3,1)</f>
        <v>Normal</v>
      </c>
      <c r="N72">
        <f t="shared" si="11"/>
        <v>1</v>
      </c>
    </row>
    <row r="73" spans="1:14" hidden="1" x14ac:dyDescent="0.25">
      <c r="A73">
        <v>40</v>
      </c>
      <c r="B73" t="s">
        <v>6</v>
      </c>
      <c r="C73" s="4">
        <v>15096</v>
      </c>
      <c r="D73" s="6">
        <v>41704</v>
      </c>
      <c r="E73" s="2" t="s">
        <v>7</v>
      </c>
      <c r="F73" s="2">
        <v>175</v>
      </c>
      <c r="G73" s="2">
        <v>93</v>
      </c>
      <c r="H73">
        <f t="shared" ref="H73:H104" si="12">G73/(F73/100)^2</f>
        <v>30.367346938775512</v>
      </c>
      <c r="I73" s="9">
        <f t="shared" ref="I73:I102" si="13">2018-YEAR(C73)</f>
        <v>77</v>
      </c>
      <c r="J73" s="9">
        <f>riferimenti!$A$2-YEAR(C73)</f>
        <v>77</v>
      </c>
      <c r="K73" s="9">
        <f t="shared" ref="K73:K102" ca="1" si="14">YEAR(TODAY())-YEAR(C73)</f>
        <v>77</v>
      </c>
      <c r="L73" s="9">
        <f t="shared" ref="L73:L102" si="15">YEAR(D73)-YEAR(C73)</f>
        <v>73</v>
      </c>
      <c r="M73" t="str">
        <f>VLOOKUP(H73,riferimenti!$A$7:$C$14,3,1)</f>
        <v>Obese Class I</v>
      </c>
      <c r="N73">
        <f t="shared" si="11"/>
        <v>1</v>
      </c>
    </row>
    <row r="74" spans="1:14" hidden="1" x14ac:dyDescent="0.25">
      <c r="A74">
        <v>41</v>
      </c>
      <c r="B74" t="s">
        <v>6</v>
      </c>
      <c r="C74" s="4">
        <v>15124</v>
      </c>
      <c r="D74" s="6">
        <v>41782</v>
      </c>
      <c r="E74" s="2" t="s">
        <v>7</v>
      </c>
      <c r="F74" s="2">
        <v>163</v>
      </c>
      <c r="G74" s="2">
        <v>71</v>
      </c>
      <c r="H74">
        <f t="shared" si="12"/>
        <v>26.722872520606725</v>
      </c>
      <c r="I74" s="9">
        <f t="shared" si="13"/>
        <v>77</v>
      </c>
      <c r="J74" s="9">
        <f>riferimenti!$A$2-YEAR(C74)</f>
        <v>77</v>
      </c>
      <c r="K74" s="9">
        <f t="shared" ca="1" si="14"/>
        <v>77</v>
      </c>
      <c r="L74" s="9">
        <f t="shared" si="15"/>
        <v>73</v>
      </c>
      <c r="M74" t="str">
        <f>VLOOKUP(H74,riferimenti!$A$7:$C$14,3,1)</f>
        <v>Overweight</v>
      </c>
      <c r="N74">
        <f t="shared" si="11"/>
        <v>1</v>
      </c>
    </row>
    <row r="75" spans="1:14" hidden="1" x14ac:dyDescent="0.25">
      <c r="A75">
        <v>46</v>
      </c>
      <c r="B75" t="s">
        <v>6</v>
      </c>
      <c r="C75" s="4">
        <v>9408</v>
      </c>
      <c r="D75" s="6">
        <v>41918</v>
      </c>
      <c r="E75" s="2" t="s">
        <v>8</v>
      </c>
      <c r="F75" s="2">
        <v>164</v>
      </c>
      <c r="G75" s="2">
        <v>50</v>
      </c>
      <c r="H75">
        <f t="shared" si="12"/>
        <v>18.590124925639504</v>
      </c>
      <c r="I75" s="9">
        <f t="shared" si="13"/>
        <v>93</v>
      </c>
      <c r="J75" s="9">
        <f>riferimenti!$A$2-YEAR(C75)</f>
        <v>93</v>
      </c>
      <c r="K75" s="9">
        <f t="shared" ca="1" si="14"/>
        <v>93</v>
      </c>
      <c r="L75" s="9">
        <f t="shared" si="15"/>
        <v>89</v>
      </c>
      <c r="M75" t="str">
        <f>VLOOKUP(H75,riferimenti!$A$7:$C$14,3,1)</f>
        <v>Normal</v>
      </c>
      <c r="N75">
        <f t="shared" si="11"/>
        <v>1</v>
      </c>
    </row>
    <row r="76" spans="1:14" hidden="1" x14ac:dyDescent="0.25">
      <c r="A76">
        <v>48</v>
      </c>
      <c r="B76" t="s">
        <v>6</v>
      </c>
      <c r="C76" s="4">
        <v>12898</v>
      </c>
      <c r="D76" s="6">
        <v>41968</v>
      </c>
      <c r="E76" s="2" t="s">
        <v>7</v>
      </c>
      <c r="F76" s="2">
        <v>174</v>
      </c>
      <c r="G76" s="2">
        <v>74</v>
      </c>
      <c r="H76">
        <f t="shared" si="12"/>
        <v>24.441802087462015</v>
      </c>
      <c r="I76" s="9">
        <f t="shared" si="13"/>
        <v>83</v>
      </c>
      <c r="J76" s="9">
        <f>riferimenti!$A$2-YEAR(C76)</f>
        <v>83</v>
      </c>
      <c r="K76" s="9">
        <f t="shared" ca="1" si="14"/>
        <v>83</v>
      </c>
      <c r="L76" s="9">
        <f t="shared" si="15"/>
        <v>79</v>
      </c>
      <c r="M76" t="str">
        <f>VLOOKUP(H76,riferimenti!$A$7:$C$14,3,1)</f>
        <v>Normal</v>
      </c>
      <c r="N76">
        <f t="shared" si="11"/>
        <v>1</v>
      </c>
    </row>
    <row r="77" spans="1:14" hidden="1" x14ac:dyDescent="0.25">
      <c r="A77">
        <v>53</v>
      </c>
      <c r="B77" t="s">
        <v>6</v>
      </c>
      <c r="C77" s="4">
        <v>14141</v>
      </c>
      <c r="D77" s="6">
        <v>42080</v>
      </c>
      <c r="E77" s="2" t="s">
        <v>7</v>
      </c>
      <c r="F77" s="2">
        <v>177</v>
      </c>
      <c r="G77" s="2">
        <v>83</v>
      </c>
      <c r="H77">
        <f t="shared" si="12"/>
        <v>26.493025631204315</v>
      </c>
      <c r="I77" s="9">
        <f t="shared" si="13"/>
        <v>80</v>
      </c>
      <c r="J77" s="9">
        <f>riferimenti!$A$2-YEAR(C77)</f>
        <v>80</v>
      </c>
      <c r="K77" s="9">
        <f t="shared" ca="1" si="14"/>
        <v>80</v>
      </c>
      <c r="L77" s="9">
        <f t="shared" si="15"/>
        <v>77</v>
      </c>
      <c r="M77" t="str">
        <f>VLOOKUP(H77,riferimenti!$A$7:$C$14,3,1)</f>
        <v>Overweight</v>
      </c>
      <c r="N77">
        <f t="shared" si="11"/>
        <v>1</v>
      </c>
    </row>
    <row r="78" spans="1:14" hidden="1" x14ac:dyDescent="0.25">
      <c r="A78">
        <v>55</v>
      </c>
      <c r="B78" t="s">
        <v>6</v>
      </c>
      <c r="C78" s="4">
        <v>11594</v>
      </c>
      <c r="D78" s="6">
        <v>42060</v>
      </c>
      <c r="E78" s="2" t="s">
        <v>8</v>
      </c>
      <c r="F78" s="2">
        <v>165</v>
      </c>
      <c r="G78" s="2">
        <v>54</v>
      </c>
      <c r="H78">
        <f t="shared" si="12"/>
        <v>19.834710743801654</v>
      </c>
      <c r="I78" s="9">
        <f t="shared" si="13"/>
        <v>87</v>
      </c>
      <c r="J78" s="9">
        <f>riferimenti!$A$2-YEAR(C78)</f>
        <v>87</v>
      </c>
      <c r="K78" s="9">
        <f t="shared" ca="1" si="14"/>
        <v>87</v>
      </c>
      <c r="L78" s="9">
        <f t="shared" si="15"/>
        <v>84</v>
      </c>
      <c r="M78" t="str">
        <f>VLOOKUP(H78,riferimenti!$A$7:$C$14,3,1)</f>
        <v>Normal</v>
      </c>
      <c r="N78">
        <f t="shared" si="11"/>
        <v>1</v>
      </c>
    </row>
    <row r="79" spans="1:14" hidden="1" x14ac:dyDescent="0.25">
      <c r="A79">
        <v>56</v>
      </c>
      <c r="B79" t="s">
        <v>6</v>
      </c>
      <c r="C79" s="4">
        <v>15444</v>
      </c>
      <c r="D79" s="6">
        <v>42059</v>
      </c>
      <c r="E79" s="2" t="s">
        <v>8</v>
      </c>
      <c r="F79" s="2">
        <v>163</v>
      </c>
      <c r="G79" s="2">
        <v>60</v>
      </c>
      <c r="H79">
        <f t="shared" si="12"/>
        <v>22.582709172343712</v>
      </c>
      <c r="I79" s="9">
        <f t="shared" si="13"/>
        <v>76</v>
      </c>
      <c r="J79" s="9">
        <f>riferimenti!$A$2-YEAR(C79)</f>
        <v>76</v>
      </c>
      <c r="K79" s="9">
        <f t="shared" ca="1" si="14"/>
        <v>76</v>
      </c>
      <c r="L79" s="9">
        <f t="shared" si="15"/>
        <v>73</v>
      </c>
      <c r="M79" t="str">
        <f>VLOOKUP(H79,riferimenti!$A$7:$C$14,3,1)</f>
        <v>Normal</v>
      </c>
      <c r="N79">
        <f t="shared" si="11"/>
        <v>1</v>
      </c>
    </row>
    <row r="80" spans="1:14" hidden="1" x14ac:dyDescent="0.25">
      <c r="A80">
        <v>57</v>
      </c>
      <c r="B80" t="s">
        <v>6</v>
      </c>
      <c r="C80" s="4">
        <v>14743</v>
      </c>
      <c r="D80" s="6">
        <v>42060</v>
      </c>
      <c r="E80" s="2" t="s">
        <v>7</v>
      </c>
      <c r="F80" s="2">
        <v>178</v>
      </c>
      <c r="G80" s="2">
        <v>78</v>
      </c>
      <c r="H80">
        <f t="shared" si="12"/>
        <v>24.618103774775911</v>
      </c>
      <c r="I80" s="9">
        <f t="shared" si="13"/>
        <v>78</v>
      </c>
      <c r="J80" s="9">
        <f>riferimenti!$A$2-YEAR(C80)</f>
        <v>78</v>
      </c>
      <c r="K80" s="9">
        <f t="shared" ca="1" si="14"/>
        <v>78</v>
      </c>
      <c r="L80" s="9">
        <f t="shared" si="15"/>
        <v>75</v>
      </c>
      <c r="M80" t="str">
        <f>VLOOKUP(H80,riferimenti!$A$7:$C$14,3,1)</f>
        <v>Normal</v>
      </c>
      <c r="N80">
        <f t="shared" si="11"/>
        <v>1</v>
      </c>
    </row>
    <row r="81" spans="1:14" hidden="1" x14ac:dyDescent="0.25">
      <c r="A81">
        <v>58</v>
      </c>
      <c r="B81" t="s">
        <v>6</v>
      </c>
      <c r="C81" s="4">
        <v>10486</v>
      </c>
      <c r="D81" s="6">
        <v>42167</v>
      </c>
      <c r="E81" s="2" t="s">
        <v>7</v>
      </c>
      <c r="F81" s="2">
        <v>184</v>
      </c>
      <c r="G81" s="2">
        <v>78</v>
      </c>
      <c r="H81">
        <f t="shared" si="12"/>
        <v>23.038752362948959</v>
      </c>
      <c r="I81" s="9">
        <f t="shared" si="13"/>
        <v>90</v>
      </c>
      <c r="J81" s="9">
        <f>riferimenti!$A$2-YEAR(C81)</f>
        <v>90</v>
      </c>
      <c r="K81" s="9">
        <f t="shared" ca="1" si="14"/>
        <v>90</v>
      </c>
      <c r="L81" s="9">
        <f t="shared" si="15"/>
        <v>87</v>
      </c>
      <c r="M81" t="str">
        <f>VLOOKUP(H81,riferimenti!$A$7:$C$14,3,1)</f>
        <v>Normal</v>
      </c>
      <c r="N81">
        <f t="shared" si="11"/>
        <v>1</v>
      </c>
    </row>
    <row r="82" spans="1:14" hidden="1" x14ac:dyDescent="0.25">
      <c r="A82">
        <v>82</v>
      </c>
      <c r="B82" t="s">
        <v>6</v>
      </c>
      <c r="C82" s="4">
        <v>14052</v>
      </c>
      <c r="E82" s="2" t="s">
        <v>7</v>
      </c>
      <c r="F82" s="2">
        <v>169</v>
      </c>
      <c r="G82" s="2">
        <v>78</v>
      </c>
      <c r="H82">
        <f t="shared" si="12"/>
        <v>27.309968138370508</v>
      </c>
      <c r="I82" s="9">
        <f t="shared" si="13"/>
        <v>80</v>
      </c>
      <c r="J82" s="9">
        <f>riferimenti!$A$2-YEAR(C82)</f>
        <v>80</v>
      </c>
      <c r="K82" s="9">
        <f t="shared" ca="1" si="14"/>
        <v>80</v>
      </c>
      <c r="L82" s="9">
        <f t="shared" si="15"/>
        <v>-38</v>
      </c>
      <c r="M82" t="str">
        <f>VLOOKUP(H82,riferimenti!$A$7:$C$14,3,1)</f>
        <v>Overweight</v>
      </c>
    </row>
    <row r="83" spans="1:14" hidden="1" x14ac:dyDescent="0.25">
      <c r="A83">
        <v>61</v>
      </c>
      <c r="B83" t="s">
        <v>6</v>
      </c>
      <c r="C83" s="4">
        <v>14726</v>
      </c>
      <c r="D83" s="6">
        <v>42122</v>
      </c>
      <c r="E83" s="2" t="s">
        <v>8</v>
      </c>
      <c r="F83" s="2">
        <v>168</v>
      </c>
      <c r="G83" s="2">
        <v>65</v>
      </c>
      <c r="H83">
        <f t="shared" si="12"/>
        <v>23.030045351473927</v>
      </c>
      <c r="I83" s="9">
        <f t="shared" si="13"/>
        <v>78</v>
      </c>
      <c r="J83" s="9">
        <f>riferimenti!$A$2-YEAR(C83)</f>
        <v>78</v>
      </c>
      <c r="K83" s="9">
        <f t="shared" ca="1" si="14"/>
        <v>78</v>
      </c>
      <c r="L83" s="9">
        <f t="shared" si="15"/>
        <v>75</v>
      </c>
      <c r="M83" t="str">
        <f>VLOOKUP(H83,riferimenti!$A$7:$C$14,3,1)</f>
        <v>Normal</v>
      </c>
      <c r="N83">
        <f t="shared" ref="N83:N102" si="16">IF(L83&gt;72,1,0)</f>
        <v>1</v>
      </c>
    </row>
    <row r="84" spans="1:14" hidden="1" x14ac:dyDescent="0.25">
      <c r="A84">
        <v>63</v>
      </c>
      <c r="B84" t="s">
        <v>6</v>
      </c>
      <c r="C84" s="4">
        <v>13692</v>
      </c>
      <c r="D84" s="6">
        <v>42103</v>
      </c>
      <c r="E84" s="2" t="s">
        <v>7</v>
      </c>
      <c r="F84" s="2">
        <v>179</v>
      </c>
      <c r="G84" s="2">
        <v>87</v>
      </c>
      <c r="H84">
        <f t="shared" si="12"/>
        <v>27.152710589557131</v>
      </c>
      <c r="I84" s="9">
        <f t="shared" si="13"/>
        <v>81</v>
      </c>
      <c r="J84" s="9">
        <f>riferimenti!$A$2-YEAR(C84)</f>
        <v>81</v>
      </c>
      <c r="K84" s="9">
        <f t="shared" ca="1" si="14"/>
        <v>81</v>
      </c>
      <c r="L84" s="9">
        <f t="shared" si="15"/>
        <v>78</v>
      </c>
      <c r="M84" t="str">
        <f>VLOOKUP(H84,riferimenti!$A$7:$C$14,3,1)</f>
        <v>Overweight</v>
      </c>
      <c r="N84">
        <f t="shared" si="16"/>
        <v>1</v>
      </c>
    </row>
    <row r="85" spans="1:14" hidden="1" x14ac:dyDescent="0.25">
      <c r="A85">
        <v>64</v>
      </c>
      <c r="B85" t="s">
        <v>6</v>
      </c>
      <c r="C85" s="4">
        <v>12923</v>
      </c>
      <c r="D85" s="6">
        <v>42198</v>
      </c>
      <c r="E85" s="2" t="s">
        <v>7</v>
      </c>
      <c r="F85" s="2">
        <v>178</v>
      </c>
      <c r="G85" s="2">
        <v>84</v>
      </c>
      <c r="H85">
        <f t="shared" si="12"/>
        <v>26.511804065143288</v>
      </c>
      <c r="I85" s="9">
        <f t="shared" si="13"/>
        <v>83</v>
      </c>
      <c r="J85" s="9">
        <f>riferimenti!$A$2-YEAR(C85)</f>
        <v>83</v>
      </c>
      <c r="K85" s="9">
        <f t="shared" ca="1" si="14"/>
        <v>83</v>
      </c>
      <c r="L85" s="9">
        <f t="shared" si="15"/>
        <v>80</v>
      </c>
      <c r="M85" t="str">
        <f>VLOOKUP(H85,riferimenti!$A$7:$C$14,3,1)</f>
        <v>Overweight</v>
      </c>
      <c r="N85">
        <f t="shared" si="16"/>
        <v>1</v>
      </c>
    </row>
    <row r="86" spans="1:14" hidden="1" x14ac:dyDescent="0.25">
      <c r="A86">
        <v>66</v>
      </c>
      <c r="B86" t="s">
        <v>6</v>
      </c>
      <c r="C86" s="4">
        <v>12276</v>
      </c>
      <c r="D86" s="6">
        <v>42222</v>
      </c>
      <c r="E86" s="2" t="s">
        <v>7</v>
      </c>
      <c r="F86" s="2">
        <v>183</v>
      </c>
      <c r="G86" s="2">
        <v>86</v>
      </c>
      <c r="H86">
        <f t="shared" si="12"/>
        <v>25.680074054167036</v>
      </c>
      <c r="I86" s="9">
        <f t="shared" si="13"/>
        <v>85</v>
      </c>
      <c r="J86" s="9">
        <f>riferimenti!$A$2-YEAR(C86)</f>
        <v>85</v>
      </c>
      <c r="K86" s="9">
        <f t="shared" ca="1" si="14"/>
        <v>85</v>
      </c>
      <c r="L86" s="9">
        <f t="shared" si="15"/>
        <v>82</v>
      </c>
      <c r="M86" t="str">
        <f>VLOOKUP(H86,riferimenti!$A$7:$C$14,3,1)</f>
        <v>Overweight</v>
      </c>
      <c r="N86">
        <f t="shared" si="16"/>
        <v>1</v>
      </c>
    </row>
    <row r="87" spans="1:14" hidden="1" x14ac:dyDescent="0.25">
      <c r="A87">
        <v>67</v>
      </c>
      <c r="B87" t="s">
        <v>6</v>
      </c>
      <c r="C87" s="4">
        <v>13593</v>
      </c>
      <c r="D87" s="6">
        <v>42272</v>
      </c>
      <c r="E87" s="2" t="s">
        <v>7</v>
      </c>
      <c r="F87" s="2">
        <v>178</v>
      </c>
      <c r="G87" s="2">
        <v>98</v>
      </c>
      <c r="H87">
        <f t="shared" si="12"/>
        <v>30.930438076000502</v>
      </c>
      <c r="I87" s="9">
        <f t="shared" si="13"/>
        <v>81</v>
      </c>
      <c r="J87" s="9">
        <f>riferimenti!$A$2-YEAR(C87)</f>
        <v>81</v>
      </c>
      <c r="K87" s="9">
        <f t="shared" ca="1" si="14"/>
        <v>81</v>
      </c>
      <c r="L87" s="9">
        <f t="shared" si="15"/>
        <v>78</v>
      </c>
      <c r="M87" t="str">
        <f>VLOOKUP(H87,riferimenti!$A$7:$C$14,3,1)</f>
        <v>Obese Class I</v>
      </c>
      <c r="N87">
        <f t="shared" si="16"/>
        <v>1</v>
      </c>
    </row>
    <row r="88" spans="1:14" hidden="1" x14ac:dyDescent="0.25">
      <c r="A88">
        <v>68</v>
      </c>
      <c r="B88" t="s">
        <v>6</v>
      </c>
      <c r="C88" s="4">
        <v>9911</v>
      </c>
      <c r="D88" s="6">
        <v>42332</v>
      </c>
      <c r="E88" s="2" t="s">
        <v>8</v>
      </c>
      <c r="F88" s="2">
        <v>156</v>
      </c>
      <c r="G88" s="2">
        <v>52</v>
      </c>
      <c r="H88">
        <f t="shared" si="12"/>
        <v>21.367521367521366</v>
      </c>
      <c r="I88" s="9">
        <f t="shared" si="13"/>
        <v>91</v>
      </c>
      <c r="J88" s="9">
        <f>riferimenti!$A$2-YEAR(C88)</f>
        <v>91</v>
      </c>
      <c r="K88" s="9">
        <f t="shared" ca="1" si="14"/>
        <v>91</v>
      </c>
      <c r="L88" s="9">
        <f t="shared" si="15"/>
        <v>88</v>
      </c>
      <c r="M88" t="str">
        <f>VLOOKUP(H88,riferimenti!$A$7:$C$14,3,1)</f>
        <v>Normal</v>
      </c>
      <c r="N88">
        <f t="shared" si="16"/>
        <v>1</v>
      </c>
    </row>
    <row r="89" spans="1:14" hidden="1" x14ac:dyDescent="0.25">
      <c r="A89">
        <v>69</v>
      </c>
      <c r="B89" t="s">
        <v>6</v>
      </c>
      <c r="C89" s="4">
        <v>13401</v>
      </c>
      <c r="D89" s="6">
        <v>42333</v>
      </c>
      <c r="E89" s="2" t="s">
        <v>7</v>
      </c>
      <c r="F89" s="2">
        <v>178</v>
      </c>
      <c r="G89" s="2">
        <v>83</v>
      </c>
      <c r="H89">
        <f t="shared" si="12"/>
        <v>26.196187350082059</v>
      </c>
      <c r="I89" s="9">
        <f t="shared" si="13"/>
        <v>82</v>
      </c>
      <c r="J89" s="9">
        <f>riferimenti!$A$2-YEAR(C89)</f>
        <v>82</v>
      </c>
      <c r="K89" s="9">
        <f t="shared" ca="1" si="14"/>
        <v>82</v>
      </c>
      <c r="L89" s="9">
        <f t="shared" si="15"/>
        <v>79</v>
      </c>
      <c r="M89" t="str">
        <f>VLOOKUP(H89,riferimenti!$A$7:$C$14,3,1)</f>
        <v>Overweight</v>
      </c>
      <c r="N89">
        <f t="shared" si="16"/>
        <v>1</v>
      </c>
    </row>
    <row r="90" spans="1:14" hidden="1" x14ac:dyDescent="0.25">
      <c r="A90">
        <v>70</v>
      </c>
      <c r="B90" t="s">
        <v>6</v>
      </c>
      <c r="C90" s="4">
        <v>12282</v>
      </c>
      <c r="D90" s="6">
        <v>40933</v>
      </c>
      <c r="E90" s="2" t="s">
        <v>7</v>
      </c>
      <c r="F90" s="2">
        <v>175</v>
      </c>
      <c r="G90" s="2">
        <v>80</v>
      </c>
      <c r="H90">
        <f t="shared" si="12"/>
        <v>26.122448979591837</v>
      </c>
      <c r="I90" s="9">
        <f t="shared" si="13"/>
        <v>85</v>
      </c>
      <c r="J90" s="9">
        <f>riferimenti!$A$2-YEAR(C90)</f>
        <v>85</v>
      </c>
      <c r="K90" s="9">
        <f t="shared" ca="1" si="14"/>
        <v>85</v>
      </c>
      <c r="L90" s="9">
        <f t="shared" si="15"/>
        <v>79</v>
      </c>
      <c r="M90" t="str">
        <f>VLOOKUP(H90,riferimenti!$A$7:$C$14,3,1)</f>
        <v>Overweight</v>
      </c>
      <c r="N90">
        <f t="shared" si="16"/>
        <v>1</v>
      </c>
    </row>
    <row r="91" spans="1:14" hidden="1" x14ac:dyDescent="0.25">
      <c r="A91">
        <v>71</v>
      </c>
      <c r="B91" t="s">
        <v>6</v>
      </c>
      <c r="C91" s="4">
        <v>13231</v>
      </c>
      <c r="D91" s="6">
        <v>42312</v>
      </c>
      <c r="E91" s="2" t="s">
        <v>7</v>
      </c>
      <c r="F91" s="2">
        <v>177</v>
      </c>
      <c r="G91" s="2">
        <v>78</v>
      </c>
      <c r="H91">
        <f t="shared" si="12"/>
        <v>24.897060231734173</v>
      </c>
      <c r="I91" s="9">
        <f t="shared" si="13"/>
        <v>82</v>
      </c>
      <c r="J91" s="9">
        <f>riferimenti!$A$2-YEAR(C91)</f>
        <v>82</v>
      </c>
      <c r="K91" s="9">
        <f t="shared" ca="1" si="14"/>
        <v>82</v>
      </c>
      <c r="L91" s="9">
        <f t="shared" si="15"/>
        <v>79</v>
      </c>
      <c r="M91" t="str">
        <f>VLOOKUP(H91,riferimenti!$A$7:$C$14,3,1)</f>
        <v>Normal</v>
      </c>
      <c r="N91">
        <f t="shared" si="16"/>
        <v>1</v>
      </c>
    </row>
    <row r="92" spans="1:14" hidden="1" x14ac:dyDescent="0.25">
      <c r="A92">
        <v>72</v>
      </c>
      <c r="B92" t="s">
        <v>6</v>
      </c>
      <c r="C92" s="4">
        <v>14844</v>
      </c>
      <c r="D92" s="6">
        <v>42220</v>
      </c>
      <c r="E92" s="2" t="s">
        <v>7</v>
      </c>
      <c r="F92" s="2">
        <v>180</v>
      </c>
      <c r="G92" s="2">
        <v>85</v>
      </c>
      <c r="H92">
        <f t="shared" si="12"/>
        <v>26.234567901234566</v>
      </c>
      <c r="I92" s="9">
        <f t="shared" si="13"/>
        <v>78</v>
      </c>
      <c r="J92" s="9">
        <f>riferimenti!$A$2-YEAR(C92)</f>
        <v>78</v>
      </c>
      <c r="K92" s="9">
        <f t="shared" ca="1" si="14"/>
        <v>78</v>
      </c>
      <c r="L92" s="9">
        <f t="shared" si="15"/>
        <v>75</v>
      </c>
      <c r="M92" t="str">
        <f>VLOOKUP(H92,riferimenti!$A$7:$C$14,3,1)</f>
        <v>Overweight</v>
      </c>
      <c r="N92">
        <f t="shared" si="16"/>
        <v>1</v>
      </c>
    </row>
    <row r="93" spans="1:14" hidden="1" x14ac:dyDescent="0.25">
      <c r="A93">
        <v>79</v>
      </c>
      <c r="B93" t="s">
        <v>6</v>
      </c>
      <c r="C93" s="4">
        <v>14333</v>
      </c>
      <c r="D93" s="6">
        <v>42607</v>
      </c>
      <c r="E93" s="2" t="s">
        <v>8</v>
      </c>
      <c r="F93" s="2">
        <v>180</v>
      </c>
      <c r="G93" s="2">
        <v>78</v>
      </c>
      <c r="H93">
        <f t="shared" si="12"/>
        <v>24.074074074074073</v>
      </c>
      <c r="I93" s="9">
        <f t="shared" si="13"/>
        <v>79</v>
      </c>
      <c r="J93" s="9">
        <f>riferimenti!$A$2-YEAR(C93)</f>
        <v>79</v>
      </c>
      <c r="K93" s="9">
        <f t="shared" ca="1" si="14"/>
        <v>79</v>
      </c>
      <c r="L93" s="9">
        <f t="shared" si="15"/>
        <v>77</v>
      </c>
      <c r="M93" t="str">
        <f>VLOOKUP(H93,riferimenti!$A$7:$C$14,3,1)</f>
        <v>Normal</v>
      </c>
      <c r="N93">
        <f t="shared" si="16"/>
        <v>1</v>
      </c>
    </row>
    <row r="94" spans="1:14" hidden="1" x14ac:dyDescent="0.25">
      <c r="A94">
        <v>83</v>
      </c>
      <c r="B94" t="s">
        <v>6</v>
      </c>
      <c r="C94" s="4">
        <v>11677</v>
      </c>
      <c r="D94" s="6">
        <v>42017</v>
      </c>
      <c r="E94" s="2" t="s">
        <v>8</v>
      </c>
      <c r="F94" s="2">
        <v>172</v>
      </c>
      <c r="G94" s="2">
        <v>75</v>
      </c>
      <c r="H94">
        <f t="shared" si="12"/>
        <v>25.351541373715524</v>
      </c>
      <c r="I94" s="9">
        <f t="shared" si="13"/>
        <v>87</v>
      </c>
      <c r="J94" s="9">
        <f>riferimenti!$A$2-YEAR(C94)</f>
        <v>87</v>
      </c>
      <c r="K94" s="9">
        <f t="shared" ca="1" si="14"/>
        <v>87</v>
      </c>
      <c r="L94" s="9">
        <f t="shared" si="15"/>
        <v>84</v>
      </c>
      <c r="M94" t="str">
        <f>VLOOKUP(H94,riferimenti!$A$7:$C$14,3,1)</f>
        <v>Overweight</v>
      </c>
      <c r="N94">
        <f t="shared" si="16"/>
        <v>1</v>
      </c>
    </row>
    <row r="95" spans="1:14" hidden="1" x14ac:dyDescent="0.25">
      <c r="A95">
        <v>84</v>
      </c>
      <c r="B95" t="s">
        <v>6</v>
      </c>
      <c r="C95" s="4">
        <v>11885</v>
      </c>
      <c r="D95" s="6">
        <v>42668</v>
      </c>
      <c r="E95" s="2" t="s">
        <v>8</v>
      </c>
      <c r="F95" s="2">
        <v>168</v>
      </c>
      <c r="G95" s="2">
        <v>78</v>
      </c>
      <c r="H95">
        <f t="shared" si="12"/>
        <v>27.636054421768712</v>
      </c>
      <c r="I95" s="9">
        <f t="shared" si="13"/>
        <v>86</v>
      </c>
      <c r="J95" s="9">
        <f>riferimenti!$A$2-YEAR(C95)</f>
        <v>86</v>
      </c>
      <c r="K95" s="9">
        <f t="shared" ca="1" si="14"/>
        <v>86</v>
      </c>
      <c r="L95" s="9">
        <f t="shared" si="15"/>
        <v>84</v>
      </c>
      <c r="M95" t="str">
        <f>VLOOKUP(H95,riferimenti!$A$7:$C$14,3,1)</f>
        <v>Overweight</v>
      </c>
      <c r="N95">
        <f t="shared" si="16"/>
        <v>1</v>
      </c>
    </row>
    <row r="96" spans="1:14" hidden="1" x14ac:dyDescent="0.25">
      <c r="A96">
        <v>85</v>
      </c>
      <c r="B96" t="s">
        <v>6</v>
      </c>
      <c r="C96" s="4">
        <v>13383</v>
      </c>
      <c r="D96" s="6">
        <v>42696</v>
      </c>
      <c r="E96" s="2" t="s">
        <v>8</v>
      </c>
      <c r="F96" s="2">
        <v>163</v>
      </c>
      <c r="G96" s="2">
        <v>62</v>
      </c>
      <c r="H96">
        <f t="shared" si="12"/>
        <v>23.335466144755166</v>
      </c>
      <c r="I96" s="9">
        <f t="shared" si="13"/>
        <v>82</v>
      </c>
      <c r="J96" s="9">
        <f>riferimenti!$A$2-YEAR(C96)</f>
        <v>82</v>
      </c>
      <c r="K96" s="9">
        <f t="shared" ca="1" si="14"/>
        <v>82</v>
      </c>
      <c r="L96" s="9">
        <f t="shared" si="15"/>
        <v>80</v>
      </c>
      <c r="M96" t="str">
        <f>VLOOKUP(H96,riferimenti!$A$7:$C$14,3,1)</f>
        <v>Normal</v>
      </c>
      <c r="N96">
        <f t="shared" si="16"/>
        <v>1</v>
      </c>
    </row>
    <row r="97" spans="1:14" hidden="1" x14ac:dyDescent="0.25">
      <c r="A97">
        <v>90</v>
      </c>
      <c r="B97" t="s">
        <v>6</v>
      </c>
      <c r="C97" s="4">
        <v>13849</v>
      </c>
      <c r="D97" s="6">
        <v>42667</v>
      </c>
      <c r="E97" s="2" t="s">
        <v>7</v>
      </c>
      <c r="F97" s="2">
        <v>182</v>
      </c>
      <c r="G97" s="2">
        <v>80</v>
      </c>
      <c r="H97">
        <f t="shared" si="12"/>
        <v>24.151672503320853</v>
      </c>
      <c r="I97" s="9">
        <f t="shared" si="13"/>
        <v>81</v>
      </c>
      <c r="J97" s="9">
        <f>riferimenti!$A$2-YEAR(C97)</f>
        <v>81</v>
      </c>
      <c r="K97" s="9">
        <f t="shared" ca="1" si="14"/>
        <v>81</v>
      </c>
      <c r="L97" s="9">
        <f t="shared" si="15"/>
        <v>79</v>
      </c>
      <c r="M97" t="str">
        <f>VLOOKUP(H97,riferimenti!$A$7:$C$14,3,1)</f>
        <v>Normal</v>
      </c>
      <c r="N97">
        <f t="shared" si="16"/>
        <v>1</v>
      </c>
    </row>
    <row r="98" spans="1:14" hidden="1" x14ac:dyDescent="0.25">
      <c r="A98">
        <v>93</v>
      </c>
      <c r="B98" t="s">
        <v>6</v>
      </c>
      <c r="C98" s="4">
        <v>13939</v>
      </c>
      <c r="D98" s="6">
        <v>42836</v>
      </c>
      <c r="E98" s="2" t="s">
        <v>8</v>
      </c>
      <c r="F98" s="2">
        <v>175</v>
      </c>
      <c r="G98" s="2">
        <v>85</v>
      </c>
      <c r="H98">
        <f t="shared" si="12"/>
        <v>27.755102040816325</v>
      </c>
      <c r="I98" s="9">
        <f t="shared" si="13"/>
        <v>80</v>
      </c>
      <c r="J98" s="9">
        <f>riferimenti!$A$2-YEAR(C98)</f>
        <v>80</v>
      </c>
      <c r="K98" s="9">
        <f t="shared" ca="1" si="14"/>
        <v>80</v>
      </c>
      <c r="L98" s="9">
        <f t="shared" si="15"/>
        <v>79</v>
      </c>
      <c r="M98" t="str">
        <f>VLOOKUP(H98,riferimenti!$A$7:$C$14,3,1)</f>
        <v>Overweight</v>
      </c>
      <c r="N98">
        <f t="shared" si="16"/>
        <v>1</v>
      </c>
    </row>
    <row r="99" spans="1:14" hidden="1" x14ac:dyDescent="0.25">
      <c r="A99">
        <v>94</v>
      </c>
      <c r="B99" t="s">
        <v>6</v>
      </c>
      <c r="C99" s="4">
        <v>13292</v>
      </c>
      <c r="D99" s="6">
        <v>42811</v>
      </c>
      <c r="E99" s="2" t="s">
        <v>7</v>
      </c>
      <c r="F99" s="2">
        <v>174</v>
      </c>
      <c r="G99" s="2">
        <v>81</v>
      </c>
      <c r="H99">
        <f t="shared" si="12"/>
        <v>26.753864447086801</v>
      </c>
      <c r="I99" s="9">
        <f t="shared" si="13"/>
        <v>82</v>
      </c>
      <c r="J99" s="9">
        <f>riferimenti!$A$2-YEAR(C99)</f>
        <v>82</v>
      </c>
      <c r="K99" s="9">
        <f t="shared" ca="1" si="14"/>
        <v>82</v>
      </c>
      <c r="L99" s="9">
        <f t="shared" si="15"/>
        <v>81</v>
      </c>
      <c r="M99" t="str">
        <f>VLOOKUP(H99,riferimenti!$A$7:$C$14,3,1)</f>
        <v>Overweight</v>
      </c>
      <c r="N99">
        <f t="shared" si="16"/>
        <v>1</v>
      </c>
    </row>
    <row r="100" spans="1:14" hidden="1" x14ac:dyDescent="0.25">
      <c r="A100">
        <v>96</v>
      </c>
      <c r="B100" t="s">
        <v>6</v>
      </c>
      <c r="C100" s="4">
        <v>11245</v>
      </c>
      <c r="D100" s="6">
        <v>42845</v>
      </c>
      <c r="E100" s="2" t="s">
        <v>8</v>
      </c>
      <c r="F100" s="2">
        <v>160</v>
      </c>
      <c r="G100" s="2">
        <v>70</v>
      </c>
      <c r="H100">
        <f t="shared" si="12"/>
        <v>27.343749999999996</v>
      </c>
      <c r="I100" s="9">
        <f t="shared" si="13"/>
        <v>88</v>
      </c>
      <c r="J100" s="9">
        <f>riferimenti!$A$2-YEAR(C100)</f>
        <v>88</v>
      </c>
      <c r="K100" s="9">
        <f t="shared" ca="1" si="14"/>
        <v>88</v>
      </c>
      <c r="L100" s="9">
        <f t="shared" si="15"/>
        <v>87</v>
      </c>
      <c r="M100" t="str">
        <f>VLOOKUP(H100,riferimenti!$A$7:$C$14,3,1)</f>
        <v>Overweight</v>
      </c>
      <c r="N100">
        <f t="shared" si="16"/>
        <v>1</v>
      </c>
    </row>
    <row r="101" spans="1:14" hidden="1" x14ac:dyDescent="0.25">
      <c r="A101">
        <v>97</v>
      </c>
      <c r="B101" t="s">
        <v>6</v>
      </c>
      <c r="C101" s="4">
        <v>13179</v>
      </c>
      <c r="D101" s="6">
        <v>42803</v>
      </c>
      <c r="E101" s="2" t="s">
        <v>8</v>
      </c>
      <c r="F101" s="2">
        <v>175</v>
      </c>
      <c r="G101" s="2">
        <v>68</v>
      </c>
      <c r="H101">
        <f t="shared" si="12"/>
        <v>22.204081632653061</v>
      </c>
      <c r="I101" s="9">
        <f t="shared" si="13"/>
        <v>82</v>
      </c>
      <c r="J101" s="9">
        <f>riferimenti!$A$2-YEAR(C101)</f>
        <v>82</v>
      </c>
      <c r="K101" s="9">
        <f t="shared" ca="1" si="14"/>
        <v>82</v>
      </c>
      <c r="L101" s="9">
        <f t="shared" si="15"/>
        <v>81</v>
      </c>
      <c r="M101" t="str">
        <f>VLOOKUP(H101,riferimenti!$A$7:$C$14,3,1)</f>
        <v>Normal</v>
      </c>
      <c r="N101">
        <f t="shared" si="16"/>
        <v>1</v>
      </c>
    </row>
    <row r="102" spans="1:14" hidden="1" x14ac:dyDescent="0.25">
      <c r="A102">
        <v>98</v>
      </c>
      <c r="B102" t="s">
        <v>6</v>
      </c>
      <c r="C102" s="4">
        <v>14085</v>
      </c>
      <c r="D102" s="6">
        <v>42824</v>
      </c>
      <c r="E102" s="2" t="s">
        <v>8</v>
      </c>
      <c r="F102" s="2">
        <v>170</v>
      </c>
      <c r="G102" s="2">
        <v>82</v>
      </c>
      <c r="H102">
        <f t="shared" si="12"/>
        <v>28.373702422145332</v>
      </c>
      <c r="I102" s="9">
        <f t="shared" si="13"/>
        <v>80</v>
      </c>
      <c r="J102" s="9">
        <f>riferimenti!$A$2-YEAR(C102)</f>
        <v>80</v>
      </c>
      <c r="K102" s="9">
        <f t="shared" ca="1" si="14"/>
        <v>80</v>
      </c>
      <c r="L102" s="9">
        <f t="shared" si="15"/>
        <v>79</v>
      </c>
      <c r="M102" t="str">
        <f>VLOOKUP(H102,riferimenti!$A$7:$C$14,3,1)</f>
        <v>Overweight</v>
      </c>
      <c r="N102">
        <f t="shared" si="16"/>
        <v>1</v>
      </c>
    </row>
    <row r="103" spans="1:14" hidden="1" x14ac:dyDescent="0.25">
      <c r="A103">
        <v>189</v>
      </c>
      <c r="B103" t="s">
        <v>6</v>
      </c>
      <c r="C103" s="4">
        <v>23150</v>
      </c>
      <c r="D103" s="6">
        <v>43136</v>
      </c>
      <c r="E103" s="2" t="s">
        <v>7</v>
      </c>
      <c r="H103" t="e">
        <f t="shared" si="12"/>
        <v>#DIV/0!</v>
      </c>
      <c r="I103"/>
      <c r="J103"/>
      <c r="K103"/>
      <c r="L103"/>
    </row>
    <row r="104" spans="1:14" hidden="1" x14ac:dyDescent="0.25">
      <c r="A104">
        <v>191</v>
      </c>
      <c r="B104" t="s">
        <v>6</v>
      </c>
      <c r="C104" s="4">
        <v>13946</v>
      </c>
      <c r="D104" s="6">
        <v>43081</v>
      </c>
      <c r="E104" s="2" t="s">
        <v>7</v>
      </c>
      <c r="H104" t="e">
        <f t="shared" si="12"/>
        <v>#DIV/0!</v>
      </c>
      <c r="I104"/>
      <c r="J104"/>
      <c r="K104"/>
      <c r="L104"/>
    </row>
    <row r="105" spans="1:14" hidden="1" x14ac:dyDescent="0.25">
      <c r="A105">
        <v>99</v>
      </c>
      <c r="B105" t="s">
        <v>6</v>
      </c>
      <c r="C105" s="4">
        <v>14524</v>
      </c>
      <c r="D105" s="6">
        <v>42853</v>
      </c>
      <c r="E105" s="2" t="s">
        <v>7</v>
      </c>
      <c r="F105" s="2">
        <v>168</v>
      </c>
      <c r="G105" s="2">
        <v>60</v>
      </c>
      <c r="H105">
        <f t="shared" ref="H105:H136" si="17">G105/(F105/100)^2</f>
        <v>21.258503401360546</v>
      </c>
      <c r="I105" s="9">
        <f>2018-YEAR(C105)</f>
        <v>79</v>
      </c>
      <c r="J105" s="9">
        <f>riferimenti!$A$2-YEAR(C105)</f>
        <v>79</v>
      </c>
      <c r="K105" s="9">
        <f ca="1">YEAR(TODAY())-YEAR(C105)</f>
        <v>79</v>
      </c>
      <c r="L105" s="9">
        <f>YEAR(D105)-YEAR(C105)</f>
        <v>78</v>
      </c>
      <c r="M105" t="str">
        <f>VLOOKUP(H105,riferimenti!$A$7:$C$14,3,1)</f>
        <v>Normal</v>
      </c>
      <c r="N105">
        <f>IF(L105&gt;72,1,0)</f>
        <v>1</v>
      </c>
    </row>
    <row r="106" spans="1:14" hidden="1" x14ac:dyDescent="0.25">
      <c r="A106">
        <v>100</v>
      </c>
      <c r="B106" t="s">
        <v>6</v>
      </c>
      <c r="C106" s="4">
        <v>10786</v>
      </c>
      <c r="D106" s="6">
        <v>42920</v>
      </c>
      <c r="E106" s="2" t="s">
        <v>7</v>
      </c>
      <c r="F106" s="2">
        <v>165</v>
      </c>
      <c r="G106" s="2">
        <v>60</v>
      </c>
      <c r="H106">
        <f t="shared" si="17"/>
        <v>22.03856749311295</v>
      </c>
      <c r="I106" s="9">
        <f>2018-YEAR(C106)</f>
        <v>89</v>
      </c>
      <c r="J106" s="9">
        <f>riferimenti!$A$2-YEAR(C106)</f>
        <v>89</v>
      </c>
      <c r="K106" s="9">
        <f ca="1">YEAR(TODAY())-YEAR(C106)</f>
        <v>89</v>
      </c>
      <c r="L106" s="9">
        <f>YEAR(D106)-YEAR(C106)</f>
        <v>88</v>
      </c>
      <c r="M106" t="str">
        <f>VLOOKUP(H106,riferimenti!$A$7:$C$14,3,1)</f>
        <v>Normal</v>
      </c>
      <c r="N106">
        <f>IF(L106&gt;72,1,0)</f>
        <v>1</v>
      </c>
    </row>
    <row r="107" spans="1:14" hidden="1" x14ac:dyDescent="0.25">
      <c r="A107">
        <v>194</v>
      </c>
      <c r="B107" t="s">
        <v>6</v>
      </c>
      <c r="C107" s="4">
        <v>21412</v>
      </c>
      <c r="D107" s="6">
        <v>43145</v>
      </c>
      <c r="E107" s="2" t="s">
        <v>7</v>
      </c>
      <c r="H107" t="e">
        <f t="shared" si="17"/>
        <v>#DIV/0!</v>
      </c>
      <c r="I107"/>
      <c r="J107"/>
      <c r="K107"/>
      <c r="L107"/>
    </row>
    <row r="108" spans="1:14" hidden="1" x14ac:dyDescent="0.25">
      <c r="A108">
        <v>195</v>
      </c>
      <c r="B108" t="s">
        <v>6</v>
      </c>
      <c r="C108" s="4">
        <v>14005</v>
      </c>
      <c r="D108" s="6">
        <v>43137</v>
      </c>
      <c r="E108" s="2" t="s">
        <v>7</v>
      </c>
      <c r="H108" t="e">
        <f t="shared" si="17"/>
        <v>#DIV/0!</v>
      </c>
      <c r="I108"/>
      <c r="J108"/>
      <c r="K108"/>
      <c r="L108"/>
    </row>
    <row r="109" spans="1:14" hidden="1" x14ac:dyDescent="0.25">
      <c r="A109">
        <v>196</v>
      </c>
      <c r="B109" t="s">
        <v>6</v>
      </c>
      <c r="C109" s="4">
        <v>16270</v>
      </c>
      <c r="D109" s="6">
        <v>43133</v>
      </c>
      <c r="E109" s="2" t="s">
        <v>7</v>
      </c>
      <c r="H109" t="e">
        <f t="shared" si="17"/>
        <v>#DIV/0!</v>
      </c>
      <c r="I109"/>
      <c r="J109"/>
      <c r="K109"/>
      <c r="L109"/>
    </row>
    <row r="110" spans="1:14" hidden="1" x14ac:dyDescent="0.25">
      <c r="A110">
        <v>101</v>
      </c>
      <c r="B110" t="s">
        <v>6</v>
      </c>
      <c r="C110" s="4">
        <v>13057</v>
      </c>
      <c r="D110" s="6">
        <v>42867</v>
      </c>
      <c r="E110" s="2" t="s">
        <v>7</v>
      </c>
      <c r="F110" s="2">
        <v>180</v>
      </c>
      <c r="G110" s="2">
        <v>82</v>
      </c>
      <c r="H110">
        <f t="shared" si="17"/>
        <v>25.308641975308639</v>
      </c>
      <c r="I110" s="9">
        <f>2018-YEAR(C110)</f>
        <v>83</v>
      </c>
      <c r="J110" s="9">
        <f>riferimenti!$A$2-YEAR(C110)</f>
        <v>83</v>
      </c>
      <c r="K110" s="9">
        <f ca="1">YEAR(TODAY())-YEAR(C110)</f>
        <v>83</v>
      </c>
      <c r="L110" s="9">
        <f>YEAR(D110)-YEAR(C110)</f>
        <v>82</v>
      </c>
      <c r="M110" t="str">
        <f>VLOOKUP(H110,riferimenti!$A$7:$C$14,3,1)</f>
        <v>Overweight</v>
      </c>
      <c r="N110">
        <f>IF(L110&gt;72,1,0)</f>
        <v>1</v>
      </c>
    </row>
    <row r="111" spans="1:14" hidden="1" x14ac:dyDescent="0.25">
      <c r="A111">
        <v>192</v>
      </c>
      <c r="B111" t="s">
        <v>6</v>
      </c>
      <c r="C111" s="4">
        <v>13956</v>
      </c>
      <c r="D111" s="6">
        <v>43109</v>
      </c>
      <c r="E111" s="2" t="s">
        <v>7</v>
      </c>
      <c r="F111" s="2">
        <v>170</v>
      </c>
      <c r="G111" s="2">
        <v>85</v>
      </c>
      <c r="H111">
        <f t="shared" si="17"/>
        <v>29.411764705882355</v>
      </c>
      <c r="I111" s="9">
        <f>2018-YEAR(C111)</f>
        <v>80</v>
      </c>
      <c r="J111" s="9">
        <f>riferimenti!A104-YEAR(C111)</f>
        <v>-1938</v>
      </c>
      <c r="K111" s="9">
        <f ca="1">YEAR(TODAY())-YEAR(C111)</f>
        <v>80</v>
      </c>
      <c r="L111" s="9">
        <f>YEAR(D111)-YEAR(C111)</f>
        <v>80</v>
      </c>
      <c r="M111" t="e">
        <f>VLOOKUP(H111,riferimenti!A109:C116,3,1)</f>
        <v>#N/A</v>
      </c>
      <c r="N111">
        <f>IF(L111&gt;72,1,0)</f>
        <v>1</v>
      </c>
    </row>
  </sheetData>
  <autoFilter ref="A1:N111">
    <filterColumn colId="13">
      <filters>
        <filter val="0"/>
      </filters>
    </filterColumn>
    <sortState ref="A9:N111">
      <sortCondition ref="N1:N111"/>
    </sortState>
  </autoFilter>
  <dataValidations count="2">
    <dataValidation type="decimal" allowBlank="1" showInputMessage="1" showErrorMessage="1" sqref="N1">
      <formula1>0</formula1>
      <formula2>45</formula2>
    </dataValidation>
    <dataValidation type="decimal" allowBlank="1" showInputMessage="1" showErrorMessage="1" sqref="H1:H1048576">
      <formula1>0</formula1>
      <formula2>40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H25" sqref="H25:I25"/>
    </sheetView>
  </sheetViews>
  <sheetFormatPr defaultRowHeight="15" x14ac:dyDescent="0.25"/>
  <cols>
    <col min="1" max="1" width="12.42578125" customWidth="1"/>
    <col min="2" max="2" width="20.42578125" customWidth="1"/>
    <col min="3" max="3" width="15.85546875" customWidth="1"/>
    <col min="4" max="4" width="15.42578125" customWidth="1"/>
    <col min="5" max="5" width="18" customWidth="1"/>
    <col min="6" max="6" width="21.7109375" customWidth="1"/>
    <col min="8" max="8" width="19.85546875" customWidth="1"/>
    <col min="9" max="9" width="17.140625" customWidth="1"/>
    <col min="10" max="10" width="33.28515625" customWidth="1"/>
  </cols>
  <sheetData>
    <row r="1" spans="1:10" x14ac:dyDescent="0.25">
      <c r="A1" t="s">
        <v>54</v>
      </c>
      <c r="B1" t="s">
        <v>55</v>
      </c>
    </row>
    <row r="2" spans="1:10" x14ac:dyDescent="0.25">
      <c r="A2">
        <v>29.411764705882355</v>
      </c>
      <c r="B2">
        <v>28.719723183391007</v>
      </c>
    </row>
    <row r="3" spans="1:10" x14ac:dyDescent="0.25">
      <c r="A3">
        <v>30.421849648458629</v>
      </c>
      <c r="B3">
        <v>25.711662075298442</v>
      </c>
    </row>
    <row r="4" spans="1:10" x14ac:dyDescent="0.25">
      <c r="A4">
        <v>20.515086478979924</v>
      </c>
      <c r="B4">
        <v>29.983587930816814</v>
      </c>
    </row>
    <row r="5" spans="1:10" x14ac:dyDescent="0.25">
      <c r="A5">
        <v>25.249337204898371</v>
      </c>
      <c r="B5">
        <v>23.388686558187711</v>
      </c>
    </row>
    <row r="6" spans="1:10" x14ac:dyDescent="0.25">
      <c r="A6">
        <v>26.234567901234566</v>
      </c>
      <c r="B6">
        <v>24.489795918367346</v>
      </c>
    </row>
    <row r="7" spans="1:10" x14ac:dyDescent="0.25">
      <c r="A7">
        <v>21.9671201814059</v>
      </c>
      <c r="B7">
        <v>30.367346938775512</v>
      </c>
    </row>
    <row r="8" spans="1:10" x14ac:dyDescent="0.25">
      <c r="A8">
        <v>32.368873034746997</v>
      </c>
      <c r="B8">
        <v>28.405504355510669</v>
      </c>
    </row>
    <row r="9" spans="1:10" x14ac:dyDescent="0.25">
      <c r="A9">
        <v>28.055705786911847</v>
      </c>
      <c r="B9">
        <v>35.996326905417817</v>
      </c>
    </row>
    <row r="10" spans="1:10" x14ac:dyDescent="0.25">
      <c r="A10">
        <v>23.725286160249738</v>
      </c>
      <c r="B10">
        <v>25.910684346898332</v>
      </c>
    </row>
    <row r="11" spans="1:10" x14ac:dyDescent="0.25">
      <c r="A11">
        <v>30.864197530864196</v>
      </c>
      <c r="B11">
        <v>23.233456176894723</v>
      </c>
    </row>
    <row r="12" spans="1:10" x14ac:dyDescent="0.25">
      <c r="A12">
        <v>19.834710743801654</v>
      </c>
      <c r="B12">
        <v>33.078285275151188</v>
      </c>
    </row>
    <row r="13" spans="1:10" x14ac:dyDescent="0.25">
      <c r="A13">
        <v>23.9188302920412</v>
      </c>
      <c r="B13">
        <v>34.602076124567475</v>
      </c>
      <c r="H13" t="s">
        <v>56</v>
      </c>
    </row>
    <row r="14" spans="1:10" ht="15.75" thickBot="1" x14ac:dyDescent="0.3">
      <c r="A14">
        <v>24.302487059714682</v>
      </c>
      <c r="B14">
        <v>28.703703703703702</v>
      </c>
    </row>
    <row r="15" spans="1:10" x14ac:dyDescent="0.25">
      <c r="A15">
        <v>30.367346938775512</v>
      </c>
      <c r="B15">
        <v>28.577960676726104</v>
      </c>
      <c r="H15" s="19"/>
      <c r="I15" s="19" t="s">
        <v>57</v>
      </c>
      <c r="J15" s="19" t="s">
        <v>58</v>
      </c>
    </row>
    <row r="16" spans="1:10" x14ac:dyDescent="0.25">
      <c r="A16">
        <v>26.722872520606725</v>
      </c>
      <c r="B16">
        <v>26.448979591836736</v>
      </c>
      <c r="H16" s="13" t="s">
        <v>37</v>
      </c>
      <c r="I16" s="13">
        <v>25.362584988896831</v>
      </c>
      <c r="J16" s="13">
        <v>27.347663008097282</v>
      </c>
    </row>
    <row r="17" spans="1:10" x14ac:dyDescent="0.25">
      <c r="A17">
        <v>18.590124925639504</v>
      </c>
      <c r="B17">
        <v>21.913805697589478</v>
      </c>
      <c r="H17" s="13" t="s">
        <v>59</v>
      </c>
      <c r="I17" s="13">
        <v>10.368413309000204</v>
      </c>
      <c r="J17" s="13">
        <v>17.202895886999304</v>
      </c>
    </row>
    <row r="18" spans="1:10" x14ac:dyDescent="0.25">
      <c r="A18">
        <v>24.441802087462015</v>
      </c>
      <c r="B18">
        <v>25.711662075298442</v>
      </c>
      <c r="H18" s="13" t="s">
        <v>60</v>
      </c>
      <c r="I18" s="13">
        <v>46</v>
      </c>
      <c r="J18" s="13">
        <v>48</v>
      </c>
    </row>
    <row r="19" spans="1:10" x14ac:dyDescent="0.25">
      <c r="A19">
        <v>26.493025631204315</v>
      </c>
      <c r="B19">
        <v>35.341524639978857</v>
      </c>
      <c r="H19" s="13" t="s">
        <v>61</v>
      </c>
      <c r="I19" s="13">
        <v>13.85994245210844</v>
      </c>
      <c r="J19" s="13"/>
    </row>
    <row r="20" spans="1:10" x14ac:dyDescent="0.25">
      <c r="A20">
        <v>19.834710743801654</v>
      </c>
      <c r="B20">
        <v>25.640242971826257</v>
      </c>
      <c r="H20" s="13" t="s">
        <v>62</v>
      </c>
      <c r="I20" s="13">
        <v>0</v>
      </c>
      <c r="J20" s="13"/>
    </row>
    <row r="21" spans="1:10" x14ac:dyDescent="0.25">
      <c r="A21">
        <v>22.582709172343712</v>
      </c>
      <c r="B21">
        <v>31.195746527777779</v>
      </c>
      <c r="H21" s="13" t="s">
        <v>63</v>
      </c>
      <c r="I21" s="13">
        <v>92</v>
      </c>
      <c r="J21" s="13"/>
    </row>
    <row r="22" spans="1:10" x14ac:dyDescent="0.25">
      <c r="A22">
        <v>24.618103774775911</v>
      </c>
      <c r="B22">
        <v>22.10028959000152</v>
      </c>
      <c r="H22" s="13" t="s">
        <v>64</v>
      </c>
      <c r="I22" s="13">
        <v>-2.5842377998170707</v>
      </c>
      <c r="J22" s="13"/>
    </row>
    <row r="23" spans="1:10" x14ac:dyDescent="0.25">
      <c r="A23">
        <v>23.038752362948959</v>
      </c>
      <c r="B23">
        <v>25.059307026629689</v>
      </c>
      <c r="H23" s="13" t="s">
        <v>65</v>
      </c>
      <c r="I23" s="13">
        <v>5.666673988804675E-3</v>
      </c>
      <c r="J23" s="13"/>
    </row>
    <row r="24" spans="1:10" x14ac:dyDescent="0.25">
      <c r="A24">
        <v>23.030045351473927</v>
      </c>
      <c r="B24">
        <v>31.561671506122963</v>
      </c>
      <c r="H24" s="13" t="s">
        <v>66</v>
      </c>
      <c r="I24" s="13">
        <v>1.6615853969032315</v>
      </c>
      <c r="J24" s="13"/>
    </row>
    <row r="25" spans="1:10" x14ac:dyDescent="0.25">
      <c r="A25">
        <v>27.152710589557131</v>
      </c>
      <c r="B25">
        <v>28.081632653061224</v>
      </c>
      <c r="H25" s="13" t="s">
        <v>67</v>
      </c>
      <c r="I25" s="13">
        <v>1.133334797760935E-2</v>
      </c>
      <c r="J25" s="13"/>
    </row>
    <row r="26" spans="1:10" ht="15.75" thickBot="1" x14ac:dyDescent="0.3">
      <c r="A26">
        <v>26.511804065143288</v>
      </c>
      <c r="B26">
        <v>26.989619377162633</v>
      </c>
      <c r="H26" s="14" t="s">
        <v>68</v>
      </c>
      <c r="I26" s="14">
        <v>1.9860863169511298</v>
      </c>
      <c r="J26" s="14"/>
    </row>
    <row r="27" spans="1:10" x14ac:dyDescent="0.25">
      <c r="A27">
        <v>25.680074054167036</v>
      </c>
      <c r="B27">
        <v>25.661152034778407</v>
      </c>
    </row>
    <row r="28" spans="1:10" x14ac:dyDescent="0.25">
      <c r="A28">
        <v>30.930438076000502</v>
      </c>
      <c r="B28">
        <v>24.382716049382715</v>
      </c>
    </row>
    <row r="29" spans="1:10" x14ac:dyDescent="0.25">
      <c r="A29">
        <v>21.367521367521366</v>
      </c>
      <c r="B29">
        <v>26.874496103198062</v>
      </c>
    </row>
    <row r="30" spans="1:10" x14ac:dyDescent="0.25">
      <c r="A30">
        <v>26.196187350082059</v>
      </c>
      <c r="B30">
        <v>29.365763350250564</v>
      </c>
    </row>
    <row r="31" spans="1:10" x14ac:dyDescent="0.25">
      <c r="A31">
        <v>26.122448979591837</v>
      </c>
      <c r="B31">
        <v>23.849776597029344</v>
      </c>
    </row>
    <row r="32" spans="1:10" x14ac:dyDescent="0.25">
      <c r="A32">
        <v>24.897060231734173</v>
      </c>
      <c r="B32">
        <v>27.170631566235961</v>
      </c>
    </row>
    <row r="33" spans="1:2" x14ac:dyDescent="0.25">
      <c r="A33">
        <v>26.234567901234566</v>
      </c>
      <c r="B33">
        <v>27.968016063681024</v>
      </c>
    </row>
    <row r="34" spans="1:2" x14ac:dyDescent="0.25">
      <c r="A34">
        <v>24.074074074074073</v>
      </c>
      <c r="B34">
        <v>22.761467535974688</v>
      </c>
    </row>
    <row r="35" spans="1:2" x14ac:dyDescent="0.25">
      <c r="A35">
        <v>25.351541373715524</v>
      </c>
      <c r="B35">
        <v>26.259584748433181</v>
      </c>
    </row>
    <row r="36" spans="1:2" x14ac:dyDescent="0.25">
      <c r="A36">
        <v>27.636054421768712</v>
      </c>
      <c r="B36">
        <v>21.829952199932254</v>
      </c>
    </row>
    <row r="37" spans="1:2" x14ac:dyDescent="0.25">
      <c r="A37">
        <v>23.335466144755166</v>
      </c>
      <c r="B37">
        <v>27.117768595041323</v>
      </c>
    </row>
    <row r="38" spans="1:2" x14ac:dyDescent="0.25">
      <c r="A38">
        <v>24.151672503320853</v>
      </c>
      <c r="B38">
        <v>22.600262984878366</v>
      </c>
    </row>
    <row r="39" spans="1:2" x14ac:dyDescent="0.25">
      <c r="A39">
        <v>27.755102040816325</v>
      </c>
      <c r="B39">
        <v>23.671253629592222</v>
      </c>
    </row>
    <row r="40" spans="1:2" x14ac:dyDescent="0.25">
      <c r="A40">
        <v>26.753864447086801</v>
      </c>
      <c r="B40">
        <v>25.057360222195385</v>
      </c>
    </row>
    <row r="41" spans="1:2" x14ac:dyDescent="0.25">
      <c r="A41">
        <v>27.343749999999996</v>
      </c>
      <c r="B41">
        <v>23.450918219051392</v>
      </c>
    </row>
    <row r="42" spans="1:2" x14ac:dyDescent="0.25">
      <c r="A42">
        <v>22.204081632653061</v>
      </c>
      <c r="B42">
        <v>20.904195011337873</v>
      </c>
    </row>
    <row r="43" spans="1:2" x14ac:dyDescent="0.25">
      <c r="A43">
        <v>28.373702422145332</v>
      </c>
      <c r="B43">
        <v>37.224489795918366</v>
      </c>
    </row>
    <row r="44" spans="1:2" x14ac:dyDescent="0.25">
      <c r="A44">
        <v>21.258503401360546</v>
      </c>
      <c r="B44">
        <v>38.15512346997955</v>
      </c>
    </row>
    <row r="45" spans="1:2" x14ac:dyDescent="0.25">
      <c r="A45">
        <v>22.03856749311295</v>
      </c>
      <c r="B45">
        <v>27.968016063681024</v>
      </c>
    </row>
    <row r="46" spans="1:2" x14ac:dyDescent="0.25">
      <c r="A46">
        <v>25.308641975308639</v>
      </c>
      <c r="B46">
        <v>28.405504355510669</v>
      </c>
    </row>
    <row r="47" spans="1:2" x14ac:dyDescent="0.25">
      <c r="A47">
        <v>29.411764705882355</v>
      </c>
      <c r="B47">
        <v>23.388686558187711</v>
      </c>
    </row>
    <row r="48" spans="1:2" x14ac:dyDescent="0.25">
      <c r="B48">
        <v>28.703703703703702</v>
      </c>
    </row>
    <row r="49" spans="1:6" x14ac:dyDescent="0.25">
      <c r="B49">
        <v>28.703703703703702</v>
      </c>
    </row>
    <row r="52" spans="1:6" ht="15.75" thickBot="1" x14ac:dyDescent="0.3"/>
    <row r="53" spans="1:6" x14ac:dyDescent="0.25">
      <c r="A53" s="15" t="s">
        <v>36</v>
      </c>
      <c r="B53" s="15"/>
      <c r="E53" s="15" t="s">
        <v>36</v>
      </c>
      <c r="F53" s="15"/>
    </row>
    <row r="54" spans="1:6" x14ac:dyDescent="0.25">
      <c r="A54" s="13"/>
      <c r="B54" s="13"/>
      <c r="E54" s="13"/>
      <c r="F54" s="13"/>
    </row>
    <row r="55" spans="1:6" x14ac:dyDescent="0.25">
      <c r="A55" s="13" t="s">
        <v>37</v>
      </c>
      <c r="B55" s="13">
        <v>25.362584988896831</v>
      </c>
      <c r="E55" s="13" t="s">
        <v>37</v>
      </c>
      <c r="F55" s="13">
        <v>27.347663008097282</v>
      </c>
    </row>
    <row r="56" spans="1:6" x14ac:dyDescent="0.25">
      <c r="A56" s="13" t="s">
        <v>38</v>
      </c>
      <c r="B56" s="13">
        <v>0.47476340352442015</v>
      </c>
      <c r="E56" s="13" t="s">
        <v>38</v>
      </c>
      <c r="F56" s="13">
        <v>0.59865989034884026</v>
      </c>
    </row>
    <row r="57" spans="1:6" x14ac:dyDescent="0.25">
      <c r="A57" s="13" t="s">
        <v>39</v>
      </c>
      <c r="B57" s="13">
        <v>25.330091674512083</v>
      </c>
      <c r="E57" s="13" t="s">
        <v>39</v>
      </c>
      <c r="F57" s="13">
        <v>26.932057740180348</v>
      </c>
    </row>
    <row r="58" spans="1:6" x14ac:dyDescent="0.25">
      <c r="A58" s="13" t="s">
        <v>40</v>
      </c>
      <c r="B58" s="13">
        <v>29.411764705882355</v>
      </c>
      <c r="E58" s="13" t="s">
        <v>40</v>
      </c>
      <c r="F58" s="13">
        <v>28.703703703703702</v>
      </c>
    </row>
    <row r="59" spans="1:6" x14ac:dyDescent="0.25">
      <c r="A59" s="13" t="s">
        <v>41</v>
      </c>
      <c r="B59" s="13">
        <v>3.2200020666142755</v>
      </c>
      <c r="E59" s="13" t="s">
        <v>41</v>
      </c>
      <c r="F59" s="13">
        <v>4.1476373861512172</v>
      </c>
    </row>
    <row r="60" spans="1:6" x14ac:dyDescent="0.25">
      <c r="A60" s="13" t="s">
        <v>42</v>
      </c>
      <c r="B60" s="13">
        <v>10.368413309000204</v>
      </c>
      <c r="E60" s="13" t="s">
        <v>42</v>
      </c>
      <c r="F60" s="13">
        <v>17.202895886999304</v>
      </c>
    </row>
    <row r="61" spans="1:6" x14ac:dyDescent="0.25">
      <c r="A61" s="13" t="s">
        <v>43</v>
      </c>
      <c r="B61" s="13">
        <v>-0.39762602194955754</v>
      </c>
      <c r="E61" s="13" t="s">
        <v>43</v>
      </c>
      <c r="F61" s="13">
        <v>0.40881571578456422</v>
      </c>
    </row>
    <row r="62" spans="1:6" x14ac:dyDescent="0.25">
      <c r="A62" s="13" t="s">
        <v>44</v>
      </c>
      <c r="B62" s="13">
        <v>6.64794004594184E-2</v>
      </c>
      <c r="E62" s="13" t="s">
        <v>44</v>
      </c>
      <c r="F62" s="13">
        <v>0.86135060735163849</v>
      </c>
    </row>
    <row r="63" spans="1:6" x14ac:dyDescent="0.25">
      <c r="A63" s="13" t="s">
        <v>45</v>
      </c>
      <c r="B63" s="13">
        <v>13.778748109107493</v>
      </c>
      <c r="E63" s="13" t="s">
        <v>45</v>
      </c>
      <c r="F63" s="13">
        <v>17.250928458641678</v>
      </c>
    </row>
    <row r="64" spans="1:6" x14ac:dyDescent="0.25">
      <c r="A64" s="13" t="s">
        <v>46</v>
      </c>
      <c r="B64" s="13">
        <v>18.590124925639504</v>
      </c>
      <c r="E64" s="13" t="s">
        <v>46</v>
      </c>
      <c r="F64" s="13">
        <v>20.904195011337873</v>
      </c>
    </row>
    <row r="65" spans="1:6" x14ac:dyDescent="0.25">
      <c r="A65" s="13" t="s">
        <v>47</v>
      </c>
      <c r="B65" s="13">
        <v>32.368873034746997</v>
      </c>
      <c r="E65" s="13" t="s">
        <v>47</v>
      </c>
      <c r="F65" s="13">
        <v>38.15512346997955</v>
      </c>
    </row>
    <row r="66" spans="1:6" x14ac:dyDescent="0.25">
      <c r="A66" s="13" t="s">
        <v>48</v>
      </c>
      <c r="B66" s="13">
        <v>1166.6789094892542</v>
      </c>
      <c r="E66" s="13" t="s">
        <v>48</v>
      </c>
      <c r="F66" s="13">
        <v>1312.6878243886695</v>
      </c>
    </row>
    <row r="67" spans="1:6" ht="15.75" thickBot="1" x14ac:dyDescent="0.3">
      <c r="A67" s="14" t="s">
        <v>49</v>
      </c>
      <c r="B67" s="14">
        <v>46</v>
      </c>
      <c r="E67" s="14" t="s">
        <v>49</v>
      </c>
      <c r="F67" s="14">
        <v>48</v>
      </c>
    </row>
  </sheetData>
  <dataValidations count="1">
    <dataValidation type="decimal" allowBlank="1" showInputMessage="1" showErrorMessage="1" sqref="A2:A47 B2:B49">
      <formula1>0</formula1>
      <formula2>40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3" sqref="B3"/>
    </sheetView>
  </sheetViews>
  <sheetFormatPr defaultRowHeight="15" x14ac:dyDescent="0.25"/>
  <cols>
    <col min="1" max="1" width="19.5703125" customWidth="1"/>
    <col min="2" max="2" width="30.28515625" customWidth="1"/>
  </cols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25.362584988896831</v>
      </c>
    </row>
    <row r="4" spans="1:2" x14ac:dyDescent="0.25">
      <c r="A4" s="13" t="s">
        <v>38</v>
      </c>
      <c r="B4" s="13">
        <v>0.47476340352442015</v>
      </c>
    </row>
    <row r="5" spans="1:2" x14ac:dyDescent="0.25">
      <c r="A5" s="13" t="s">
        <v>39</v>
      </c>
      <c r="B5" s="13">
        <v>25.330091674512083</v>
      </c>
    </row>
    <row r="6" spans="1:2" x14ac:dyDescent="0.25">
      <c r="A6" s="13" t="s">
        <v>40</v>
      </c>
      <c r="B6" s="13">
        <v>29.411764705882355</v>
      </c>
    </row>
    <row r="7" spans="1:2" x14ac:dyDescent="0.25">
      <c r="A7" s="13" t="s">
        <v>41</v>
      </c>
      <c r="B7" s="13">
        <v>3.2200020666142755</v>
      </c>
    </row>
    <row r="8" spans="1:2" x14ac:dyDescent="0.25">
      <c r="A8" s="13" t="s">
        <v>42</v>
      </c>
      <c r="B8" s="13">
        <v>10.368413309000204</v>
      </c>
    </row>
    <row r="9" spans="1:2" x14ac:dyDescent="0.25">
      <c r="A9" s="13" t="s">
        <v>43</v>
      </c>
      <c r="B9" s="13">
        <v>-0.39762602194955754</v>
      </c>
    </row>
    <row r="10" spans="1:2" x14ac:dyDescent="0.25">
      <c r="A10" s="13" t="s">
        <v>44</v>
      </c>
      <c r="B10" s="13">
        <v>6.64794004594184E-2</v>
      </c>
    </row>
    <row r="11" spans="1:2" x14ac:dyDescent="0.25">
      <c r="A11" s="13" t="s">
        <v>45</v>
      </c>
      <c r="B11" s="13">
        <v>13.778748109107493</v>
      </c>
    </row>
    <row r="12" spans="1:2" x14ac:dyDescent="0.25">
      <c r="A12" s="13" t="s">
        <v>46</v>
      </c>
      <c r="B12" s="13">
        <v>18.590124925639504</v>
      </c>
    </row>
    <row r="13" spans="1:2" x14ac:dyDescent="0.25">
      <c r="A13" s="13" t="s">
        <v>47</v>
      </c>
      <c r="B13" s="13">
        <v>32.368873034746997</v>
      </c>
    </row>
    <row r="14" spans="1:2" x14ac:dyDescent="0.25">
      <c r="A14" s="13" t="s">
        <v>48</v>
      </c>
      <c r="B14" s="13">
        <v>1166.6789094892542</v>
      </c>
    </row>
    <row r="15" spans="1:2" ht="15.75" thickBot="1" x14ac:dyDescent="0.3">
      <c r="A15" s="14" t="s">
        <v>49</v>
      </c>
      <c r="B15" s="14">
        <v>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opLeftCell="A9" workbookViewId="0">
      <selection sqref="A1:A46"/>
    </sheetView>
  </sheetViews>
  <sheetFormatPr defaultRowHeight="15" x14ac:dyDescent="0.25"/>
  <cols>
    <col min="1" max="1" width="15.7109375" customWidth="1"/>
  </cols>
  <sheetData>
    <row r="1" spans="1:1" x14ac:dyDescent="0.25">
      <c r="A1">
        <v>29.411764705882355</v>
      </c>
    </row>
    <row r="2" spans="1:1" x14ac:dyDescent="0.25">
      <c r="A2">
        <v>30.421849648458629</v>
      </c>
    </row>
    <row r="3" spans="1:1" x14ac:dyDescent="0.25">
      <c r="A3">
        <v>20.515086478979924</v>
      </c>
    </row>
    <row r="4" spans="1:1" x14ac:dyDescent="0.25">
      <c r="A4">
        <v>25.249337204898371</v>
      </c>
    </row>
    <row r="5" spans="1:1" x14ac:dyDescent="0.25">
      <c r="A5">
        <v>26.234567901234566</v>
      </c>
    </row>
    <row r="6" spans="1:1" x14ac:dyDescent="0.25">
      <c r="A6">
        <v>21.9671201814059</v>
      </c>
    </row>
    <row r="7" spans="1:1" x14ac:dyDescent="0.25">
      <c r="A7">
        <v>32.368873034746997</v>
      </c>
    </row>
    <row r="8" spans="1:1" x14ac:dyDescent="0.25">
      <c r="A8">
        <v>28.055705786911847</v>
      </c>
    </row>
    <row r="9" spans="1:1" x14ac:dyDescent="0.25">
      <c r="A9">
        <v>23.725286160249738</v>
      </c>
    </row>
    <row r="10" spans="1:1" x14ac:dyDescent="0.25">
      <c r="A10">
        <v>30.864197530864196</v>
      </c>
    </row>
    <row r="11" spans="1:1" x14ac:dyDescent="0.25">
      <c r="A11">
        <v>19.834710743801654</v>
      </c>
    </row>
    <row r="12" spans="1:1" x14ac:dyDescent="0.25">
      <c r="A12">
        <v>23.9188302920412</v>
      </c>
    </row>
    <row r="13" spans="1:1" x14ac:dyDescent="0.25">
      <c r="A13">
        <v>24.302487059714682</v>
      </c>
    </row>
    <row r="14" spans="1:1" x14ac:dyDescent="0.25">
      <c r="A14">
        <v>30.367346938775512</v>
      </c>
    </row>
    <row r="15" spans="1:1" x14ac:dyDescent="0.25">
      <c r="A15">
        <v>26.722872520606725</v>
      </c>
    </row>
    <row r="16" spans="1:1" x14ac:dyDescent="0.25">
      <c r="A16">
        <v>18.590124925639504</v>
      </c>
    </row>
    <row r="17" spans="1:1" x14ac:dyDescent="0.25">
      <c r="A17">
        <v>24.441802087462015</v>
      </c>
    </row>
    <row r="18" spans="1:1" x14ac:dyDescent="0.25">
      <c r="A18">
        <v>26.493025631204315</v>
      </c>
    </row>
    <row r="19" spans="1:1" x14ac:dyDescent="0.25">
      <c r="A19">
        <v>19.834710743801654</v>
      </c>
    </row>
    <row r="20" spans="1:1" x14ac:dyDescent="0.25">
      <c r="A20">
        <v>22.582709172343712</v>
      </c>
    </row>
    <row r="21" spans="1:1" x14ac:dyDescent="0.25">
      <c r="A21">
        <v>24.618103774775911</v>
      </c>
    </row>
    <row r="22" spans="1:1" x14ac:dyDescent="0.25">
      <c r="A22">
        <v>23.038752362948959</v>
      </c>
    </row>
    <row r="23" spans="1:1" x14ac:dyDescent="0.25">
      <c r="A23">
        <v>23.030045351473927</v>
      </c>
    </row>
    <row r="24" spans="1:1" x14ac:dyDescent="0.25">
      <c r="A24">
        <v>27.152710589557131</v>
      </c>
    </row>
    <row r="25" spans="1:1" x14ac:dyDescent="0.25">
      <c r="A25">
        <v>26.511804065143288</v>
      </c>
    </row>
    <row r="26" spans="1:1" x14ac:dyDescent="0.25">
      <c r="A26">
        <v>25.680074054167036</v>
      </c>
    </row>
    <row r="27" spans="1:1" x14ac:dyDescent="0.25">
      <c r="A27">
        <v>30.930438076000502</v>
      </c>
    </row>
    <row r="28" spans="1:1" x14ac:dyDescent="0.25">
      <c r="A28">
        <v>21.367521367521366</v>
      </c>
    </row>
    <row r="29" spans="1:1" x14ac:dyDescent="0.25">
      <c r="A29">
        <v>26.196187350082059</v>
      </c>
    </row>
    <row r="30" spans="1:1" x14ac:dyDescent="0.25">
      <c r="A30">
        <v>26.122448979591837</v>
      </c>
    </row>
    <row r="31" spans="1:1" x14ac:dyDescent="0.25">
      <c r="A31">
        <v>24.897060231734173</v>
      </c>
    </row>
    <row r="32" spans="1:1" x14ac:dyDescent="0.25">
      <c r="A32">
        <v>26.234567901234566</v>
      </c>
    </row>
    <row r="33" spans="1:1" x14ac:dyDescent="0.25">
      <c r="A33">
        <v>24.074074074074073</v>
      </c>
    </row>
    <row r="34" spans="1:1" x14ac:dyDescent="0.25">
      <c r="A34">
        <v>25.351541373715524</v>
      </c>
    </row>
    <row r="35" spans="1:1" x14ac:dyDescent="0.25">
      <c r="A35">
        <v>27.636054421768712</v>
      </c>
    </row>
    <row r="36" spans="1:1" x14ac:dyDescent="0.25">
      <c r="A36">
        <v>23.335466144755166</v>
      </c>
    </row>
    <row r="37" spans="1:1" x14ac:dyDescent="0.25">
      <c r="A37">
        <v>24.151672503320853</v>
      </c>
    </row>
    <row r="38" spans="1:1" x14ac:dyDescent="0.25">
      <c r="A38">
        <v>27.755102040816325</v>
      </c>
    </row>
    <row r="39" spans="1:1" x14ac:dyDescent="0.25">
      <c r="A39">
        <v>26.753864447086801</v>
      </c>
    </row>
    <row r="40" spans="1:1" x14ac:dyDescent="0.25">
      <c r="A40">
        <v>27.343749999999996</v>
      </c>
    </row>
    <row r="41" spans="1:1" x14ac:dyDescent="0.25">
      <c r="A41">
        <v>22.204081632653061</v>
      </c>
    </row>
    <row r="42" spans="1:1" x14ac:dyDescent="0.25">
      <c r="A42">
        <v>28.373702422145332</v>
      </c>
    </row>
    <row r="43" spans="1:1" x14ac:dyDescent="0.25">
      <c r="A43">
        <v>21.258503401360546</v>
      </c>
    </row>
    <row r="44" spans="1:1" x14ac:dyDescent="0.25">
      <c r="A44">
        <v>22.03856749311295</v>
      </c>
    </row>
    <row r="45" spans="1:1" x14ac:dyDescent="0.25">
      <c r="A45">
        <v>25.308641975308639</v>
      </c>
    </row>
    <row r="46" spans="1:1" x14ac:dyDescent="0.25">
      <c r="A46">
        <v>29.411764705882355</v>
      </c>
    </row>
  </sheetData>
  <dataValidations count="1">
    <dataValidation type="decimal" allowBlank="1" showInputMessage="1" showErrorMessage="1" sqref="A1:A46">
      <formula1>0</formula1>
      <formula2>40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0" sqref="B20:B21"/>
    </sheetView>
  </sheetViews>
  <sheetFormatPr defaultRowHeight="15" x14ac:dyDescent="0.25"/>
  <cols>
    <col min="1" max="1" width="23.5703125" customWidth="1"/>
    <col min="2" max="2" width="20.85546875" customWidth="1"/>
    <col min="3" max="3" width="31" customWidth="1"/>
  </cols>
  <sheetData>
    <row r="1" spans="1:3" x14ac:dyDescent="0.25">
      <c r="A1" t="s">
        <v>14</v>
      </c>
    </row>
    <row r="2" spans="1:3" x14ac:dyDescent="0.25">
      <c r="A2">
        <v>2018</v>
      </c>
    </row>
    <row r="5" spans="1:3" ht="15.75" thickBot="1" x14ac:dyDescent="0.3"/>
    <row r="6" spans="1:3" ht="32.25" thickBot="1" x14ac:dyDescent="0.3">
      <c r="A6" s="10" t="s">
        <v>17</v>
      </c>
      <c r="B6" s="10" t="s">
        <v>18</v>
      </c>
      <c r="C6" s="10" t="s">
        <v>17</v>
      </c>
    </row>
    <row r="7" spans="1:3" ht="16.5" thickTop="1" thickBot="1" x14ac:dyDescent="0.3">
      <c r="A7" s="11">
        <v>1</v>
      </c>
      <c r="B7" s="11" t="s">
        <v>20</v>
      </c>
      <c r="C7" s="11" t="s">
        <v>19</v>
      </c>
    </row>
    <row r="8" spans="1:3" ht="15.75" thickBot="1" x14ac:dyDescent="0.3">
      <c r="A8" s="12">
        <v>16</v>
      </c>
      <c r="B8" s="12" t="s">
        <v>22</v>
      </c>
      <c r="C8" s="12" t="s">
        <v>21</v>
      </c>
    </row>
    <row r="9" spans="1:3" ht="15.75" thickBot="1" x14ac:dyDescent="0.3">
      <c r="A9" s="11">
        <v>17</v>
      </c>
      <c r="B9" s="11" t="s">
        <v>24</v>
      </c>
      <c r="C9" s="11" t="s">
        <v>23</v>
      </c>
    </row>
    <row r="10" spans="1:3" ht="15.75" thickBot="1" x14ac:dyDescent="0.3">
      <c r="A10" s="12">
        <v>18.5</v>
      </c>
      <c r="B10" s="12" t="s">
        <v>26</v>
      </c>
      <c r="C10" s="12" t="s">
        <v>25</v>
      </c>
    </row>
    <row r="11" spans="1:3" ht="15.75" thickBot="1" x14ac:dyDescent="0.3">
      <c r="A11" s="11">
        <v>25</v>
      </c>
      <c r="B11" s="11" t="s">
        <v>28</v>
      </c>
      <c r="C11" s="11" t="s">
        <v>27</v>
      </c>
    </row>
    <row r="12" spans="1:3" ht="15.75" thickBot="1" x14ac:dyDescent="0.3">
      <c r="A12" s="12">
        <v>30</v>
      </c>
      <c r="B12" s="12" t="s">
        <v>30</v>
      </c>
      <c r="C12" s="12" t="s">
        <v>29</v>
      </c>
    </row>
    <row r="13" spans="1:3" ht="15.75" thickBot="1" x14ac:dyDescent="0.3">
      <c r="A13" s="11">
        <v>35</v>
      </c>
      <c r="B13" s="11" t="s">
        <v>32</v>
      </c>
      <c r="C13" s="11" t="s">
        <v>31</v>
      </c>
    </row>
    <row r="14" spans="1:3" ht="15.75" thickBot="1" x14ac:dyDescent="0.3">
      <c r="A14" s="12">
        <v>40</v>
      </c>
      <c r="B14" s="12" t="s">
        <v>34</v>
      </c>
      <c r="C14" s="12" t="s">
        <v>33</v>
      </c>
    </row>
    <row r="20" spans="1:2" x14ac:dyDescent="0.25">
      <c r="A20">
        <v>23</v>
      </c>
      <c r="B20" t="str">
        <f>VLOOKUP(A20,A7:C14,3,1)</f>
        <v>Normal</v>
      </c>
    </row>
    <row r="21" spans="1:2" x14ac:dyDescent="0.25">
      <c r="A21">
        <v>45</v>
      </c>
      <c r="B21" t="str">
        <f>VLOOKUP(A21,A8:C15,3,1)</f>
        <v>Obese Class III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41.28515625" bestFit="1" customWidth="1"/>
  </cols>
  <sheetData>
    <row r="1" spans="1:1" x14ac:dyDescent="0.25">
      <c r="A1" s="3" t="s">
        <v>10</v>
      </c>
    </row>
  </sheetData>
  <hyperlinks>
    <hyperlink ref="A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3" sqref="A3"/>
    </sheetView>
  </sheetViews>
  <sheetFormatPr defaultRowHeight="15" x14ac:dyDescent="0.25"/>
  <cols>
    <col min="1" max="1" width="27" customWidth="1"/>
    <col min="2" max="2" width="26.5703125" customWidth="1"/>
  </cols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67.183673469387756</v>
      </c>
    </row>
    <row r="4" spans="1:2" x14ac:dyDescent="0.25">
      <c r="A4" s="13" t="s">
        <v>38</v>
      </c>
      <c r="B4" s="13">
        <v>2.5393742152685026</v>
      </c>
    </row>
    <row r="5" spans="1:2" x14ac:dyDescent="0.25">
      <c r="A5" s="13" t="s">
        <v>39</v>
      </c>
      <c r="B5" s="13">
        <v>72</v>
      </c>
    </row>
    <row r="6" spans="1:2" x14ac:dyDescent="0.25">
      <c r="A6" s="13" t="s">
        <v>40</v>
      </c>
      <c r="B6" s="13">
        <v>68</v>
      </c>
    </row>
    <row r="7" spans="1:2" x14ac:dyDescent="0.25">
      <c r="A7" s="13" t="s">
        <v>41</v>
      </c>
      <c r="B7" s="13">
        <v>25.138522186212764</v>
      </c>
    </row>
    <row r="8" spans="1:2" x14ac:dyDescent="0.25">
      <c r="A8" s="13" t="s">
        <v>42</v>
      </c>
      <c r="B8" s="13">
        <v>631.94529770671136</v>
      </c>
    </row>
    <row r="9" spans="1:2" x14ac:dyDescent="0.25">
      <c r="A9" s="13" t="s">
        <v>43</v>
      </c>
      <c r="B9" s="13">
        <v>16.013527623952626</v>
      </c>
    </row>
    <row r="10" spans="1:2" x14ac:dyDescent="0.25">
      <c r="A10" s="13" t="s">
        <v>44</v>
      </c>
      <c r="B10" s="13">
        <v>-3.8559941536684104</v>
      </c>
    </row>
    <row r="11" spans="1:2" x14ac:dyDescent="0.25">
      <c r="A11" s="13" t="s">
        <v>45</v>
      </c>
      <c r="B11" s="13">
        <v>157</v>
      </c>
    </row>
    <row r="12" spans="1:2" x14ac:dyDescent="0.25">
      <c r="A12" s="13" t="s">
        <v>46</v>
      </c>
      <c r="B12" s="13">
        <v>-68</v>
      </c>
    </row>
    <row r="13" spans="1:2" x14ac:dyDescent="0.25">
      <c r="A13" s="13" t="s">
        <v>47</v>
      </c>
      <c r="B13" s="13">
        <v>89</v>
      </c>
    </row>
    <row r="14" spans="1:2" x14ac:dyDescent="0.25">
      <c r="A14" s="13" t="s">
        <v>48</v>
      </c>
      <c r="B14" s="13">
        <v>6584</v>
      </c>
    </row>
    <row r="15" spans="1:2" ht="15.75" thickBot="1" x14ac:dyDescent="0.3">
      <c r="A15" s="14" t="s">
        <v>49</v>
      </c>
      <c r="B15" s="14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5"/>
    </sheetView>
  </sheetViews>
  <sheetFormatPr defaultRowHeight="15" x14ac:dyDescent="0.25"/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27.756481174867616</v>
      </c>
    </row>
    <row r="4" spans="1:2" x14ac:dyDescent="0.25">
      <c r="A4" s="13" t="s">
        <v>38</v>
      </c>
      <c r="B4" s="13">
        <v>0.91764226353859535</v>
      </c>
    </row>
    <row r="5" spans="1:2" x14ac:dyDescent="0.25">
      <c r="A5" s="13" t="s">
        <v>39</v>
      </c>
      <c r="B5" s="13">
        <v>28.491732516118386</v>
      </c>
    </row>
    <row r="6" spans="1:2" x14ac:dyDescent="0.25">
      <c r="A6" s="13" t="s">
        <v>40</v>
      </c>
      <c r="B6" s="13" t="e">
        <v>#N/A</v>
      </c>
    </row>
    <row r="7" spans="1:2" x14ac:dyDescent="0.25">
      <c r="A7" s="13" t="s">
        <v>41</v>
      </c>
      <c r="B7" s="13">
        <v>4.1038209605981519</v>
      </c>
    </row>
    <row r="8" spans="1:2" x14ac:dyDescent="0.25">
      <c r="A8" s="13" t="s">
        <v>42</v>
      </c>
      <c r="B8" s="13">
        <v>16.841346476644741</v>
      </c>
    </row>
    <row r="9" spans="1:2" x14ac:dyDescent="0.25">
      <c r="A9" s="13" t="s">
        <v>43</v>
      </c>
      <c r="B9" s="13">
        <v>-0.32440766539315602</v>
      </c>
    </row>
    <row r="10" spans="1:2" x14ac:dyDescent="0.25">
      <c r="A10" s="13" t="s">
        <v>44</v>
      </c>
      <c r="B10" s="13">
        <v>0.22264120158407133</v>
      </c>
    </row>
    <row r="11" spans="1:2" x14ac:dyDescent="0.25">
      <c r="A11" s="13" t="s">
        <v>45</v>
      </c>
      <c r="B11" s="13">
        <v>15.481240426437893</v>
      </c>
    </row>
    <row r="12" spans="1:2" x14ac:dyDescent="0.25">
      <c r="A12" s="13" t="s">
        <v>46</v>
      </c>
      <c r="B12" s="13">
        <v>20.515086478979924</v>
      </c>
    </row>
    <row r="13" spans="1:2" x14ac:dyDescent="0.25">
      <c r="A13" s="13" t="s">
        <v>47</v>
      </c>
      <c r="B13" s="13">
        <v>35.996326905417817</v>
      </c>
    </row>
    <row r="14" spans="1:2" x14ac:dyDescent="0.25">
      <c r="A14" s="13" t="s">
        <v>48</v>
      </c>
      <c r="B14" s="13">
        <v>555.12962349735233</v>
      </c>
    </row>
    <row r="15" spans="1:2" ht="15.75" thickBot="1" x14ac:dyDescent="0.3">
      <c r="A15" s="14" t="s">
        <v>49</v>
      </c>
      <c r="B15" s="14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3" sqref="B3"/>
    </sheetView>
  </sheetViews>
  <sheetFormatPr defaultRowHeight="15" x14ac:dyDescent="0.25"/>
  <cols>
    <col min="1" max="1" width="21.7109375" customWidth="1"/>
    <col min="2" max="2" width="24.85546875" customWidth="1"/>
  </cols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27.248100340825289</v>
      </c>
    </row>
    <row r="4" spans="1:2" x14ac:dyDescent="0.25">
      <c r="A4" s="13" t="s">
        <v>38</v>
      </c>
      <c r="B4" s="13">
        <v>0.57088252762778013</v>
      </c>
    </row>
    <row r="5" spans="1:2" x14ac:dyDescent="0.25">
      <c r="A5" s="13" t="s">
        <v>39</v>
      </c>
      <c r="B5" s="13">
        <v>26.874496103198062</v>
      </c>
    </row>
    <row r="6" spans="1:2" x14ac:dyDescent="0.25">
      <c r="A6" s="13" t="s">
        <v>40</v>
      </c>
      <c r="B6" s="13">
        <v>28.703703703703702</v>
      </c>
    </row>
    <row r="7" spans="1:2" x14ac:dyDescent="0.25">
      <c r="A7" s="13" t="s">
        <v>41</v>
      </c>
      <c r="B7" s="13">
        <v>4.0769167121594281</v>
      </c>
    </row>
    <row r="8" spans="1:2" x14ac:dyDescent="0.25">
      <c r="A8" s="13" t="s">
        <v>42</v>
      </c>
      <c r="B8" s="13">
        <v>16.621249877884839</v>
      </c>
    </row>
    <row r="9" spans="1:2" x14ac:dyDescent="0.25">
      <c r="A9" s="13" t="s">
        <v>43</v>
      </c>
      <c r="B9" s="13">
        <v>0.53252921974426792</v>
      </c>
    </row>
    <row r="10" spans="1:2" x14ac:dyDescent="0.25">
      <c r="A10" s="13" t="s">
        <v>44</v>
      </c>
      <c r="B10" s="13">
        <v>0.90447956743969204</v>
      </c>
    </row>
    <row r="11" spans="1:2" x14ac:dyDescent="0.25">
      <c r="A11" s="13" t="s">
        <v>45</v>
      </c>
      <c r="B11" s="13">
        <v>17.250928458641678</v>
      </c>
    </row>
    <row r="12" spans="1:2" x14ac:dyDescent="0.25">
      <c r="A12" s="13" t="s">
        <v>46</v>
      </c>
      <c r="B12" s="13">
        <v>20.904195011337873</v>
      </c>
    </row>
    <row r="13" spans="1:2" x14ac:dyDescent="0.25">
      <c r="A13" s="13" t="s">
        <v>47</v>
      </c>
      <c r="B13" s="13">
        <v>38.15512346997955</v>
      </c>
    </row>
    <row r="14" spans="1:2" x14ac:dyDescent="0.25">
      <c r="A14" s="13" t="s">
        <v>48</v>
      </c>
      <c r="B14" s="13">
        <v>1389.6531173820897</v>
      </c>
    </row>
    <row r="15" spans="1:2" ht="15.75" thickBot="1" x14ac:dyDescent="0.3">
      <c r="A15" s="14" t="s">
        <v>49</v>
      </c>
      <c r="B15" s="14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5"/>
    </sheetView>
  </sheetViews>
  <sheetFormatPr defaultRowHeight="15" x14ac:dyDescent="0.25"/>
  <cols>
    <col min="1" max="1" width="23.7109375" customWidth="1"/>
    <col min="2" max="2" width="27.85546875" customWidth="1"/>
  </cols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27.248100340825289</v>
      </c>
    </row>
    <row r="4" spans="1:2" x14ac:dyDescent="0.25">
      <c r="A4" s="13" t="s">
        <v>38</v>
      </c>
      <c r="B4" s="13">
        <v>0.57088252762778013</v>
      </c>
    </row>
    <row r="5" spans="1:2" x14ac:dyDescent="0.25">
      <c r="A5" s="13" t="s">
        <v>39</v>
      </c>
      <c r="B5" s="13">
        <v>26.874496103198062</v>
      </c>
    </row>
    <row r="6" spans="1:2" x14ac:dyDescent="0.25">
      <c r="A6" s="13" t="s">
        <v>40</v>
      </c>
      <c r="B6" s="13">
        <v>28.703703703703702</v>
      </c>
    </row>
    <row r="7" spans="1:2" x14ac:dyDescent="0.25">
      <c r="A7" s="13" t="s">
        <v>41</v>
      </c>
      <c r="B7" s="13">
        <v>4.0769167121594281</v>
      </c>
    </row>
    <row r="8" spans="1:2" x14ac:dyDescent="0.25">
      <c r="A8" s="13" t="s">
        <v>42</v>
      </c>
      <c r="B8" s="13">
        <v>16.621249877884839</v>
      </c>
    </row>
    <row r="9" spans="1:2" x14ac:dyDescent="0.25">
      <c r="A9" s="13" t="s">
        <v>43</v>
      </c>
      <c r="B9" s="13">
        <v>0.53252921974426792</v>
      </c>
    </row>
    <row r="10" spans="1:2" x14ac:dyDescent="0.25">
      <c r="A10" s="13" t="s">
        <v>44</v>
      </c>
      <c r="B10" s="13">
        <v>0.90447956743969204</v>
      </c>
    </row>
    <row r="11" spans="1:2" x14ac:dyDescent="0.25">
      <c r="A11" s="13" t="s">
        <v>45</v>
      </c>
      <c r="B11" s="13">
        <v>17.250928458641678</v>
      </c>
    </row>
    <row r="12" spans="1:2" x14ac:dyDescent="0.25">
      <c r="A12" s="13" t="s">
        <v>46</v>
      </c>
      <c r="B12" s="13">
        <v>20.904195011337873</v>
      </c>
    </row>
    <row r="13" spans="1:2" x14ac:dyDescent="0.25">
      <c r="A13" s="13" t="s">
        <v>47</v>
      </c>
      <c r="B13" s="13">
        <v>38.15512346997955</v>
      </c>
    </row>
    <row r="14" spans="1:2" x14ac:dyDescent="0.25">
      <c r="A14" s="13" t="s">
        <v>48</v>
      </c>
      <c r="B14" s="13">
        <v>1389.6531173820897</v>
      </c>
    </row>
    <row r="15" spans="1:2" ht="15.75" thickBot="1" x14ac:dyDescent="0.3">
      <c r="A15" s="14" t="s">
        <v>49</v>
      </c>
      <c r="B15" s="14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5"/>
    </sheetView>
  </sheetViews>
  <sheetFormatPr defaultRowHeight="15" x14ac:dyDescent="0.25"/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27.248100340825289</v>
      </c>
    </row>
    <row r="4" spans="1:2" x14ac:dyDescent="0.25">
      <c r="A4" s="13" t="s">
        <v>38</v>
      </c>
      <c r="B4" s="13">
        <v>0.57088252762778013</v>
      </c>
    </row>
    <row r="5" spans="1:2" x14ac:dyDescent="0.25">
      <c r="A5" s="13" t="s">
        <v>39</v>
      </c>
      <c r="B5" s="13">
        <v>26.874496103198062</v>
      </c>
    </row>
    <row r="6" spans="1:2" x14ac:dyDescent="0.25">
      <c r="A6" s="13" t="s">
        <v>40</v>
      </c>
      <c r="B6" s="13">
        <v>28.703703703703702</v>
      </c>
    </row>
    <row r="7" spans="1:2" x14ac:dyDescent="0.25">
      <c r="A7" s="13" t="s">
        <v>41</v>
      </c>
      <c r="B7" s="13">
        <v>4.0769167121594281</v>
      </c>
    </row>
    <row r="8" spans="1:2" x14ac:dyDescent="0.25">
      <c r="A8" s="13" t="s">
        <v>42</v>
      </c>
      <c r="B8" s="13">
        <v>16.621249877884839</v>
      </c>
    </row>
    <row r="9" spans="1:2" x14ac:dyDescent="0.25">
      <c r="A9" s="13" t="s">
        <v>43</v>
      </c>
      <c r="B9" s="13">
        <v>0.53252921974426792</v>
      </c>
    </row>
    <row r="10" spans="1:2" x14ac:dyDescent="0.25">
      <c r="A10" s="13" t="s">
        <v>44</v>
      </c>
      <c r="B10" s="13">
        <v>0.90447956743969204</v>
      </c>
    </row>
    <row r="11" spans="1:2" x14ac:dyDescent="0.25">
      <c r="A11" s="13" t="s">
        <v>45</v>
      </c>
      <c r="B11" s="13">
        <v>17.250928458641678</v>
      </c>
    </row>
    <row r="12" spans="1:2" x14ac:dyDescent="0.25">
      <c r="A12" s="13" t="s">
        <v>46</v>
      </c>
      <c r="B12" s="13">
        <v>20.904195011337873</v>
      </c>
    </row>
    <row r="13" spans="1:2" x14ac:dyDescent="0.25">
      <c r="A13" s="13" t="s">
        <v>47</v>
      </c>
      <c r="B13" s="13">
        <v>38.15512346997955</v>
      </c>
    </row>
    <row r="14" spans="1:2" x14ac:dyDescent="0.25">
      <c r="A14" s="13" t="s">
        <v>48</v>
      </c>
      <c r="B14" s="13">
        <v>1389.6531173820897</v>
      </c>
    </row>
    <row r="15" spans="1:2" ht="15.75" thickBot="1" x14ac:dyDescent="0.3">
      <c r="A15" s="14" t="s">
        <v>49</v>
      </c>
      <c r="B15" s="14">
        <v>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5"/>
    </sheetView>
  </sheetViews>
  <sheetFormatPr defaultRowHeight="15" x14ac:dyDescent="0.25"/>
  <cols>
    <col min="1" max="1" width="23.140625" customWidth="1"/>
    <col min="2" max="2" width="33.42578125" customWidth="1"/>
  </cols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27.248100340825289</v>
      </c>
    </row>
    <row r="4" spans="1:2" x14ac:dyDescent="0.25">
      <c r="A4" s="13" t="s">
        <v>38</v>
      </c>
      <c r="B4" s="13">
        <v>0.57088252762778013</v>
      </c>
    </row>
    <row r="5" spans="1:2" x14ac:dyDescent="0.25">
      <c r="A5" s="13" t="s">
        <v>39</v>
      </c>
      <c r="B5" s="13">
        <v>26.874496103198062</v>
      </c>
    </row>
    <row r="6" spans="1:2" x14ac:dyDescent="0.25">
      <c r="A6" s="13" t="s">
        <v>40</v>
      </c>
      <c r="B6" s="13">
        <v>28.703703703703702</v>
      </c>
    </row>
    <row r="7" spans="1:2" x14ac:dyDescent="0.25">
      <c r="A7" s="13" t="s">
        <v>41</v>
      </c>
      <c r="B7" s="13">
        <v>4.0769167121594281</v>
      </c>
    </row>
    <row r="8" spans="1:2" x14ac:dyDescent="0.25">
      <c r="A8" s="13" t="s">
        <v>42</v>
      </c>
      <c r="B8" s="13">
        <v>16.621249877884839</v>
      </c>
    </row>
    <row r="9" spans="1:2" x14ac:dyDescent="0.25">
      <c r="A9" s="13" t="s">
        <v>43</v>
      </c>
      <c r="B9" s="13">
        <v>0.53252921974426792</v>
      </c>
    </row>
    <row r="10" spans="1:2" x14ac:dyDescent="0.25">
      <c r="A10" s="13" t="s">
        <v>44</v>
      </c>
      <c r="B10" s="13">
        <v>0.90447956743969204</v>
      </c>
    </row>
    <row r="11" spans="1:2" x14ac:dyDescent="0.25">
      <c r="A11" s="13" t="s">
        <v>45</v>
      </c>
      <c r="B11" s="13">
        <v>17.250928458641678</v>
      </c>
    </row>
    <row r="12" spans="1:2" x14ac:dyDescent="0.25">
      <c r="A12" s="13" t="s">
        <v>46</v>
      </c>
      <c r="B12" s="13">
        <v>20.904195011337873</v>
      </c>
    </row>
    <row r="13" spans="1:2" x14ac:dyDescent="0.25">
      <c r="A13" s="13" t="s">
        <v>47</v>
      </c>
      <c r="B13" s="13">
        <v>38.15512346997955</v>
      </c>
    </row>
    <row r="14" spans="1:2" x14ac:dyDescent="0.25">
      <c r="A14" s="13" t="s">
        <v>48</v>
      </c>
      <c r="B14" s="13">
        <v>1389.6531173820897</v>
      </c>
    </row>
    <row r="15" spans="1:2" ht="15.75" thickBot="1" x14ac:dyDescent="0.3">
      <c r="A15" s="14" t="s">
        <v>49</v>
      </c>
      <c r="B15" s="14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5" sqref="A5"/>
    </sheetView>
  </sheetViews>
  <sheetFormatPr defaultRowHeight="15" x14ac:dyDescent="0.25"/>
  <cols>
    <col min="1" max="1" width="18.28515625" bestFit="1" customWidth="1"/>
    <col min="2" max="2" width="18.5703125" bestFit="1" customWidth="1"/>
  </cols>
  <sheetData>
    <row r="3" spans="1:2" x14ac:dyDescent="0.25">
      <c r="A3" s="16" t="s">
        <v>52</v>
      </c>
      <c r="B3" t="s">
        <v>51</v>
      </c>
    </row>
    <row r="4" spans="1:2" x14ac:dyDescent="0.25">
      <c r="A4" s="17" t="s">
        <v>25</v>
      </c>
      <c r="B4" s="18">
        <v>36</v>
      </c>
    </row>
    <row r="5" spans="1:2" x14ac:dyDescent="0.25">
      <c r="A5" s="17" t="s">
        <v>29</v>
      </c>
      <c r="B5" s="18">
        <v>10</v>
      </c>
    </row>
    <row r="6" spans="1:2" x14ac:dyDescent="0.25">
      <c r="A6" s="17" t="s">
        <v>31</v>
      </c>
      <c r="B6" s="18">
        <v>4</v>
      </c>
    </row>
    <row r="7" spans="1:2" x14ac:dyDescent="0.25">
      <c r="A7" s="17" t="s">
        <v>27</v>
      </c>
      <c r="B7" s="18">
        <v>45</v>
      </c>
    </row>
    <row r="8" spans="1:2" x14ac:dyDescent="0.25">
      <c r="A8" s="17" t="s">
        <v>53</v>
      </c>
      <c r="B8" s="18">
        <v>95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3" sqref="B3"/>
    </sheetView>
  </sheetViews>
  <sheetFormatPr defaultRowHeight="15" x14ac:dyDescent="0.25"/>
  <cols>
    <col min="1" max="1" width="21.5703125" customWidth="1"/>
    <col min="2" max="2" width="32.140625" customWidth="1"/>
  </cols>
  <sheetData>
    <row r="1" spans="1:2" x14ac:dyDescent="0.25">
      <c r="A1" s="15" t="s">
        <v>36</v>
      </c>
      <c r="B1" s="15"/>
    </row>
    <row r="2" spans="1:2" x14ac:dyDescent="0.25">
      <c r="A2" s="13"/>
      <c r="B2" s="13"/>
    </row>
    <row r="3" spans="1:2" x14ac:dyDescent="0.25">
      <c r="A3" s="13" t="s">
        <v>37</v>
      </c>
      <c r="B3" s="13">
        <v>82.59574468085107</v>
      </c>
    </row>
    <row r="4" spans="1:2" x14ac:dyDescent="0.25">
      <c r="A4" s="13" t="s">
        <v>38</v>
      </c>
      <c r="B4" s="13">
        <v>0.57035910144033242</v>
      </c>
    </row>
    <row r="5" spans="1:2" x14ac:dyDescent="0.25">
      <c r="A5" s="13" t="s">
        <v>39</v>
      </c>
      <c r="B5" s="13">
        <v>82</v>
      </c>
    </row>
    <row r="6" spans="1:2" x14ac:dyDescent="0.25">
      <c r="A6" s="13" t="s">
        <v>40</v>
      </c>
      <c r="B6" s="13">
        <v>80</v>
      </c>
    </row>
    <row r="7" spans="1:2" x14ac:dyDescent="0.25">
      <c r="A7" s="13" t="s">
        <v>41</v>
      </c>
      <c r="B7" s="13">
        <v>3.9101849976700209</v>
      </c>
    </row>
    <row r="8" spans="1:2" x14ac:dyDescent="0.25">
      <c r="A8" s="13" t="s">
        <v>42</v>
      </c>
      <c r="B8" s="13">
        <v>15.289546716003702</v>
      </c>
    </row>
    <row r="9" spans="1:2" x14ac:dyDescent="0.25">
      <c r="A9" s="13" t="s">
        <v>43</v>
      </c>
      <c r="B9" s="13">
        <v>9.3614156590893227E-2</v>
      </c>
    </row>
    <row r="10" spans="1:2" x14ac:dyDescent="0.25">
      <c r="A10" s="13" t="s">
        <v>44</v>
      </c>
      <c r="B10" s="13">
        <v>0.71439722165265718</v>
      </c>
    </row>
    <row r="11" spans="1:2" x14ac:dyDescent="0.25">
      <c r="A11" s="13" t="s">
        <v>45</v>
      </c>
      <c r="B11" s="13">
        <v>17</v>
      </c>
    </row>
    <row r="12" spans="1:2" x14ac:dyDescent="0.25">
      <c r="A12" s="13" t="s">
        <v>46</v>
      </c>
      <c r="B12" s="13">
        <v>76</v>
      </c>
    </row>
    <row r="13" spans="1:2" x14ac:dyDescent="0.25">
      <c r="A13" s="13" t="s">
        <v>47</v>
      </c>
      <c r="B13" s="13">
        <v>93</v>
      </c>
    </row>
    <row r="14" spans="1:2" x14ac:dyDescent="0.25">
      <c r="A14" s="13" t="s">
        <v>48</v>
      </c>
      <c r="B14" s="13">
        <v>3882</v>
      </c>
    </row>
    <row r="15" spans="1:2" ht="15.75" thickBot="1" x14ac:dyDescent="0.3">
      <c r="A15" s="14" t="s">
        <v>49</v>
      </c>
      <c r="B15" s="14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Foglio2</vt:lpstr>
      <vt:lpstr>Foglio3</vt:lpstr>
      <vt:lpstr>Foglio4</vt:lpstr>
      <vt:lpstr>Foglio5</vt:lpstr>
      <vt:lpstr>Foglio6</vt:lpstr>
      <vt:lpstr>Foglio7</vt:lpstr>
      <vt:lpstr>Foglio8</vt:lpstr>
      <vt:lpstr>Foglio11</vt:lpstr>
      <vt:lpstr>Foglio1</vt:lpstr>
      <vt:lpstr>dati</vt:lpstr>
      <vt:lpstr>Foglio12</vt:lpstr>
      <vt:lpstr>Foglio10</vt:lpstr>
      <vt:lpstr>Foglio9</vt:lpstr>
      <vt:lpstr>riferimenti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arjuna</dc:creator>
  <cp:lastModifiedBy>SCAGNETTO ARJUNA</cp:lastModifiedBy>
  <dcterms:created xsi:type="dcterms:W3CDTF">2018-11-10T16:34:34Z</dcterms:created>
  <dcterms:modified xsi:type="dcterms:W3CDTF">2018-11-27T16:08:34Z</dcterms:modified>
</cp:coreProperties>
</file>