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184\OneDrive\2020\Impianti 2020_21\"/>
    </mc:Choice>
  </mc:AlternateContent>
  <bookViews>
    <workbookView xWindow="0" yWindow="0" windowWidth="25200" windowHeight="11880"/>
  </bookViews>
  <sheets>
    <sheet name="Trasporto pneumatic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 s="1"/>
  <c r="D8" i="1" s="1"/>
  <c r="D9" i="1" l="1"/>
  <c r="D11" i="1"/>
  <c r="D5" i="1"/>
  <c r="D16" i="1" l="1"/>
  <c r="D12" i="1"/>
  <c r="D44" i="1" s="1"/>
  <c r="D43" i="1"/>
  <c r="D39" i="1"/>
  <c r="D35" i="1"/>
  <c r="D37" i="1"/>
  <c r="D27" i="1" l="1"/>
  <c r="D25" i="1"/>
  <c r="D46" i="1" s="1"/>
  <c r="D33" i="1"/>
  <c r="D34" i="1" s="1"/>
  <c r="D26" i="1" l="1"/>
  <c r="D28" i="1"/>
  <c r="D38" i="1" s="1"/>
  <c r="D40" i="1" s="1"/>
  <c r="D31" i="1" l="1"/>
  <c r="D41" i="1" s="1"/>
  <c r="D45" i="1" s="1"/>
  <c r="D47" i="1" s="1"/>
  <c r="D51" i="1" l="1"/>
  <c r="D49" i="1"/>
</calcChain>
</file>

<file path=xl/sharedStrings.xml><?xml version="1.0" encoding="utf-8"?>
<sst xmlns="http://schemas.openxmlformats.org/spreadsheetml/2006/main" count="124" uniqueCount="90">
  <si>
    <t>Larghezza di lavoro pialla</t>
  </si>
  <si>
    <t>m</t>
  </si>
  <si>
    <t>asportazione max alla pialla</t>
  </si>
  <si>
    <t>velocità avanzamento massima</t>
  </si>
  <si>
    <t>m/s</t>
  </si>
  <si>
    <t>asportazione massima di materiale</t>
  </si>
  <si>
    <t>peso specifico di progetto</t>
  </si>
  <si>
    <t>portata massica materiale</t>
  </si>
  <si>
    <t>kg/s</t>
  </si>
  <si>
    <t>kg/h</t>
  </si>
  <si>
    <t>rapporto di miscela</t>
  </si>
  <si>
    <t>Portata aria</t>
  </si>
  <si>
    <t>Portata d'aria e materiale</t>
  </si>
  <si>
    <t>Velocità di trasporto</t>
  </si>
  <si>
    <t>Dati caratteristici linea aspirazione</t>
  </si>
  <si>
    <t>Diametro condotto</t>
  </si>
  <si>
    <t>Velocità effettiva</t>
  </si>
  <si>
    <t>Lunghezza totale</t>
  </si>
  <si>
    <t>-</t>
  </si>
  <si>
    <t>densità aria</t>
  </si>
  <si>
    <t>accelerazione gravità</t>
  </si>
  <si>
    <t>altezza dinamica della corrente nella condotta</t>
  </si>
  <si>
    <t>Pa</t>
  </si>
  <si>
    <t>perdita di ingresso</t>
  </si>
  <si>
    <t>Perdita di carico distribuita</t>
  </si>
  <si>
    <t>Perdita nel ciclone</t>
  </si>
  <si>
    <t>Perdita nel filtro</t>
  </si>
  <si>
    <t>Totale perdite aria</t>
  </si>
  <si>
    <t>Perdite materiale</t>
  </si>
  <si>
    <t>innalzamento</t>
  </si>
  <si>
    <t>innalzamento verticale</t>
  </si>
  <si>
    <t>resistenza tratto orizzontale</t>
  </si>
  <si>
    <t>perdita nella curva</t>
  </si>
  <si>
    <t>Totale perdite materiale</t>
  </si>
  <si>
    <t>Totale generale</t>
  </si>
  <si>
    <t>Ventilatore</t>
  </si>
  <si>
    <t>portata</t>
  </si>
  <si>
    <t>Pressione statica</t>
  </si>
  <si>
    <t>W</t>
  </si>
  <si>
    <t>D</t>
  </si>
  <si>
    <t>A</t>
  </si>
  <si>
    <t>Q</t>
  </si>
  <si>
    <t>v</t>
  </si>
  <si>
    <t>coefficiente di perdita nelle curve</t>
  </si>
  <si>
    <t>[-]</t>
  </si>
  <si>
    <t>Perdita di carico nelle curve</t>
  </si>
  <si>
    <t>ingresso nel circuito</t>
  </si>
  <si>
    <t>energia di avviamento</t>
  </si>
  <si>
    <t>Attrito</t>
  </si>
  <si>
    <t xml:space="preserve">γ </t>
  </si>
  <si>
    <t>g</t>
  </si>
  <si>
    <r>
      <t>η</t>
    </r>
    <r>
      <rPr>
        <b/>
        <vertAlign val="subscript"/>
        <sz val="10"/>
        <rFont val="Times New Roman"/>
        <family val="1"/>
      </rPr>
      <t>e</t>
    </r>
  </si>
  <si>
    <t>A/Q</t>
  </si>
  <si>
    <t>L</t>
  </si>
  <si>
    <t>J</t>
  </si>
  <si>
    <t>Coeff. maggiorazione pressione dinamica</t>
  </si>
  <si>
    <t>n</t>
  </si>
  <si>
    <r>
      <t xml:space="preserve">γ </t>
    </r>
    <r>
      <rPr>
        <vertAlign val="subscript"/>
        <sz val="12"/>
        <rFont val="Times New Roman"/>
        <family val="1"/>
      </rPr>
      <t>a</t>
    </r>
  </si>
  <si>
    <r>
      <t>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/s</t>
    </r>
  </si>
  <si>
    <r>
      <t>kg/m</t>
    </r>
    <r>
      <rPr>
        <vertAlign val="superscript"/>
        <sz val="12"/>
        <color theme="1"/>
        <rFont val="Times New Roman"/>
        <family val="1"/>
      </rPr>
      <t>3</t>
    </r>
  </si>
  <si>
    <r>
      <t>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/h</t>
    </r>
  </si>
  <si>
    <r>
      <t>v</t>
    </r>
    <r>
      <rPr>
        <vertAlign val="subscript"/>
        <sz val="12"/>
        <rFont val="Times New Roman"/>
        <family val="1"/>
      </rPr>
      <t>eff</t>
    </r>
  </si>
  <si>
    <r>
      <t>H</t>
    </r>
    <r>
      <rPr>
        <vertAlign val="subscript"/>
        <sz val="12"/>
        <rFont val="Times New Roman"/>
        <family val="1"/>
      </rPr>
      <t>m</t>
    </r>
  </si>
  <si>
    <r>
      <t>h</t>
    </r>
    <r>
      <rPr>
        <vertAlign val="subscript"/>
        <sz val="12"/>
        <rFont val="Times New Roman"/>
        <family val="1"/>
      </rPr>
      <t>2,m,asp</t>
    </r>
    <r>
      <rPr>
        <sz val="12"/>
        <rFont val="Times New Roman"/>
        <family val="1"/>
      </rPr>
      <t>=3 h</t>
    </r>
    <r>
      <rPr>
        <vertAlign val="subscript"/>
        <sz val="12"/>
        <rFont val="Times New Roman"/>
        <family val="1"/>
      </rPr>
      <t>1,m,asp</t>
    </r>
  </si>
  <si>
    <r>
      <t>h</t>
    </r>
    <r>
      <rPr>
        <vertAlign val="subscript"/>
        <sz val="12"/>
        <rFont val="Times New Roman"/>
        <family val="1"/>
      </rPr>
      <t>5,a,asp</t>
    </r>
  </si>
  <si>
    <r>
      <t>h</t>
    </r>
    <r>
      <rPr>
        <vertAlign val="subscript"/>
        <sz val="12"/>
        <rFont val="Times New Roman"/>
        <family val="1"/>
      </rPr>
      <t>4,a,asp</t>
    </r>
    <r>
      <rPr>
        <sz val="12"/>
        <rFont val="Times New Roman"/>
        <family val="1"/>
      </rPr>
      <t>=</t>
    </r>
    <r>
      <rPr>
        <i/>
        <sz val="12"/>
        <rFont val="Times New Roman"/>
        <family val="1"/>
      </rPr>
      <t>J∙n∙</t>
    </r>
    <r>
      <rPr>
        <sz val="12"/>
        <rFont val="Times New Roman"/>
        <family val="1"/>
      </rPr>
      <t>ρ</t>
    </r>
    <r>
      <rPr>
        <i/>
        <sz val="12"/>
        <rFont val="Times New Roman"/>
        <family val="1"/>
      </rPr>
      <t>∙v</t>
    </r>
    <r>
      <rPr>
        <i/>
        <vertAlign val="superscript"/>
        <sz val="12"/>
        <rFont val="Times New Roman"/>
        <family val="1"/>
      </rPr>
      <t>2</t>
    </r>
    <r>
      <rPr>
        <i/>
        <sz val="12"/>
        <rFont val="Times New Roman"/>
        <family val="1"/>
      </rPr>
      <t>/2</t>
    </r>
  </si>
  <si>
    <r>
      <t>h</t>
    </r>
    <r>
      <rPr>
        <vertAlign val="subscript"/>
        <sz val="12"/>
        <rFont val="Times New Roman"/>
        <family val="1"/>
      </rPr>
      <t>6,a,asp</t>
    </r>
  </si>
  <si>
    <r>
      <t>H</t>
    </r>
    <r>
      <rPr>
        <b/>
        <vertAlign val="subscript"/>
        <sz val="12"/>
        <rFont val="Times New Roman"/>
        <family val="1"/>
      </rPr>
      <t>a,asp</t>
    </r>
  </si>
  <si>
    <r>
      <t>h</t>
    </r>
    <r>
      <rPr>
        <vertAlign val="subscript"/>
        <sz val="12"/>
        <rFont val="Times New Roman"/>
        <family val="1"/>
      </rPr>
      <t>4,m,asp</t>
    </r>
    <r>
      <rPr>
        <sz val="12"/>
        <rFont val="Times New Roman"/>
        <family val="1"/>
      </rPr>
      <t>=Q/A∙H</t>
    </r>
    <r>
      <rPr>
        <vertAlign val="subscript"/>
        <sz val="12"/>
        <rFont val="Times New Roman"/>
        <family val="1"/>
      </rPr>
      <t>m</t>
    </r>
    <r>
      <rPr>
        <sz val="12"/>
        <rFont val="Times New Roman"/>
        <family val="1"/>
      </rPr>
      <t>∙g</t>
    </r>
  </si>
  <si>
    <r>
      <rPr>
        <i/>
        <sz val="12"/>
        <rFont val="Times New Roman"/>
        <family val="1"/>
      </rPr>
      <t>tg</t>
    </r>
    <r>
      <rPr>
        <sz val="12"/>
        <rFont val="Times New Roman"/>
        <family val="1"/>
      </rPr>
      <t>α∙</t>
    </r>
    <r>
      <rPr>
        <i/>
        <sz val="12"/>
        <rFont val="Times New Roman"/>
        <family val="1"/>
      </rPr>
      <t>c</t>
    </r>
  </si>
  <si>
    <r>
      <t>h</t>
    </r>
    <r>
      <rPr>
        <vertAlign val="subscript"/>
        <sz val="12"/>
        <rFont val="Times New Roman"/>
        <family val="1"/>
      </rPr>
      <t>3,m,asp</t>
    </r>
    <r>
      <rPr>
        <sz val="12"/>
        <rFont val="Times New Roman"/>
        <family val="1"/>
      </rPr>
      <t>=Q/A∙</t>
    </r>
    <r>
      <rPr>
        <i/>
        <sz val="12"/>
        <rFont val="Times New Roman"/>
        <family val="1"/>
      </rPr>
      <t>tg</t>
    </r>
    <r>
      <rPr>
        <sz val="12"/>
        <rFont val="Times New Roman"/>
        <family val="1"/>
      </rPr>
      <t>α</t>
    </r>
    <r>
      <rPr>
        <i/>
        <sz val="12"/>
        <rFont val="Times New Roman"/>
        <family val="1"/>
      </rPr>
      <t>∙c∙g</t>
    </r>
  </si>
  <si>
    <r>
      <t>h</t>
    </r>
    <r>
      <rPr>
        <vertAlign val="subscript"/>
        <sz val="12"/>
        <rFont val="Times New Roman"/>
        <family val="1"/>
      </rPr>
      <t>4,m</t>
    </r>
    <r>
      <rPr>
        <sz val="12"/>
        <rFont val="Times New Roman"/>
        <family val="1"/>
      </rPr>
      <t>=h</t>
    </r>
    <r>
      <rPr>
        <vertAlign val="subscript"/>
        <sz val="12"/>
        <rFont val="Times New Roman"/>
        <family val="1"/>
      </rPr>
      <t>4,a</t>
    </r>
    <r>
      <rPr>
        <sz val="12"/>
        <rFont val="Times New Roman"/>
        <family val="1"/>
      </rPr>
      <t>∙Q/(</t>
    </r>
    <r>
      <rPr>
        <i/>
        <sz val="12"/>
        <rFont val="Times New Roman"/>
        <family val="1"/>
      </rPr>
      <t xml:space="preserve">γ </t>
    </r>
    <r>
      <rPr>
        <i/>
        <vertAlign val="subscript"/>
        <sz val="12"/>
        <rFont val="Times New Roman"/>
        <family val="1"/>
      </rPr>
      <t>a</t>
    </r>
    <r>
      <rPr>
        <sz val="12"/>
        <rFont val="Times New Roman"/>
        <family val="1"/>
      </rPr>
      <t>∙A)</t>
    </r>
  </si>
  <si>
    <r>
      <t>η</t>
    </r>
    <r>
      <rPr>
        <b/>
        <vertAlign val="subscript"/>
        <sz val="12"/>
        <rFont val="Times New Roman"/>
        <family val="1"/>
      </rPr>
      <t>m</t>
    </r>
  </si>
  <si>
    <r>
      <t>H</t>
    </r>
    <r>
      <rPr>
        <vertAlign val="subscript"/>
        <sz val="12"/>
        <rFont val="Times New Roman"/>
        <family val="1"/>
      </rPr>
      <t>tot</t>
    </r>
  </si>
  <si>
    <t>Pressione dinamica</t>
  </si>
  <si>
    <t>Pressione totale</t>
  </si>
  <si>
    <t>Rendimento del motore elettrico</t>
  </si>
  <si>
    <t>Potenza elettrica assorbita</t>
  </si>
  <si>
    <t>Perdite di carico dovute all'aria</t>
  </si>
  <si>
    <t>Rendimento aeraulico del ventilatore</t>
  </si>
  <si>
    <r>
      <t>m/s</t>
    </r>
    <r>
      <rPr>
        <vertAlign val="superscript"/>
        <sz val="12"/>
        <color theme="1"/>
        <rFont val="Times New Roman"/>
        <family val="1"/>
      </rPr>
      <t>2</t>
    </r>
  </si>
  <si>
    <r>
      <t>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/kg</t>
    </r>
  </si>
  <si>
    <r>
      <t>18</t>
    </r>
    <r>
      <rPr>
        <sz val="12"/>
        <color theme="1"/>
        <rFont val="Calibri"/>
        <family val="2"/>
      </rPr>
      <t>÷</t>
    </r>
    <r>
      <rPr>
        <sz val="12"/>
        <color theme="1"/>
        <rFont val="Times New Roman"/>
        <family val="1"/>
      </rPr>
      <t>24</t>
    </r>
  </si>
  <si>
    <r>
      <t>h</t>
    </r>
    <r>
      <rPr>
        <vertAlign val="subscript"/>
        <sz val="12"/>
        <rFont val="Times New Roman"/>
        <family val="1"/>
      </rPr>
      <t>1,a,asp</t>
    </r>
    <r>
      <rPr>
        <sz val="12"/>
        <rFont val="Times New Roman"/>
        <family val="1"/>
      </rPr>
      <t>=</t>
    </r>
    <r>
      <rPr>
        <sz val="12"/>
        <rFont val="Calibri"/>
        <family val="2"/>
      </rPr>
      <t>ρ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  <family val="1"/>
      </rPr>
      <t>∙v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/2</t>
    </r>
  </si>
  <si>
    <r>
      <t>h</t>
    </r>
    <r>
      <rPr>
        <vertAlign val="subscript"/>
        <sz val="12"/>
        <rFont val="Times New Roman"/>
        <family val="1"/>
      </rPr>
      <t>1,m,asp</t>
    </r>
    <r>
      <rPr>
        <sz val="12"/>
        <rFont val="Times New Roman"/>
        <family val="1"/>
      </rPr>
      <t>=(Q/A)∙v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/2</t>
    </r>
  </si>
  <si>
    <t>m/min</t>
  </si>
  <si>
    <t>Potenza del motore elettrico</t>
  </si>
  <si>
    <t>curve ad ampio raggio (D/R=0,6)</t>
  </si>
  <si>
    <t>Perditanel ciclone</t>
  </si>
  <si>
    <r>
      <t>h</t>
    </r>
    <r>
      <rPr>
        <vertAlign val="subscript"/>
        <sz val="12"/>
        <rFont val="Times New Roman"/>
        <family val="1"/>
      </rPr>
      <t>5,m</t>
    </r>
    <r>
      <rPr>
        <sz val="12"/>
        <rFont val="Times New Roman"/>
        <family val="1"/>
      </rPr>
      <t>=h</t>
    </r>
    <r>
      <rPr>
        <vertAlign val="subscript"/>
        <sz val="12"/>
        <rFont val="Times New Roman"/>
        <family val="1"/>
      </rPr>
      <t>5,a</t>
    </r>
    <r>
      <rPr>
        <sz val="12"/>
        <rFont val="Times New Roman"/>
        <family val="1"/>
      </rPr>
      <t>∙Q/(</t>
    </r>
    <r>
      <rPr>
        <i/>
        <sz val="12"/>
        <rFont val="Times New Roman"/>
        <family val="1"/>
      </rPr>
      <t xml:space="preserve">γ </t>
    </r>
    <r>
      <rPr>
        <i/>
        <vertAlign val="subscript"/>
        <sz val="12"/>
        <rFont val="Times New Roman"/>
        <family val="1"/>
      </rPr>
      <t>a</t>
    </r>
    <r>
      <rPr>
        <sz val="12"/>
        <rFont val="Times New Roman"/>
        <family val="1"/>
      </rPr>
      <t>∙A)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</si>
</sst>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00"/>
  </numFmts>
  <fonts count="1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2"/>
      <name val="Times New Roman"/>
      <family val="1"/>
    </font>
    <font>
      <i/>
      <sz val="12"/>
      <name val="Times New Roman"/>
      <family val="1"/>
    </font>
    <font>
      <i/>
      <vertAlign val="superscript"/>
      <sz val="12"/>
      <name val="Times New Roman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i/>
      <vertAlign val="subscript"/>
      <sz val="12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164" fontId="4" fillId="0" borderId="0" xfId="0" applyNumberFormat="1" applyFont="1"/>
    <xf numFmtId="0" fontId="5" fillId="0" borderId="0" xfId="0" applyFont="1" applyBorder="1" applyAlignment="1">
      <alignment horizontal="center" vertical="top" wrapText="1"/>
    </xf>
    <xf numFmtId="2" fontId="4" fillId="0" borderId="0" xfId="0" applyNumberFormat="1" applyFont="1"/>
    <xf numFmtId="166" fontId="4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165" fontId="4" fillId="0" borderId="0" xfId="0" applyNumberFormat="1" applyFont="1"/>
    <xf numFmtId="1" fontId="4" fillId="0" borderId="0" xfId="0" applyNumberFormat="1" applyFont="1"/>
    <xf numFmtId="0" fontId="11" fillId="0" borderId="0" xfId="0" applyFont="1" applyBorder="1" applyAlignment="1">
      <alignment horizontal="center"/>
    </xf>
    <xf numFmtId="1" fontId="3" fillId="0" borderId="0" xfId="0" applyNumberFormat="1" applyFont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4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26</xdr:row>
          <xdr:rowOff>22860</xdr:rowOff>
        </xdr:from>
        <xdr:to>
          <xdr:col>1</xdr:col>
          <xdr:colOff>2232660</xdr:colOff>
          <xdr:row>26</xdr:row>
          <xdr:rowOff>403860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topLeftCell="A37" zoomScale="130" zoomScaleNormal="130" workbookViewId="0">
      <selection activeCell="G8" sqref="G8"/>
    </sheetView>
  </sheetViews>
  <sheetFormatPr defaultColWidth="8.88671875" defaultRowHeight="15.6" x14ac:dyDescent="0.3"/>
  <cols>
    <col min="1" max="1" width="40.33203125" style="5" bestFit="1" customWidth="1"/>
    <col min="2" max="2" width="33.6640625" style="4" customWidth="1"/>
    <col min="3" max="3" width="9" style="5" bestFit="1" customWidth="1"/>
    <col min="4" max="4" width="12.5546875" style="5" customWidth="1"/>
    <col min="5" max="16384" width="8.88671875" style="5"/>
  </cols>
  <sheetData>
    <row r="1" spans="1:4" x14ac:dyDescent="0.3">
      <c r="A1" s="3" t="s">
        <v>12</v>
      </c>
      <c r="B1" s="3"/>
      <c r="C1" s="4"/>
    </row>
    <row r="2" spans="1:4" x14ac:dyDescent="0.3">
      <c r="A2" s="5" t="s">
        <v>0</v>
      </c>
      <c r="B2" s="5"/>
      <c r="C2" s="4" t="s">
        <v>1</v>
      </c>
      <c r="D2" s="7">
        <v>0.63</v>
      </c>
    </row>
    <row r="3" spans="1:4" x14ac:dyDescent="0.3">
      <c r="A3" s="5" t="s">
        <v>2</v>
      </c>
      <c r="B3" s="5"/>
      <c r="C3" s="4" t="s">
        <v>1</v>
      </c>
      <c r="D3" s="5">
        <v>0.01</v>
      </c>
    </row>
    <row r="4" spans="1:4" x14ac:dyDescent="0.3">
      <c r="A4" s="5" t="s">
        <v>3</v>
      </c>
      <c r="B4" s="5"/>
      <c r="C4" s="4" t="s">
        <v>4</v>
      </c>
      <c r="D4" s="9">
        <f>20/60</f>
        <v>0.33333333333333331</v>
      </c>
    </row>
    <row r="5" spans="1:4" x14ac:dyDescent="0.3">
      <c r="B5" s="5"/>
      <c r="C5" s="4" t="s">
        <v>85</v>
      </c>
      <c r="D5" s="9">
        <f>+D4*60</f>
        <v>20</v>
      </c>
    </row>
    <row r="6" spans="1:4" ht="18.600000000000001" x14ac:dyDescent="0.3">
      <c r="A6" s="5" t="s">
        <v>5</v>
      </c>
      <c r="B6" s="5"/>
      <c r="C6" s="4" t="s">
        <v>58</v>
      </c>
      <c r="D6" s="10">
        <f>+D2*D3*D4</f>
        <v>2.0999999999999999E-3</v>
      </c>
    </row>
    <row r="7" spans="1:4" ht="18.600000000000001" x14ac:dyDescent="0.3">
      <c r="A7" s="5" t="s">
        <v>6</v>
      </c>
      <c r="B7" s="8" t="s">
        <v>49</v>
      </c>
      <c r="C7" s="4" t="s">
        <v>59</v>
      </c>
      <c r="D7" s="5">
        <v>850</v>
      </c>
    </row>
    <row r="8" spans="1:4" x14ac:dyDescent="0.3">
      <c r="A8" s="5" t="s">
        <v>7</v>
      </c>
      <c r="B8" s="8" t="s">
        <v>41</v>
      </c>
      <c r="C8" s="4" t="s">
        <v>8</v>
      </c>
      <c r="D8" s="5">
        <f>+D6*D7</f>
        <v>1.7849999999999999</v>
      </c>
    </row>
    <row r="9" spans="1:4" x14ac:dyDescent="0.3">
      <c r="B9" s="5"/>
      <c r="C9" s="4" t="s">
        <v>9</v>
      </c>
      <c r="D9" s="5">
        <f>+D8*3600</f>
        <v>6426</v>
      </c>
    </row>
    <row r="10" spans="1:4" s="3" customFormat="1" ht="18" x14ac:dyDescent="0.3">
      <c r="A10" s="3" t="s">
        <v>10</v>
      </c>
      <c r="B10" s="19" t="s">
        <v>52</v>
      </c>
      <c r="C10" s="11" t="s">
        <v>81</v>
      </c>
      <c r="D10" s="3">
        <v>1</v>
      </c>
    </row>
    <row r="11" spans="1:4" ht="18.600000000000001" x14ac:dyDescent="0.3">
      <c r="A11" s="5" t="s">
        <v>11</v>
      </c>
      <c r="B11" s="8" t="s">
        <v>40</v>
      </c>
      <c r="C11" s="4" t="s">
        <v>58</v>
      </c>
      <c r="D11" s="5">
        <f>+D8*D10</f>
        <v>1.7849999999999999</v>
      </c>
    </row>
    <row r="12" spans="1:4" ht="18.600000000000001" x14ac:dyDescent="0.3">
      <c r="B12" s="5"/>
      <c r="C12" s="4" t="s">
        <v>60</v>
      </c>
      <c r="D12" s="5">
        <f>+D11*3600</f>
        <v>6426</v>
      </c>
    </row>
    <row r="13" spans="1:4" s="3" customFormat="1" x14ac:dyDescent="0.3">
      <c r="A13" s="3" t="s">
        <v>14</v>
      </c>
      <c r="C13" s="11"/>
    </row>
    <row r="14" spans="1:4" x14ac:dyDescent="0.3">
      <c r="A14" s="5" t="s">
        <v>13</v>
      </c>
      <c r="B14" s="12" t="s">
        <v>42</v>
      </c>
      <c r="C14" s="4" t="s">
        <v>4</v>
      </c>
      <c r="D14" s="24" t="s">
        <v>82</v>
      </c>
    </row>
    <row r="15" spans="1:4" x14ac:dyDescent="0.3">
      <c r="A15" s="5" t="s">
        <v>15</v>
      </c>
      <c r="B15" s="12" t="s">
        <v>39</v>
      </c>
      <c r="C15" s="4" t="s">
        <v>1</v>
      </c>
      <c r="D15" s="7">
        <v>0.315</v>
      </c>
    </row>
    <row r="16" spans="1:4" ht="18" x14ac:dyDescent="0.3">
      <c r="A16" s="5" t="s">
        <v>16</v>
      </c>
      <c r="B16" s="8" t="s">
        <v>61</v>
      </c>
      <c r="C16" s="4" t="s">
        <v>4</v>
      </c>
      <c r="D16" s="13">
        <f>4*D11/(PI()*D15^2)</f>
        <v>22.904838370897107</v>
      </c>
    </row>
    <row r="17" spans="1:4" x14ac:dyDescent="0.3">
      <c r="A17" s="5" t="s">
        <v>17</v>
      </c>
      <c r="B17" s="12" t="s">
        <v>53</v>
      </c>
      <c r="C17" s="4" t="s">
        <v>1</v>
      </c>
      <c r="D17" s="5">
        <v>59</v>
      </c>
    </row>
    <row r="18" spans="1:4" x14ac:dyDescent="0.3">
      <c r="A18" s="5" t="s">
        <v>87</v>
      </c>
      <c r="B18" s="12" t="s">
        <v>56</v>
      </c>
      <c r="C18" s="4" t="s">
        <v>18</v>
      </c>
      <c r="D18" s="5">
        <v>6</v>
      </c>
    </row>
    <row r="19" spans="1:4" x14ac:dyDescent="0.3">
      <c r="A19" s="5" t="s">
        <v>43</v>
      </c>
      <c r="B19" s="12" t="s">
        <v>54</v>
      </c>
      <c r="C19" s="4" t="s">
        <v>44</v>
      </c>
      <c r="D19" s="5">
        <v>0.16</v>
      </c>
    </row>
    <row r="20" spans="1:4" ht="18" x14ac:dyDescent="0.3">
      <c r="A20" s="5" t="s">
        <v>30</v>
      </c>
      <c r="B20" s="8" t="s">
        <v>62</v>
      </c>
      <c r="C20" s="4" t="s">
        <v>1</v>
      </c>
      <c r="D20" s="5">
        <v>19</v>
      </c>
    </row>
    <row r="21" spans="1:4" x14ac:dyDescent="0.3">
      <c r="A21" s="3" t="s">
        <v>78</v>
      </c>
      <c r="B21" s="3"/>
      <c r="C21" s="4"/>
    </row>
    <row r="22" spans="1:4" x14ac:dyDescent="0.3">
      <c r="A22" s="5" t="s">
        <v>55</v>
      </c>
      <c r="B22" s="5"/>
      <c r="C22" s="4" t="s">
        <v>18</v>
      </c>
      <c r="D22" s="5">
        <v>2</v>
      </c>
    </row>
    <row r="23" spans="1:4" ht="18.600000000000001" x14ac:dyDescent="0.3">
      <c r="A23" s="5" t="s">
        <v>19</v>
      </c>
      <c r="B23" s="8" t="s">
        <v>57</v>
      </c>
      <c r="C23" s="4" t="s">
        <v>59</v>
      </c>
      <c r="D23" s="5">
        <v>1.22</v>
      </c>
    </row>
    <row r="24" spans="1:4" ht="18.600000000000001" x14ac:dyDescent="0.3">
      <c r="A24" s="5" t="s">
        <v>20</v>
      </c>
      <c r="B24" s="8" t="s">
        <v>50</v>
      </c>
      <c r="C24" s="4" t="s">
        <v>80</v>
      </c>
      <c r="D24" s="5">
        <v>9.81</v>
      </c>
    </row>
    <row r="25" spans="1:4" ht="19.8" x14ac:dyDescent="0.3">
      <c r="A25" s="5" t="s">
        <v>21</v>
      </c>
      <c r="B25" s="8" t="s">
        <v>83</v>
      </c>
      <c r="C25" s="4" t="s">
        <v>22</v>
      </c>
      <c r="D25" s="14">
        <f>+D23*D16^2/2</f>
        <v>320.02528868612143</v>
      </c>
    </row>
    <row r="26" spans="1:4" ht="18" x14ac:dyDescent="0.3">
      <c r="A26" s="5" t="s">
        <v>23</v>
      </c>
      <c r="B26" s="8" t="s">
        <v>63</v>
      </c>
      <c r="C26" s="4" t="s">
        <v>22</v>
      </c>
      <c r="D26" s="14">
        <f>+D25*(1+D22)</f>
        <v>960.07586605836423</v>
      </c>
    </row>
    <row r="27" spans="1:4" ht="33.6" customHeight="1" x14ac:dyDescent="0.3">
      <c r="A27" s="5" t="s">
        <v>24</v>
      </c>
      <c r="B27" s="5"/>
      <c r="C27" s="4" t="s">
        <v>22</v>
      </c>
      <c r="D27" s="14">
        <f>8.12*(10^-4)*(D23^0.852)*(D16^1.924)/(D15^1.281)*D17*9.81</f>
        <v>1011.1598062332882</v>
      </c>
    </row>
    <row r="28" spans="1:4" ht="19.8" x14ac:dyDescent="0.3">
      <c r="A28" s="5" t="s">
        <v>45</v>
      </c>
      <c r="B28" s="8" t="s">
        <v>65</v>
      </c>
      <c r="C28" s="4" t="s">
        <v>22</v>
      </c>
      <c r="D28" s="14">
        <f>D18*D19*D25</f>
        <v>307.22427713867654</v>
      </c>
    </row>
    <row r="29" spans="1:4" ht="18" x14ac:dyDescent="0.4">
      <c r="A29" s="5" t="s">
        <v>25</v>
      </c>
      <c r="B29" s="6" t="s">
        <v>64</v>
      </c>
      <c r="C29" s="4" t="s">
        <v>22</v>
      </c>
      <c r="D29" s="5">
        <v>570</v>
      </c>
    </row>
    <row r="30" spans="1:4" ht="18" x14ac:dyDescent="0.4">
      <c r="A30" s="5" t="s">
        <v>26</v>
      </c>
      <c r="B30" s="6" t="s">
        <v>66</v>
      </c>
      <c r="C30" s="4" t="s">
        <v>22</v>
      </c>
      <c r="D30" s="5">
        <v>0</v>
      </c>
    </row>
    <row r="31" spans="1:4" s="3" customFormat="1" ht="18" x14ac:dyDescent="0.4">
      <c r="A31" s="3" t="s">
        <v>27</v>
      </c>
      <c r="B31" s="15" t="s">
        <v>67</v>
      </c>
      <c r="C31" s="4" t="s">
        <v>22</v>
      </c>
      <c r="D31" s="16">
        <f>SUM(D26:D30)</f>
        <v>2848.4599494303288</v>
      </c>
    </row>
    <row r="32" spans="1:4" x14ac:dyDescent="0.3">
      <c r="A32" s="3" t="s">
        <v>28</v>
      </c>
    </row>
    <row r="33" spans="1:4" ht="19.8" x14ac:dyDescent="0.3">
      <c r="A33" s="5" t="s">
        <v>47</v>
      </c>
      <c r="B33" s="8" t="s">
        <v>84</v>
      </c>
      <c r="C33" s="4" t="s">
        <v>22</v>
      </c>
      <c r="D33" s="14">
        <f>+D8/D11*(D16^2)/2</f>
        <v>262.3158103984602</v>
      </c>
    </row>
    <row r="34" spans="1:4" ht="18" x14ac:dyDescent="0.3">
      <c r="A34" s="17" t="s">
        <v>46</v>
      </c>
      <c r="B34" s="8" t="s">
        <v>63</v>
      </c>
      <c r="C34" s="4" t="s">
        <v>22</v>
      </c>
      <c r="D34" s="14">
        <f>+D33*3</f>
        <v>786.94743119538066</v>
      </c>
    </row>
    <row r="35" spans="1:4" ht="18" x14ac:dyDescent="0.3">
      <c r="A35" s="5" t="s">
        <v>29</v>
      </c>
      <c r="B35" s="8" t="s">
        <v>68</v>
      </c>
      <c r="C35" s="4" t="s">
        <v>22</v>
      </c>
      <c r="D35" s="14">
        <f>+D8/D11*D20*9.81</f>
        <v>186.39000000000001</v>
      </c>
    </row>
    <row r="36" spans="1:4" x14ac:dyDescent="0.3">
      <c r="A36" s="5" t="s">
        <v>48</v>
      </c>
      <c r="B36" s="8" t="s">
        <v>69</v>
      </c>
      <c r="C36" s="4" t="s">
        <v>44</v>
      </c>
      <c r="D36" s="9">
        <v>0.11</v>
      </c>
    </row>
    <row r="37" spans="1:4" ht="18" x14ac:dyDescent="0.3">
      <c r="A37" s="5" t="s">
        <v>31</v>
      </c>
      <c r="B37" s="8" t="s">
        <v>70</v>
      </c>
      <c r="C37" s="4" t="s">
        <v>22</v>
      </c>
      <c r="D37" s="14">
        <f>+D8/D11*D17*D36*9.81</f>
        <v>63.666900000000005</v>
      </c>
    </row>
    <row r="38" spans="1:4" ht="18" x14ac:dyDescent="0.3">
      <c r="A38" s="5" t="s">
        <v>32</v>
      </c>
      <c r="B38" s="8" t="s">
        <v>71</v>
      </c>
      <c r="C38" s="4" t="s">
        <v>22</v>
      </c>
      <c r="D38" s="14">
        <f>+D8/D23/D11*D28</f>
        <v>251.82317798252177</v>
      </c>
    </row>
    <row r="39" spans="1:4" ht="18" x14ac:dyDescent="0.3">
      <c r="A39" s="5" t="s">
        <v>88</v>
      </c>
      <c r="B39" s="8" t="s">
        <v>89</v>
      </c>
      <c r="C39" s="4" t="s">
        <v>22</v>
      </c>
      <c r="D39" s="14">
        <f>+D8/D23/D11*D29</f>
        <v>467.2131147540984</v>
      </c>
    </row>
    <row r="40" spans="1:4" s="3" customFormat="1" ht="18" x14ac:dyDescent="0.3">
      <c r="A40" s="3" t="s">
        <v>33</v>
      </c>
      <c r="B40" s="8" t="s">
        <v>62</v>
      </c>
      <c r="C40" s="4" t="s">
        <v>22</v>
      </c>
      <c r="D40" s="16">
        <f>SUM(D34:D38)</f>
        <v>1288.9375091779025</v>
      </c>
    </row>
    <row r="41" spans="1:4" s="3" customFormat="1" ht="18" x14ac:dyDescent="0.3">
      <c r="A41" s="3" t="s">
        <v>34</v>
      </c>
      <c r="B41" s="8" t="s">
        <v>73</v>
      </c>
      <c r="C41" s="11" t="s">
        <v>22</v>
      </c>
      <c r="D41" s="16">
        <f>+D31+D40</f>
        <v>4137.3974586082313</v>
      </c>
    </row>
    <row r="42" spans="1:4" s="3" customFormat="1" x14ac:dyDescent="0.3">
      <c r="A42" s="3" t="s">
        <v>35</v>
      </c>
      <c r="B42" s="11"/>
    </row>
    <row r="43" spans="1:4" s="3" customFormat="1" ht="18.600000000000001" x14ac:dyDescent="0.3">
      <c r="A43" s="5" t="s">
        <v>36</v>
      </c>
      <c r="C43" s="4" t="s">
        <v>58</v>
      </c>
      <c r="D43" s="5">
        <f>+D11</f>
        <v>1.7849999999999999</v>
      </c>
    </row>
    <row r="44" spans="1:4" s="3" customFormat="1" ht="18.600000000000001" x14ac:dyDescent="0.3">
      <c r="A44" s="5"/>
      <c r="C44" s="4" t="s">
        <v>60</v>
      </c>
      <c r="D44" s="5">
        <f>+D12</f>
        <v>6426</v>
      </c>
    </row>
    <row r="45" spans="1:4" s="3" customFormat="1" x14ac:dyDescent="0.3">
      <c r="A45" s="5" t="s">
        <v>37</v>
      </c>
      <c r="C45" s="4" t="s">
        <v>22</v>
      </c>
      <c r="D45" s="14">
        <f>+D41</f>
        <v>4137.3974586082313</v>
      </c>
    </row>
    <row r="46" spans="1:4" s="3" customFormat="1" x14ac:dyDescent="0.3">
      <c r="A46" s="5" t="s">
        <v>74</v>
      </c>
      <c r="C46" s="4" t="s">
        <v>22</v>
      </c>
      <c r="D46" s="14">
        <f>+D25</f>
        <v>320.02528868612143</v>
      </c>
    </row>
    <row r="47" spans="1:4" s="3" customFormat="1" x14ac:dyDescent="0.3">
      <c r="A47" s="3" t="s">
        <v>75</v>
      </c>
      <c r="C47" s="11" t="s">
        <v>22</v>
      </c>
      <c r="D47" s="16">
        <f>+D45+D46</f>
        <v>4457.422747294353</v>
      </c>
    </row>
    <row r="48" spans="1:4" s="3" customFormat="1" ht="18" x14ac:dyDescent="0.4">
      <c r="A48" s="20" t="s">
        <v>79</v>
      </c>
      <c r="B48" s="15" t="s">
        <v>72</v>
      </c>
      <c r="C48" s="4" t="s">
        <v>18</v>
      </c>
      <c r="D48" s="5">
        <v>0.68</v>
      </c>
    </row>
    <row r="49" spans="1:4" s="3" customFormat="1" x14ac:dyDescent="0.3">
      <c r="A49" s="20" t="s">
        <v>86</v>
      </c>
      <c r="B49" s="15"/>
      <c r="C49" s="4" t="s">
        <v>38</v>
      </c>
      <c r="D49" s="14">
        <f>+D43*D47/D48</f>
        <v>11700.734711647676</v>
      </c>
    </row>
    <row r="50" spans="1:4" s="3" customFormat="1" x14ac:dyDescent="0.3">
      <c r="A50" s="20" t="s">
        <v>76</v>
      </c>
      <c r="B50" s="1" t="s">
        <v>51</v>
      </c>
      <c r="C50" s="4" t="s">
        <v>18</v>
      </c>
      <c r="D50" s="5">
        <v>0.9</v>
      </c>
    </row>
    <row r="51" spans="1:4" s="3" customFormat="1" x14ac:dyDescent="0.3">
      <c r="A51" s="5" t="s">
        <v>77</v>
      </c>
      <c r="C51" s="4" t="s">
        <v>38</v>
      </c>
      <c r="D51" s="14">
        <f>+D43*D47/D48/D50</f>
        <v>13000.816346275195</v>
      </c>
    </row>
    <row r="52" spans="1:4" s="3" customFormat="1" x14ac:dyDescent="0.3">
      <c r="A52" s="18"/>
      <c r="B52" s="8"/>
      <c r="C52" s="8"/>
    </row>
    <row r="53" spans="1:4" s="3" customFormat="1" x14ac:dyDescent="0.3">
      <c r="A53" s="18"/>
      <c r="B53" s="8"/>
      <c r="C53" s="8"/>
    </row>
    <row r="54" spans="1:4" s="3" customFormat="1" x14ac:dyDescent="0.3">
      <c r="A54" s="20"/>
      <c r="B54" s="1"/>
      <c r="C54" s="2"/>
      <c r="D54" s="21"/>
    </row>
    <row r="55" spans="1:4" s="3" customFormat="1" x14ac:dyDescent="0.3">
      <c r="A55" s="20"/>
      <c r="B55" s="1"/>
      <c r="C55" s="2"/>
      <c r="D55" s="21"/>
    </row>
    <row r="56" spans="1:4" s="3" customFormat="1" x14ac:dyDescent="0.3">
      <c r="A56" s="20"/>
      <c r="B56" s="1"/>
      <c r="C56" s="2"/>
      <c r="D56" s="21"/>
    </row>
    <row r="57" spans="1:4" s="3" customFormat="1" x14ac:dyDescent="0.3">
      <c r="A57" s="22"/>
      <c r="B57" s="1"/>
      <c r="C57" s="2"/>
      <c r="D57" s="23"/>
    </row>
    <row r="58" spans="1:4" s="3" customFormat="1" x14ac:dyDescent="0.3">
      <c r="A58" s="18"/>
      <c r="B58" s="8"/>
      <c r="C58" s="8"/>
    </row>
    <row r="59" spans="1:4" s="3" customFormat="1" x14ac:dyDescent="0.3">
      <c r="A59" s="18"/>
      <c r="B59" s="8"/>
      <c r="C59" s="8"/>
    </row>
    <row r="60" spans="1:4" s="3" customFormat="1" x14ac:dyDescent="0.3">
      <c r="A60" s="18"/>
      <c r="B60" s="8"/>
      <c r="C60" s="8"/>
    </row>
    <row r="61" spans="1:4" s="3" customFormat="1" x14ac:dyDescent="0.3">
      <c r="A61" s="18"/>
      <c r="B61" s="8"/>
      <c r="C61" s="8"/>
    </row>
    <row r="62" spans="1:4" s="3" customFormat="1" x14ac:dyDescent="0.3"/>
    <row r="63" spans="1:4" s="3" customFormat="1" x14ac:dyDescent="0.3"/>
    <row r="64" spans="1:4" s="3" customFormat="1" x14ac:dyDescent="0.3"/>
    <row r="65" spans="2:3" s="3" customFormat="1" x14ac:dyDescent="0.3"/>
    <row r="66" spans="2:3" s="3" customFormat="1" x14ac:dyDescent="0.3"/>
    <row r="67" spans="2:3" s="3" customFormat="1" x14ac:dyDescent="0.3"/>
    <row r="68" spans="2:3" s="3" customFormat="1" x14ac:dyDescent="0.3">
      <c r="B68" s="11"/>
      <c r="C68" s="16"/>
    </row>
    <row r="69" spans="2:3" s="3" customFormat="1" x14ac:dyDescent="0.3">
      <c r="B69" s="11"/>
      <c r="C69" s="16"/>
    </row>
    <row r="70" spans="2:3" s="3" customFormat="1" x14ac:dyDescent="0.3">
      <c r="B70" s="11"/>
      <c r="C70" s="16"/>
    </row>
    <row r="71" spans="2:3" s="3" customFormat="1" x14ac:dyDescent="0.3">
      <c r="B71" s="11"/>
      <c r="C71" s="16"/>
    </row>
  </sheetData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96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9" r:id="rId4">
          <objectPr defaultSize="0" autoPict="0" r:id="rId5">
            <anchor moveWithCells="1">
              <from>
                <xdr:col>1</xdr:col>
                <xdr:colOff>68580</xdr:colOff>
                <xdr:row>26</xdr:row>
                <xdr:rowOff>22860</xdr:rowOff>
              </from>
              <to>
                <xdr:col>1</xdr:col>
                <xdr:colOff>2232660</xdr:colOff>
                <xdr:row>26</xdr:row>
                <xdr:rowOff>403860</xdr:rowOff>
              </to>
            </anchor>
          </objectPr>
        </oleObject>
      </mc:Choice>
      <mc:Fallback>
        <oleObject progId="Equation.3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Trasporto pneumatico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Boscolo</dc:creator>
  <cp:lastModifiedBy>BOSCOLO MARCO</cp:lastModifiedBy>
  <cp:lastPrinted>2019-11-08T09:47:53Z</cp:lastPrinted>
  <dcterms:created xsi:type="dcterms:W3CDTF">2018-03-26T10:41:33Z</dcterms:created>
  <dcterms:modified xsi:type="dcterms:W3CDTF">2020-12-04T09:16:02Z</dcterms:modified>
</cp:coreProperties>
</file>