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fberti2\Fede\lab bioorganica 2020\"/>
    </mc:Choice>
  </mc:AlternateContent>
  <bookViews>
    <workbookView xWindow="240" yWindow="180" windowWidth="21075" windowHeight="9210" activeTab="1"/>
  </bookViews>
  <sheets>
    <sheet name="Calendario" sheetId="2" r:id="rId1"/>
    <sheet name="Procedure sintesi" sheetId="4" r:id="rId2"/>
  </sheets>
  <calcPr calcId="162913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19" i="4"/>
  <c r="M8" i="4"/>
  <c r="H7" i="4"/>
  <c r="E20" i="4"/>
  <c r="E21" i="4"/>
  <c r="E22" i="4"/>
  <c r="E23" i="4"/>
  <c r="E24" i="4"/>
  <c r="E25" i="4"/>
  <c r="E26" i="4"/>
  <c r="E27" i="4"/>
  <c r="E28" i="4"/>
  <c r="E19" i="4"/>
  <c r="E9" i="4"/>
  <c r="E10" i="4"/>
  <c r="E11" i="4"/>
  <c r="E12" i="4"/>
  <c r="E13" i="4"/>
  <c r="E14" i="4"/>
  <c r="E15" i="4"/>
  <c r="E16" i="4"/>
  <c r="E17" i="4"/>
  <c r="E8" i="4"/>
  <c r="E4" i="4"/>
</calcChain>
</file>

<file path=xl/sharedStrings.xml><?xml version="1.0" encoding="utf-8"?>
<sst xmlns="http://schemas.openxmlformats.org/spreadsheetml/2006/main" count="157" uniqueCount="138">
  <si>
    <t>Reagenti a Disposizione</t>
  </si>
  <si>
    <t>mmol/g</t>
  </si>
  <si>
    <t>PM</t>
  </si>
  <si>
    <t>EDC</t>
  </si>
  <si>
    <t>HOBT</t>
  </si>
  <si>
    <t>KF</t>
  </si>
  <si>
    <t>DMF</t>
  </si>
  <si>
    <t>MeOH</t>
  </si>
  <si>
    <t>densità</t>
  </si>
  <si>
    <t>DCM</t>
  </si>
  <si>
    <t>TFMSA</t>
  </si>
  <si>
    <t>TFA</t>
  </si>
  <si>
    <t>Gruppo 1</t>
  </si>
  <si>
    <t>Gruppo 2</t>
  </si>
  <si>
    <t>Gruppo 3</t>
  </si>
  <si>
    <t>Gruppo 4</t>
  </si>
  <si>
    <t>Gruppo 5</t>
  </si>
  <si>
    <t>Gruppo 6</t>
  </si>
  <si>
    <t>Tempo</t>
  </si>
  <si>
    <t>ON</t>
  </si>
  <si>
    <t>7 min</t>
  </si>
  <si>
    <t>Split &amp; Mix</t>
  </si>
  <si>
    <t>Val + mix aldeidi</t>
  </si>
  <si>
    <t>Ala + mix aldeidi</t>
  </si>
  <si>
    <t>Nle + mix aldeidi</t>
  </si>
  <si>
    <t>Gln + mix aldeidi</t>
  </si>
  <si>
    <t>Stacco</t>
  </si>
  <si>
    <t>1 h</t>
  </si>
  <si>
    <t>mg</t>
  </si>
  <si>
    <t>Basandosi sulla capacità di carico della resina, che è di 1.2 mmol/g, ed utilizzando 1.5 eq di amminoacido,</t>
  </si>
  <si>
    <t>La quantità di resina necessaria</t>
  </si>
  <si>
    <t xml:space="preserve">è </t>
  </si>
  <si>
    <t>Si aggiunge la resina e un agitatore magnetico. Si aggiungono</t>
  </si>
  <si>
    <t>metanolo e acqua 1:1, e infine metanolo. La resina viene seccata.</t>
  </si>
  <si>
    <t>mg di potassio fluoruro.</t>
  </si>
  <si>
    <t>Ogni gruppo suddivide in due aliquote di ugale peso la propria resina. Un'aliquota viene conservata tale e quale per le librerie</t>
  </si>
  <si>
    <t>Le condensazioni aldoliche vengono condotte con un eccesso di aldeidi (5 eq).</t>
  </si>
  <si>
    <r>
      <rPr>
        <b/>
        <sz val="11"/>
        <color theme="1"/>
        <rFont val="Calibri"/>
        <family val="2"/>
        <scheme val="minor"/>
      </rPr>
      <t>Aldolica in miscela</t>
    </r>
    <r>
      <rPr>
        <sz val="11"/>
        <color theme="1"/>
        <rFont val="Calibri"/>
        <family val="2"/>
        <scheme val="minor"/>
      </rPr>
      <t>: ogni gruppo sospende la propria RAA in 400 uL di una soluzione 0.1 M di piperidina in etanolo anidro.</t>
    </r>
  </si>
  <si>
    <r>
      <rPr>
        <b/>
        <sz val="11"/>
        <color theme="1"/>
        <rFont val="Calibri"/>
        <family val="2"/>
        <scheme val="minor"/>
      </rPr>
      <t>Aldolica in parallelo</t>
    </r>
    <r>
      <rPr>
        <sz val="11"/>
        <color theme="1"/>
        <rFont val="Calibri"/>
        <family val="2"/>
        <scheme val="minor"/>
      </rPr>
      <t>: ogni gruppo sospende un sesto della RMIX in 400 uL di una soluzione 0.1 M di piperidina in etanolo anidro.</t>
    </r>
  </si>
  <si>
    <t>Le resine vengono poste nel sintetizzatore per basse temperature, in bagno di ghiaccio. Vengono aggiunti 500 uL di TFA</t>
  </si>
  <si>
    <t>5 mL di etere etilico freddo.</t>
  </si>
  <si>
    <t>in agitazione per un'ora. Dopo questo tempo le resine vengono filtrate e scartate. Viene raccolta la soluzione e si aggiungono</t>
  </si>
  <si>
    <t>Se non si formano precipitati, le soluzioni vengono evaporate a pressione ridotta in palloncini pesati.</t>
  </si>
  <si>
    <t>Se si formano precipitati, questi vengono raccolti per centrifugazione a 15000 x g  in provette eppendorf pesate.</t>
  </si>
  <si>
    <t xml:space="preserve">servono dunque 100 nmoli. </t>
  </si>
  <si>
    <t>Phe + mix aldeidi</t>
  </si>
  <si>
    <t>mar</t>
  </si>
  <si>
    <t>mer</t>
  </si>
  <si>
    <t>giov</t>
  </si>
  <si>
    <t>lun</t>
  </si>
  <si>
    <t>ven</t>
  </si>
  <si>
    <t>Gruppo 7</t>
  </si>
  <si>
    <t>Gruppo 8</t>
  </si>
  <si>
    <t>Gruppo 9</t>
  </si>
  <si>
    <t>Gruppo 10</t>
  </si>
  <si>
    <t>Gly</t>
  </si>
  <si>
    <t>Ala</t>
  </si>
  <si>
    <t>Val</t>
  </si>
  <si>
    <t>Ile</t>
  </si>
  <si>
    <t>Nle</t>
  </si>
  <si>
    <t>Pro</t>
  </si>
  <si>
    <t>Phe</t>
  </si>
  <si>
    <t>Gln</t>
  </si>
  <si>
    <t>Arg</t>
  </si>
  <si>
    <t>Gaba</t>
  </si>
  <si>
    <t>Carico sulla resina</t>
  </si>
  <si>
    <t>Deprotezione Fmoc</t>
  </si>
  <si>
    <t>Coupling con acido 4-trifluorometil-fenilacetico</t>
  </si>
  <si>
    <t>Gly + mix aldeidi</t>
  </si>
  <si>
    <t>Ile + mix aldeidi</t>
  </si>
  <si>
    <t>Pro + mix aldeidi</t>
  </si>
  <si>
    <t>Arg + mix aldeidi</t>
  </si>
  <si>
    <t>Gaba + mix aldeidi</t>
  </si>
  <si>
    <t>mix aa + BA</t>
  </si>
  <si>
    <t>mix aa + PYA</t>
  </si>
  <si>
    <t>mix aa + VAN</t>
  </si>
  <si>
    <t>mix aa + PNBA</t>
  </si>
  <si>
    <t>mix aa + PAA</t>
  </si>
  <si>
    <t>mix aa + HCA</t>
  </si>
  <si>
    <t>mix aa + CHA</t>
  </si>
  <si>
    <t>mix aa + IVA</t>
  </si>
  <si>
    <t>mix aa + PIVA</t>
  </si>
  <si>
    <t>mix aa + C11A</t>
  </si>
  <si>
    <t>Esperienza prof. Pengo</t>
  </si>
  <si>
    <t>Laboratorio di chimica bioorganica 2020/21</t>
  </si>
  <si>
    <t>Merrifield Resin HL capacità di carico:</t>
  </si>
  <si>
    <t>Fmoc-Arg(Pbf)OH</t>
  </si>
  <si>
    <t>Fmoc-Gly-OH</t>
  </si>
  <si>
    <t>Fmoc-Ala-OH</t>
  </si>
  <si>
    <t>Fmoc-Val-OH</t>
  </si>
  <si>
    <t>Fmoc-Leu-OH</t>
  </si>
  <si>
    <t>Fmoc-Nle-OH</t>
  </si>
  <si>
    <t>Fmoc-Pro-OH</t>
  </si>
  <si>
    <t>fmoc-Phe-OH</t>
  </si>
  <si>
    <t>Fmoc-Gln-OH</t>
  </si>
  <si>
    <t>Fmoc-Gaba-OH</t>
  </si>
  <si>
    <t>BA</t>
  </si>
  <si>
    <t>PYA</t>
  </si>
  <si>
    <t>VAN</t>
  </si>
  <si>
    <t>PNBA</t>
  </si>
  <si>
    <t>PAA</t>
  </si>
  <si>
    <t>HCA</t>
  </si>
  <si>
    <t>CHA</t>
  </si>
  <si>
    <t>IVA</t>
  </si>
  <si>
    <t>PIVA</t>
  </si>
  <si>
    <t>C11A</t>
  </si>
  <si>
    <t>deliq.</t>
  </si>
  <si>
    <r>
      <t xml:space="preserve">Scala di 30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mol</t>
    </r>
  </si>
  <si>
    <t>TFPA</t>
  </si>
  <si>
    <t>Et2O</t>
  </si>
  <si>
    <t>Pipe</t>
  </si>
  <si>
    <t>s</t>
  </si>
  <si>
    <r>
      <t xml:space="preserve">Pesata in mg o </t>
    </r>
    <r>
      <rPr>
        <sz val="11"/>
        <color rgb="FFFF0000"/>
        <rFont val="Calibri"/>
        <family val="2"/>
        <scheme val="minor"/>
      </rPr>
      <t xml:space="preserve">vol in </t>
    </r>
    <r>
      <rPr>
        <sz val="11"/>
        <color rgb="FFFF0000"/>
        <rFont val="Symbol"/>
        <family val="1"/>
        <charset val="2"/>
      </rPr>
      <t>m</t>
    </r>
    <r>
      <rPr>
        <sz val="11"/>
        <color rgb="FFFF0000"/>
        <rFont val="Calibri"/>
        <family val="2"/>
        <scheme val="minor"/>
      </rPr>
      <t>L</t>
    </r>
  </si>
  <si>
    <r>
      <t xml:space="preserve">Lavoriamo su una scala di 30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moli, per avere quantità pesabili di reagenti</t>
    </r>
  </si>
  <si>
    <r>
      <t xml:space="preserve">1. Procedura per il carico </t>
    </r>
    <r>
      <rPr>
        <sz val="11"/>
        <color theme="1"/>
        <rFont val="Calibri"/>
        <family val="2"/>
        <scheme val="minor"/>
      </rPr>
      <t>- Yajma et al., Tetrahedron 1988, 44, 805-819.</t>
    </r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</si>
  <si>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L di DMF.</t>
    </r>
  </si>
  <si>
    <t xml:space="preserve">Gli amminoacidi vengono sciolti/sospesi in </t>
  </si>
  <si>
    <t xml:space="preserve">Si mantiene la miscela a 50°C per 24 ore. Si centrifuga  e  si lava il pellet di resina con DFM, poi con acqua e DMF 1:1, </t>
  </si>
  <si>
    <r>
      <t xml:space="preserve">si pesano le quantità in grammi indicate </t>
    </r>
    <r>
      <rPr>
        <sz val="11"/>
        <color rgb="FF00B0F0"/>
        <rFont val="Calibri"/>
        <family val="2"/>
        <scheme val="minor"/>
      </rPr>
      <t>a fianco</t>
    </r>
    <r>
      <rPr>
        <sz val="11"/>
        <color theme="1"/>
        <rFont val="Calibri"/>
        <family val="2"/>
        <scheme val="minor"/>
      </rPr>
      <t xml:space="preserve"> di ciascun amminoacido.</t>
    </r>
  </si>
  <si>
    <t>2. Procedura per la rimozione della protezione Fmoc</t>
  </si>
  <si>
    <t>La miscela viene agitata per 2 minuti, centrifugata, risospesa nella miscela piperidina/DMF, agitata per 5 min, filtrata e lavata con DMF</t>
  </si>
  <si>
    <t>3. Procedura per il coupling</t>
  </si>
  <si>
    <r>
      <t xml:space="preserve">La resina viene sospesa in 450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L di una miscela di piperidina e DMF 20:80 v/v</t>
    </r>
  </si>
  <si>
    <r>
      <t xml:space="preserve">La resina viene sospesa in 450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L di DMF. 31 mg (5 eq) di TFPA vengono sciolti in 50-100 uL di DMF.</t>
    </r>
  </si>
  <si>
    <t>31 mg (5.5 eq) di HOBT vengono sciolti nel minimo volume di DMF e aggiunti alla resina. Infine vengono aggiunti 32mg di EDC</t>
  </si>
  <si>
    <t>e la sospensione viene lasciata in agitazione per 4 ore. La resina viene quindi lavata con DMF  e metanolo.</t>
  </si>
  <si>
    <r>
      <t xml:space="preserve">La quantità finale di prodotto richiesta nelle librerie è tale da poter preparare 10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L di madre 10 mM,</t>
    </r>
  </si>
  <si>
    <t>risolte in amminoacido. L'altra viene messa in comune con gli altri e le dieci aliquote vengono mescolate (RMIX)</t>
  </si>
  <si>
    <r>
      <t xml:space="preserve">Le dieci resine risolte in amminoacido (RAA) contengono in teoria 15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moli di un singolo amminoacido acilato.</t>
    </r>
  </si>
  <si>
    <r>
      <t xml:space="preserve">RMIX viene risuddivisa in dieci aliquote che contengono in teoria una miscela di 1.5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moli di ciascun amminoacido acilato.</t>
    </r>
  </si>
  <si>
    <r>
      <t xml:space="preserve">Vengono aggiunte 15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moli di ciascuna aldeide (quantità indicate a fianco). Le miscele vengono lasciate in agitazione ON.</t>
    </r>
  </si>
  <si>
    <t>aldolica in mix</t>
  </si>
  <si>
    <r>
      <t>Vengono aggiunte 150</t>
    </r>
    <r>
      <rPr>
        <sz val="11"/>
        <color theme="1"/>
        <rFont val="Symbol"/>
        <family val="1"/>
        <charset val="2"/>
      </rPr>
      <t xml:space="preserve"> m</t>
    </r>
    <r>
      <rPr>
        <sz val="11"/>
        <color theme="1"/>
        <rFont val="Calibri"/>
        <family val="2"/>
        <scheme val="minor"/>
      </rPr>
      <t>moli di una delle aldeidi. Le miscele vengono lasciate in agitazione ON.</t>
    </r>
  </si>
  <si>
    <t>aldolica in par.</t>
  </si>
  <si>
    <t>4. Condensazione aldolica</t>
  </si>
  <si>
    <t>5. Distacco dei prodotti dalla resina</t>
  </si>
  <si>
    <t>Le  resine vengono lavate con etanolo ed accuratamente essiccate.</t>
  </si>
  <si>
    <r>
      <t xml:space="preserve">e le miscele vengono lasciate in agitazione per 5 min. Vengono aggiunti 50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L di TFMSA, e le miscele vengono lasciate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</si>
</sst>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sz val="11"/>
      <color rgb="FFFF0000"/>
      <name val="Symbol"/>
      <family val="1"/>
      <charset val="2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" fontId="0" fillId="0" borderId="0" xfId="0" applyNumberFormat="1"/>
    <xf numFmtId="0" fontId="0" fillId="0" borderId="2" xfId="0" applyBorder="1"/>
    <xf numFmtId="0" fontId="0" fillId="0" borderId="3" xfId="0" applyBorder="1"/>
    <xf numFmtId="11" fontId="0" fillId="0" borderId="4" xfId="0" applyNumberFormat="1" applyBorder="1"/>
    <xf numFmtId="2" fontId="0" fillId="0" borderId="0" xfId="0" applyNumberFormat="1" applyBorder="1"/>
    <xf numFmtId="0" fontId="0" fillId="0" borderId="0" xfId="0" applyBorder="1"/>
    <xf numFmtId="0" fontId="0" fillId="0" borderId="5" xfId="0" applyBorder="1"/>
    <xf numFmtId="11" fontId="0" fillId="0" borderId="0" xfId="0" applyNumberFormat="1" applyBorder="1"/>
    <xf numFmtId="11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11" fontId="0" fillId="0" borderId="4" xfId="0" applyNumberFormat="1" applyFill="1" applyBorder="1"/>
    <xf numFmtId="11" fontId="0" fillId="0" borderId="6" xfId="0" applyNumberFormat="1" applyFill="1" applyBorder="1"/>
    <xf numFmtId="11" fontId="1" fillId="0" borderId="1" xfId="0" applyNumberFormat="1" applyFont="1" applyFill="1" applyBorder="1"/>
    <xf numFmtId="1" fontId="0" fillId="0" borderId="0" xfId="0" applyNumberFormat="1" applyBorder="1"/>
    <xf numFmtId="0" fontId="0" fillId="0" borderId="4" xfId="0" applyBorder="1"/>
    <xf numFmtId="0" fontId="0" fillId="0" borderId="6" xfId="0" applyBorder="1"/>
    <xf numFmtId="1" fontId="0" fillId="0" borderId="0" xfId="0" applyNumberFormat="1"/>
    <xf numFmtId="165" fontId="0" fillId="0" borderId="4" xfId="0" applyNumberFormat="1" applyBorder="1"/>
    <xf numFmtId="0" fontId="0" fillId="0" borderId="4" xfId="0" applyFill="1" applyBorder="1"/>
    <xf numFmtId="0" fontId="0" fillId="0" borderId="6" xfId="0" applyFill="1" applyBorder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2" borderId="0" xfId="0" applyFill="1" applyAlignment="1">
      <alignment horizontal="center" wrapText="1"/>
    </xf>
    <xf numFmtId="16" fontId="0" fillId="0" borderId="9" xfId="0" applyNumberFormat="1" applyBorder="1"/>
    <xf numFmtId="0" fontId="0" fillId="0" borderId="9" xfId="0" applyBorder="1"/>
    <xf numFmtId="0" fontId="0" fillId="3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6" borderId="9" xfId="0" applyFill="1" applyBorder="1" applyAlignment="1">
      <alignment wrapText="1"/>
    </xf>
    <xf numFmtId="16" fontId="0" fillId="0" borderId="11" xfId="0" applyNumberFormat="1" applyBorder="1"/>
    <xf numFmtId="0" fontId="0" fillId="6" borderId="11" xfId="0" applyFill="1" applyBorder="1" applyAlignment="1">
      <alignment wrapText="1"/>
    </xf>
    <xf numFmtId="0" fontId="0" fillId="7" borderId="11" xfId="0" applyFill="1" applyBorder="1" applyAlignment="1">
      <alignment wrapText="1"/>
    </xf>
    <xf numFmtId="16" fontId="0" fillId="0" borderId="0" xfId="0" applyNumberFormat="1" applyBorder="1"/>
    <xf numFmtId="0" fontId="0" fillId="0" borderId="9" xfId="0" applyBorder="1" applyAlignment="1">
      <alignment wrapText="1"/>
    </xf>
    <xf numFmtId="0" fontId="0" fillId="3" borderId="0" xfId="0" applyFill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/>
    <xf numFmtId="1" fontId="2" fillId="0" borderId="0" xfId="0" applyNumberFormat="1" applyFont="1"/>
    <xf numFmtId="0" fontId="0" fillId="0" borderId="0" xfId="0" applyAlignment="1">
      <alignment vertical="top"/>
    </xf>
    <xf numFmtId="0" fontId="0" fillId="0" borderId="0" xfId="0" applyFill="1"/>
    <xf numFmtId="1" fontId="6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workbookViewId="0">
      <selection activeCell="O11" sqref="O11"/>
    </sheetView>
  </sheetViews>
  <sheetFormatPr defaultRowHeight="15" x14ac:dyDescent="0.25"/>
  <cols>
    <col min="1" max="2" width="9" customWidth="1"/>
    <col min="3" max="3" width="9.140625" style="23"/>
    <col min="4" max="4" width="8.85546875" style="23" customWidth="1"/>
    <col min="5" max="5" width="9.28515625" style="23" customWidth="1"/>
    <col min="6" max="6" width="8.85546875" style="23" customWidth="1"/>
    <col min="7" max="7" width="9" style="23" customWidth="1"/>
    <col min="8" max="9" width="9.140625" style="23" customWidth="1"/>
    <col min="10" max="10" width="9.5703125" style="23" customWidth="1"/>
    <col min="11" max="11" width="9.28515625" style="23" customWidth="1"/>
    <col min="12" max="12" width="8.85546875" style="23" customWidth="1"/>
    <col min="13" max="13" width="10.85546875" style="23" customWidth="1"/>
  </cols>
  <sheetData>
    <row r="2" spans="1:13" ht="30" x14ac:dyDescent="0.25">
      <c r="C2" s="23" t="s">
        <v>18</v>
      </c>
      <c r="D2" s="23" t="s">
        <v>12</v>
      </c>
      <c r="E2" s="23" t="s">
        <v>13</v>
      </c>
      <c r="F2" s="23" t="s">
        <v>14</v>
      </c>
      <c r="G2" s="23" t="s">
        <v>15</v>
      </c>
      <c r="H2" s="23" t="s">
        <v>16</v>
      </c>
      <c r="I2" s="23" t="s">
        <v>17</v>
      </c>
      <c r="J2" s="23" t="s">
        <v>51</v>
      </c>
      <c r="K2" s="23" t="s">
        <v>52</v>
      </c>
      <c r="L2" s="23" t="s">
        <v>53</v>
      </c>
      <c r="M2" s="23" t="s">
        <v>54</v>
      </c>
    </row>
    <row r="3" spans="1:13" x14ac:dyDescent="0.25">
      <c r="A3" s="1">
        <v>44123</v>
      </c>
      <c r="B3" s="1" t="s">
        <v>49</v>
      </c>
      <c r="C3" s="36" t="s">
        <v>65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26"/>
      <c r="B4" s="27"/>
      <c r="C4" s="28" t="s">
        <v>19</v>
      </c>
      <c r="D4" s="28" t="s">
        <v>55</v>
      </c>
      <c r="E4" s="28" t="s">
        <v>56</v>
      </c>
      <c r="F4" s="28" t="s">
        <v>57</v>
      </c>
      <c r="G4" s="28" t="s">
        <v>58</v>
      </c>
      <c r="H4" s="28" t="s">
        <v>59</v>
      </c>
      <c r="I4" s="28" t="s">
        <v>60</v>
      </c>
      <c r="J4" s="28" t="s">
        <v>61</v>
      </c>
      <c r="K4" s="28" t="s">
        <v>62</v>
      </c>
      <c r="L4" s="28" t="s">
        <v>63</v>
      </c>
      <c r="M4" s="28" t="s">
        <v>64</v>
      </c>
    </row>
    <row r="5" spans="1:13" x14ac:dyDescent="0.25">
      <c r="A5" s="1">
        <v>44124</v>
      </c>
      <c r="B5" s="1" t="s">
        <v>46</v>
      </c>
      <c r="C5" s="24" t="s">
        <v>20</v>
      </c>
      <c r="D5" s="37" t="s">
        <v>66</v>
      </c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26"/>
      <c r="B6" s="26"/>
      <c r="C6" s="29" t="s">
        <v>19</v>
      </c>
      <c r="D6" s="38" t="s">
        <v>67</v>
      </c>
      <c r="E6" s="38"/>
      <c r="F6" s="38"/>
      <c r="G6" s="38"/>
      <c r="H6" s="38"/>
      <c r="I6" s="38"/>
      <c r="J6" s="38"/>
      <c r="K6" s="38"/>
      <c r="L6" s="38"/>
      <c r="M6" s="38"/>
    </row>
    <row r="7" spans="1:13" ht="30" x14ac:dyDescent="0.25">
      <c r="C7" s="25"/>
      <c r="D7" s="25" t="s">
        <v>21</v>
      </c>
      <c r="E7" s="25"/>
      <c r="F7" s="25"/>
      <c r="G7" s="25"/>
      <c r="H7" s="25"/>
      <c r="I7" s="25"/>
      <c r="J7" s="25" t="s">
        <v>21</v>
      </c>
      <c r="K7" s="25"/>
      <c r="L7" s="25"/>
      <c r="M7" s="25"/>
    </row>
    <row r="8" spans="1:13" ht="45" x14ac:dyDescent="0.25">
      <c r="A8" s="26">
        <v>44125</v>
      </c>
      <c r="B8" s="26" t="s">
        <v>47</v>
      </c>
      <c r="C8" s="30" t="s">
        <v>19</v>
      </c>
      <c r="D8" s="30" t="s">
        <v>68</v>
      </c>
      <c r="E8" s="30" t="s">
        <v>23</v>
      </c>
      <c r="F8" s="30" t="s">
        <v>22</v>
      </c>
      <c r="G8" s="30" t="s">
        <v>69</v>
      </c>
      <c r="H8" s="30" t="s">
        <v>24</v>
      </c>
      <c r="I8" s="30" t="s">
        <v>70</v>
      </c>
      <c r="J8" s="30" t="s">
        <v>45</v>
      </c>
      <c r="K8" s="30" t="s">
        <v>25</v>
      </c>
      <c r="L8" s="30" t="s">
        <v>71</v>
      </c>
      <c r="M8" s="30" t="s">
        <v>72</v>
      </c>
    </row>
    <row r="9" spans="1:13" ht="30" x14ac:dyDescent="0.25">
      <c r="A9" s="31">
        <v>44126</v>
      </c>
      <c r="B9" s="31" t="s">
        <v>48</v>
      </c>
      <c r="C9" s="32" t="s">
        <v>19</v>
      </c>
      <c r="D9" s="32" t="s">
        <v>73</v>
      </c>
      <c r="E9" s="32" t="s">
        <v>74</v>
      </c>
      <c r="F9" s="32" t="s">
        <v>75</v>
      </c>
      <c r="G9" s="32" t="s">
        <v>76</v>
      </c>
      <c r="H9" s="32" t="s">
        <v>77</v>
      </c>
      <c r="I9" s="32" t="s">
        <v>78</v>
      </c>
      <c r="J9" s="32" t="s">
        <v>79</v>
      </c>
      <c r="K9" s="32" t="s">
        <v>80</v>
      </c>
      <c r="L9" s="32" t="s">
        <v>81</v>
      </c>
      <c r="M9" s="32" t="s">
        <v>82</v>
      </c>
    </row>
    <row r="10" spans="1:13" x14ac:dyDescent="0.25">
      <c r="A10" s="31">
        <v>44128</v>
      </c>
      <c r="B10" s="31" t="s">
        <v>50</v>
      </c>
      <c r="C10" s="33" t="s">
        <v>27</v>
      </c>
      <c r="D10" s="33" t="s">
        <v>26</v>
      </c>
      <c r="E10" s="33" t="s">
        <v>26</v>
      </c>
      <c r="F10" s="33" t="s">
        <v>26</v>
      </c>
      <c r="G10" s="33" t="s">
        <v>26</v>
      </c>
      <c r="H10" s="33" t="s">
        <v>26</v>
      </c>
      <c r="I10" s="33" t="s">
        <v>26</v>
      </c>
      <c r="J10" s="33" t="s">
        <v>26</v>
      </c>
      <c r="K10" s="33" t="s">
        <v>26</v>
      </c>
      <c r="L10" s="33" t="s">
        <v>26</v>
      </c>
      <c r="M10" s="33" t="s">
        <v>26</v>
      </c>
    </row>
    <row r="11" spans="1:13" x14ac:dyDescent="0.25">
      <c r="A11" s="1">
        <v>44130</v>
      </c>
      <c r="B11" s="1" t="s">
        <v>49</v>
      </c>
    </row>
    <row r="12" spans="1:13" x14ac:dyDescent="0.25">
      <c r="A12" s="26">
        <v>44131</v>
      </c>
      <c r="B12" s="26" t="s">
        <v>46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5">
      <c r="A13" s="34">
        <v>44132</v>
      </c>
      <c r="B13" s="34" t="s">
        <v>47</v>
      </c>
      <c r="C13" s="39" t="s">
        <v>83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34">
        <v>44133</v>
      </c>
      <c r="B14" s="34" t="s">
        <v>48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26">
        <v>44134</v>
      </c>
      <c r="B15" s="26" t="s">
        <v>50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1"/>
      <c r="B16" s="1"/>
    </row>
  </sheetData>
  <mergeCells count="4">
    <mergeCell ref="C3:M3"/>
    <mergeCell ref="D5:M5"/>
    <mergeCell ref="D6:M6"/>
    <mergeCell ref="C13:M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22" zoomScale="90" zoomScaleNormal="90" workbookViewId="0">
      <selection activeCell="E43" sqref="E43"/>
    </sheetView>
  </sheetViews>
  <sheetFormatPr defaultRowHeight="15" x14ac:dyDescent="0.25"/>
  <cols>
    <col min="1" max="1" width="45.7109375" customWidth="1"/>
    <col min="5" max="5" width="14.28515625" customWidth="1"/>
    <col min="6" max="6" width="14.42578125" customWidth="1"/>
    <col min="13" max="13" width="11.28515625" customWidth="1"/>
  </cols>
  <sheetData>
    <row r="1" spans="1:19" x14ac:dyDescent="0.25">
      <c r="A1" t="s">
        <v>84</v>
      </c>
      <c r="F1" t="s">
        <v>126</v>
      </c>
    </row>
    <row r="2" spans="1:19" x14ac:dyDescent="0.25">
      <c r="F2" t="s">
        <v>44</v>
      </c>
    </row>
    <row r="3" spans="1:19" ht="30.75" thickBot="1" x14ac:dyDescent="0.3">
      <c r="A3" t="s">
        <v>0</v>
      </c>
      <c r="D3" s="23" t="s">
        <v>107</v>
      </c>
      <c r="E3" s="23" t="s">
        <v>112</v>
      </c>
      <c r="F3" s="43" t="s">
        <v>113</v>
      </c>
    </row>
    <row r="4" spans="1:19" x14ac:dyDescent="0.25">
      <c r="A4" s="44" t="s">
        <v>85</v>
      </c>
      <c r="B4" s="44">
        <v>1.2</v>
      </c>
      <c r="C4" s="44" t="s">
        <v>1</v>
      </c>
      <c r="D4" s="44"/>
      <c r="E4" s="44">
        <f>1000*0.00003/0.0012</f>
        <v>25.000000000000004</v>
      </c>
      <c r="G4" s="12" t="s">
        <v>114</v>
      </c>
      <c r="H4" s="2"/>
      <c r="I4" s="2"/>
      <c r="J4" s="2"/>
      <c r="K4" s="2"/>
      <c r="L4" s="2"/>
      <c r="M4" s="2"/>
      <c r="N4" s="2"/>
      <c r="O4" s="2"/>
      <c r="P4" s="2"/>
      <c r="Q4" s="2"/>
      <c r="R4" s="3"/>
    </row>
    <row r="5" spans="1:19" x14ac:dyDescent="0.25">
      <c r="G5" s="4" t="s">
        <v>29</v>
      </c>
      <c r="H5" s="5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9" x14ac:dyDescent="0.25">
      <c r="G6" s="4" t="s">
        <v>118</v>
      </c>
      <c r="H6" s="5"/>
      <c r="I6" s="6"/>
      <c r="J6" s="6"/>
      <c r="K6" s="6"/>
      <c r="L6" s="6"/>
      <c r="M6" s="6"/>
      <c r="N6" s="6" t="s">
        <v>30</v>
      </c>
      <c r="O6" s="6"/>
      <c r="P6" s="6"/>
      <c r="Q6" s="6"/>
      <c r="R6" s="7"/>
    </row>
    <row r="7" spans="1:19" x14ac:dyDescent="0.25">
      <c r="C7" t="s">
        <v>2</v>
      </c>
      <c r="D7" t="s">
        <v>8</v>
      </c>
      <c r="G7" s="4" t="s">
        <v>31</v>
      </c>
      <c r="H7" s="16">
        <f>1000*0.00003/0.0012</f>
        <v>25.000000000000004</v>
      </c>
      <c r="I7" s="6" t="s">
        <v>28</v>
      </c>
      <c r="J7" s="8" t="s">
        <v>116</v>
      </c>
      <c r="K7" s="5"/>
      <c r="L7" s="6"/>
      <c r="M7" s="6"/>
      <c r="N7" s="6">
        <v>250</v>
      </c>
      <c r="O7" s="6" t="s">
        <v>115</v>
      </c>
      <c r="P7" s="6"/>
      <c r="Q7" s="6"/>
      <c r="R7" s="7"/>
    </row>
    <row r="8" spans="1:19" x14ac:dyDescent="0.25">
      <c r="A8" t="s">
        <v>87</v>
      </c>
      <c r="C8">
        <v>297.31</v>
      </c>
      <c r="E8" s="45">
        <f>0.00003*1.5*C8*1000</f>
        <v>13.37895</v>
      </c>
      <c r="G8" s="4" t="s">
        <v>32</v>
      </c>
      <c r="H8" s="5"/>
      <c r="I8" s="6"/>
      <c r="J8" s="6"/>
      <c r="K8" s="6"/>
      <c r="L8" s="6"/>
      <c r="M8" s="16">
        <f>0.00003*3*C30*1000</f>
        <v>5.2290000000000001</v>
      </c>
      <c r="N8" s="6" t="s">
        <v>34</v>
      </c>
      <c r="O8" s="6"/>
      <c r="P8" s="6"/>
      <c r="Q8" s="6"/>
      <c r="R8" s="7"/>
    </row>
    <row r="9" spans="1:19" x14ac:dyDescent="0.25">
      <c r="A9" t="s">
        <v>88</v>
      </c>
      <c r="C9">
        <v>311.33999999999997</v>
      </c>
      <c r="E9" s="45">
        <f t="shared" ref="E9:E17" si="0">0.00003*1.5*C9*1000</f>
        <v>14.010299999999999</v>
      </c>
      <c r="G9" s="4" t="s">
        <v>117</v>
      </c>
      <c r="H9" s="5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9" ht="15.75" thickBot="1" x14ac:dyDescent="0.3">
      <c r="A10" t="s">
        <v>89</v>
      </c>
      <c r="C10">
        <v>339.39</v>
      </c>
      <c r="E10" s="45">
        <f t="shared" si="0"/>
        <v>15.272550000000001</v>
      </c>
      <c r="G10" s="9" t="s">
        <v>33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/>
    </row>
    <row r="11" spans="1:19" ht="15.75" thickBot="1" x14ac:dyDescent="0.3">
      <c r="A11" t="s">
        <v>90</v>
      </c>
      <c r="C11">
        <v>353.42</v>
      </c>
      <c r="E11" s="45">
        <f t="shared" si="0"/>
        <v>15.903900000000002</v>
      </c>
    </row>
    <row r="12" spans="1:19" x14ac:dyDescent="0.25">
      <c r="A12" t="s">
        <v>91</v>
      </c>
      <c r="C12">
        <v>353.42</v>
      </c>
      <c r="E12" s="45">
        <f t="shared" si="0"/>
        <v>15.903900000000002</v>
      </c>
      <c r="G12" s="15" t="s">
        <v>119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</row>
    <row r="13" spans="1:19" x14ac:dyDescent="0.25">
      <c r="A13" t="s">
        <v>92</v>
      </c>
      <c r="C13">
        <v>337.13</v>
      </c>
      <c r="E13" s="45">
        <f t="shared" si="0"/>
        <v>15.170850000000002</v>
      </c>
      <c r="G13" s="13" t="s">
        <v>122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</row>
    <row r="14" spans="1:19" ht="15.75" thickBot="1" x14ac:dyDescent="0.3">
      <c r="A14" t="s">
        <v>93</v>
      </c>
      <c r="C14">
        <v>387.44</v>
      </c>
      <c r="E14" s="45">
        <f t="shared" si="0"/>
        <v>17.434799999999999</v>
      </c>
      <c r="G14" s="14" t="s">
        <v>120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</row>
    <row r="15" spans="1:19" ht="15.75" thickBot="1" x14ac:dyDescent="0.3">
      <c r="A15" t="s">
        <v>94</v>
      </c>
      <c r="C15">
        <v>354.36</v>
      </c>
      <c r="E15" s="45">
        <f t="shared" si="0"/>
        <v>15.946200000000001</v>
      </c>
    </row>
    <row r="16" spans="1:19" x14ac:dyDescent="0.25">
      <c r="A16" t="s">
        <v>86</v>
      </c>
      <c r="C16">
        <v>634.75</v>
      </c>
      <c r="E16" s="45">
        <f t="shared" si="0"/>
        <v>28.563750000000002</v>
      </c>
      <c r="G16" s="12" t="s">
        <v>121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</row>
    <row r="17" spans="1:18" x14ac:dyDescent="0.25">
      <c r="A17" t="s">
        <v>95</v>
      </c>
      <c r="C17">
        <v>325.36</v>
      </c>
      <c r="E17" s="45">
        <f t="shared" si="0"/>
        <v>14.641200000000001</v>
      </c>
      <c r="G17" s="17" t="s">
        <v>123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</row>
    <row r="18" spans="1:18" x14ac:dyDescent="0.25">
      <c r="E18" t="s">
        <v>131</v>
      </c>
      <c r="F18" t="s">
        <v>133</v>
      </c>
      <c r="G18" s="17" t="s">
        <v>124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</row>
    <row r="19" spans="1:18" ht="15.75" thickBot="1" x14ac:dyDescent="0.3">
      <c r="A19" t="s">
        <v>96</v>
      </c>
      <c r="C19">
        <v>106.12</v>
      </c>
      <c r="D19">
        <v>1.04</v>
      </c>
      <c r="E19" s="42">
        <f>0.000015*C19*1000/D19</f>
        <v>1.5305769230769231</v>
      </c>
      <c r="F19" s="42">
        <f>E19*10</f>
        <v>15.305769230769231</v>
      </c>
      <c r="G19" s="18" t="s">
        <v>125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</row>
    <row r="20" spans="1:18" ht="15.75" thickBot="1" x14ac:dyDescent="0.3">
      <c r="A20" t="s">
        <v>97</v>
      </c>
      <c r="C20">
        <v>107.11</v>
      </c>
      <c r="D20">
        <v>1.1259999999999999</v>
      </c>
      <c r="E20" s="42">
        <f t="shared" ref="E20:E28" si="1">0.000015*C20*1000/D20</f>
        <v>1.4268650088809949</v>
      </c>
      <c r="F20" s="42">
        <f t="shared" ref="F20:F28" si="2">E20*10</f>
        <v>14.268650088809949</v>
      </c>
    </row>
    <row r="21" spans="1:18" x14ac:dyDescent="0.25">
      <c r="A21" t="s">
        <v>98</v>
      </c>
      <c r="B21" t="s">
        <v>111</v>
      </c>
      <c r="C21">
        <v>152.15</v>
      </c>
      <c r="D21" s="41">
        <v>1</v>
      </c>
      <c r="E21" s="19">
        <f t="shared" si="1"/>
        <v>2.2822499999999999</v>
      </c>
      <c r="F21" s="19">
        <f t="shared" si="2"/>
        <v>22.822499999999998</v>
      </c>
      <c r="G21" s="12" t="s">
        <v>134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</row>
    <row r="22" spans="1:18" x14ac:dyDescent="0.25">
      <c r="A22" t="s">
        <v>99</v>
      </c>
      <c r="B22" t="s">
        <v>111</v>
      </c>
      <c r="C22">
        <v>151.12</v>
      </c>
      <c r="D22" s="41">
        <v>1</v>
      </c>
      <c r="E22" s="19">
        <f t="shared" si="1"/>
        <v>2.2668000000000004</v>
      </c>
      <c r="F22" s="19">
        <f t="shared" si="2"/>
        <v>22.668000000000003</v>
      </c>
      <c r="G22" s="17" t="s">
        <v>35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1:18" x14ac:dyDescent="0.25">
      <c r="A23" t="s">
        <v>100</v>
      </c>
      <c r="B23" t="s">
        <v>106</v>
      </c>
      <c r="C23">
        <v>120.15</v>
      </c>
      <c r="D23">
        <v>1.03</v>
      </c>
      <c r="E23" s="42">
        <f t="shared" si="1"/>
        <v>1.7497572815533982</v>
      </c>
      <c r="F23" s="42">
        <f t="shared" si="2"/>
        <v>17.497572815533982</v>
      </c>
      <c r="G23" s="17" t="s">
        <v>127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7"/>
    </row>
    <row r="24" spans="1:18" x14ac:dyDescent="0.25">
      <c r="A24" t="s">
        <v>101</v>
      </c>
      <c r="C24">
        <v>134.18</v>
      </c>
      <c r="D24">
        <v>1.0189999999999999</v>
      </c>
      <c r="E24" s="42">
        <f t="shared" si="1"/>
        <v>1.9751717369970563</v>
      </c>
      <c r="F24" s="42">
        <f t="shared" si="2"/>
        <v>19.751717369970564</v>
      </c>
      <c r="G24" s="17" t="s">
        <v>128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spans="1:18" x14ac:dyDescent="0.25">
      <c r="A25" t="s">
        <v>102</v>
      </c>
      <c r="C25">
        <v>112.17</v>
      </c>
      <c r="D25">
        <v>0.92600000000000005</v>
      </c>
      <c r="E25" s="42">
        <f t="shared" si="1"/>
        <v>1.8170086393088554</v>
      </c>
      <c r="F25" s="42">
        <f t="shared" si="2"/>
        <v>18.170086393088553</v>
      </c>
      <c r="G25" s="17" t="s">
        <v>129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</row>
    <row r="26" spans="1:18" x14ac:dyDescent="0.25">
      <c r="A26" t="s">
        <v>103</v>
      </c>
      <c r="C26">
        <v>86.13</v>
      </c>
      <c r="D26">
        <v>0.80300000000000005</v>
      </c>
      <c r="E26" s="42">
        <f t="shared" si="1"/>
        <v>1.6089041095890408</v>
      </c>
      <c r="F26" s="42">
        <f t="shared" si="2"/>
        <v>16.089041095890408</v>
      </c>
      <c r="G26" s="20" t="s">
        <v>36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</row>
    <row r="27" spans="1:18" x14ac:dyDescent="0.25">
      <c r="A27" t="s">
        <v>104</v>
      </c>
      <c r="C27">
        <v>86.13</v>
      </c>
      <c r="D27">
        <v>0.79300000000000004</v>
      </c>
      <c r="E27" s="42">
        <f t="shared" si="1"/>
        <v>1.6291929382093315</v>
      </c>
      <c r="F27" s="42">
        <f t="shared" si="2"/>
        <v>16.291929382093315</v>
      </c>
      <c r="G27" s="21" t="s">
        <v>37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</row>
    <row r="28" spans="1:18" x14ac:dyDescent="0.25">
      <c r="A28" t="s">
        <v>105</v>
      </c>
      <c r="C28">
        <v>156.27000000000001</v>
      </c>
      <c r="D28">
        <v>0.82499999999999996</v>
      </c>
      <c r="E28" s="42">
        <f t="shared" si="1"/>
        <v>2.8412727272727278</v>
      </c>
      <c r="F28" s="42">
        <f t="shared" si="2"/>
        <v>28.412727272727277</v>
      </c>
      <c r="G28" s="21" t="s">
        <v>130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</row>
    <row r="29" spans="1:18" x14ac:dyDescent="0.25">
      <c r="G29" s="21" t="s">
        <v>38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</row>
    <row r="30" spans="1:18" ht="15.75" thickBot="1" x14ac:dyDescent="0.3">
      <c r="A30" t="s">
        <v>5</v>
      </c>
      <c r="C30">
        <v>58.1</v>
      </c>
      <c r="E30">
        <v>5</v>
      </c>
      <c r="G30" s="22" t="s">
        <v>132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</row>
    <row r="31" spans="1:18" ht="15.75" thickBot="1" x14ac:dyDescent="0.3">
      <c r="A31" t="s">
        <v>108</v>
      </c>
      <c r="C31">
        <v>204.15</v>
      </c>
    </row>
    <row r="32" spans="1:18" x14ac:dyDescent="0.25">
      <c r="A32" t="s">
        <v>3</v>
      </c>
      <c r="C32">
        <v>191.7</v>
      </c>
      <c r="G32" s="12" t="s">
        <v>135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</row>
    <row r="33" spans="1:18" x14ac:dyDescent="0.25">
      <c r="A33" t="s">
        <v>4</v>
      </c>
      <c r="C33">
        <v>135.12</v>
      </c>
      <c r="G33" s="17" t="s">
        <v>136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</row>
    <row r="34" spans="1:18" x14ac:dyDescent="0.25">
      <c r="G34" s="17" t="s">
        <v>39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</row>
    <row r="35" spans="1:18" x14ac:dyDescent="0.25">
      <c r="A35" t="s">
        <v>10</v>
      </c>
      <c r="G35" s="17" t="s">
        <v>137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</row>
    <row r="36" spans="1:18" x14ac:dyDescent="0.25">
      <c r="A36" t="s">
        <v>11</v>
      </c>
      <c r="G36" s="17" t="s">
        <v>41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7"/>
    </row>
    <row r="37" spans="1:18" x14ac:dyDescent="0.25">
      <c r="A37" t="s">
        <v>6</v>
      </c>
      <c r="G37" s="17" t="s">
        <v>40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</row>
    <row r="38" spans="1:18" x14ac:dyDescent="0.25">
      <c r="A38" t="s">
        <v>9</v>
      </c>
      <c r="G38" s="17" t="s">
        <v>43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</row>
    <row r="39" spans="1:18" ht="15.75" thickBot="1" x14ac:dyDescent="0.3">
      <c r="A39" t="s">
        <v>7</v>
      </c>
      <c r="G39" s="18" t="s">
        <v>42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</row>
    <row r="40" spans="1:18" x14ac:dyDescent="0.25">
      <c r="A40" t="s">
        <v>109</v>
      </c>
    </row>
    <row r="41" spans="1:18" x14ac:dyDescent="0.25">
      <c r="A41" t="s">
        <v>110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Calendario</vt:lpstr>
      <vt:lpstr>Procedure sintesi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</dc:creator>
  <cp:lastModifiedBy>dscfberti2</cp:lastModifiedBy>
  <cp:lastPrinted>2018-09-26T09:25:00Z</cp:lastPrinted>
  <dcterms:created xsi:type="dcterms:W3CDTF">2018-09-20T12:42:23Z</dcterms:created>
  <dcterms:modified xsi:type="dcterms:W3CDTF">2020-10-16T12:17:07Z</dcterms:modified>
</cp:coreProperties>
</file>