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e Grassi.DESKTOP-AA12EAN\Desktop\"/>
    </mc:Choice>
  </mc:AlternateContent>
  <bookViews>
    <workbookView xWindow="0" yWindow="0" windowWidth="15312" windowHeight="8496" activeTab="1"/>
  </bookViews>
  <sheets>
    <sheet name="Foglio 1" sheetId="1" r:id="rId1"/>
    <sheet name="Punti z pag. 10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2" l="1"/>
  <c r="B43" i="2"/>
  <c r="C43" i="2"/>
  <c r="D43" i="2"/>
  <c r="B41" i="2"/>
  <c r="A43" i="2"/>
  <c r="H41" i="2"/>
  <c r="D41" i="2"/>
  <c r="A41" i="2"/>
  <c r="C41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8" i="2"/>
  <c r="U8" i="2"/>
  <c r="U9" i="2"/>
  <c r="U10" i="2"/>
  <c r="U11" i="2"/>
  <c r="U12" i="2"/>
  <c r="U13" i="2"/>
  <c r="U14" i="2"/>
  <c r="U15" i="2"/>
  <c r="U16" i="2"/>
  <c r="U7" i="2"/>
  <c r="T16" i="2"/>
  <c r="T8" i="2"/>
  <c r="T9" i="2"/>
  <c r="T10" i="2"/>
  <c r="T11" i="2"/>
  <c r="T12" i="2"/>
  <c r="T13" i="2"/>
  <c r="T14" i="2"/>
  <c r="T15" i="2"/>
  <c r="T7" i="2"/>
  <c r="S9" i="2"/>
  <c r="S10" i="2" s="1"/>
  <c r="S11" i="2" s="1"/>
  <c r="S12" i="2" s="1"/>
  <c r="S13" i="2" s="1"/>
  <c r="S14" i="2" s="1"/>
  <c r="S15" i="2" s="1"/>
  <c r="S16" i="2" s="1"/>
  <c r="S8" i="2"/>
  <c r="S7" i="2"/>
  <c r="R8" i="2"/>
  <c r="R9" i="2"/>
  <c r="R10" i="2"/>
  <c r="R11" i="2"/>
  <c r="R12" i="2"/>
  <c r="R13" i="2"/>
  <c r="R14" i="2"/>
  <c r="R15" i="2"/>
  <c r="R16" i="2"/>
  <c r="R7" i="2"/>
  <c r="C22" i="2" l="1"/>
  <c r="C23" i="2"/>
  <c r="C26" i="2"/>
  <c r="B9" i="2"/>
  <c r="D9" i="2" s="1"/>
  <c r="B10" i="2"/>
  <c r="D10" i="2" s="1"/>
  <c r="B11" i="2"/>
  <c r="C11" i="2" s="1"/>
  <c r="B12" i="2"/>
  <c r="C12" i="2" s="1"/>
  <c r="B13" i="2"/>
  <c r="D13" i="2" s="1"/>
  <c r="B14" i="2"/>
  <c r="D14" i="2" s="1"/>
  <c r="B15" i="2"/>
  <c r="D15" i="2" s="1"/>
  <c r="B16" i="2"/>
  <c r="D16" i="2" s="1"/>
  <c r="B17" i="2"/>
  <c r="D17" i="2" s="1"/>
  <c r="B18" i="2"/>
  <c r="D18" i="2" s="1"/>
  <c r="B19" i="2"/>
  <c r="C19" i="2" s="1"/>
  <c r="B20" i="2"/>
  <c r="C20" i="2" s="1"/>
  <c r="B21" i="2"/>
  <c r="C21" i="2" s="1"/>
  <c r="B22" i="2"/>
  <c r="D22" i="2" s="1"/>
  <c r="B23" i="2"/>
  <c r="D23" i="2" s="1"/>
  <c r="B24" i="2"/>
  <c r="C24" i="2" s="1"/>
  <c r="B25" i="2"/>
  <c r="D25" i="2" s="1"/>
  <c r="B26" i="2"/>
  <c r="D26" i="2" s="1"/>
  <c r="B27" i="2"/>
  <c r="C27" i="2" s="1"/>
  <c r="B28" i="2"/>
  <c r="C28" i="2" s="1"/>
  <c r="B29" i="2"/>
  <c r="D29" i="2" s="1"/>
  <c r="B30" i="2"/>
  <c r="D30" i="2" s="1"/>
  <c r="B31" i="2"/>
  <c r="D31" i="2" s="1"/>
  <c r="B32" i="2"/>
  <c r="D32" i="2" s="1"/>
  <c r="B33" i="2"/>
  <c r="D33" i="2" s="1"/>
  <c r="B34" i="2"/>
  <c r="D34" i="2" s="1"/>
  <c r="B35" i="2"/>
  <c r="C35" i="2" s="1"/>
  <c r="B36" i="2"/>
  <c r="C36" i="2" s="1"/>
  <c r="B37" i="2"/>
  <c r="C37" i="2" s="1"/>
  <c r="B8" i="2"/>
  <c r="D8" i="2" s="1"/>
  <c r="B5" i="2"/>
  <c r="B4" i="2"/>
  <c r="C10" i="2" l="1"/>
  <c r="D37" i="2"/>
  <c r="C8" i="2"/>
  <c r="D21" i="2"/>
  <c r="C31" i="2"/>
  <c r="C29" i="2"/>
  <c r="C17" i="2"/>
  <c r="C13" i="2"/>
  <c r="C32" i="2"/>
  <c r="D24" i="2"/>
  <c r="C9" i="2"/>
  <c r="C33" i="2"/>
  <c r="C30" i="2"/>
  <c r="C18" i="2"/>
  <c r="C16" i="2"/>
  <c r="C25" i="2"/>
  <c r="C15" i="2"/>
  <c r="C34" i="2"/>
  <c r="C14" i="2"/>
  <c r="D36" i="2"/>
  <c r="D28" i="2"/>
  <c r="D20" i="2"/>
  <c r="D12" i="2"/>
  <c r="D19" i="2"/>
  <c r="D35" i="2"/>
  <c r="D27" i="2"/>
  <c r="D11" i="2"/>
  <c r="F17" i="1"/>
  <c r="F16" i="1"/>
</calcChain>
</file>

<file path=xl/sharedStrings.xml><?xml version="1.0" encoding="utf-8"?>
<sst xmlns="http://schemas.openxmlformats.org/spreadsheetml/2006/main" count="48" uniqueCount="26">
  <si>
    <t>X</t>
  </si>
  <si>
    <t>Data</t>
  </si>
  <si>
    <t>Bin</t>
  </si>
  <si>
    <t>More</t>
  </si>
  <si>
    <t>Frequency</t>
  </si>
  <si>
    <t>Media Aritmetica =</t>
  </si>
  <si>
    <t>Media Geometrica =</t>
  </si>
  <si>
    <t>Grezzi</t>
  </si>
  <si>
    <t>z</t>
  </si>
  <si>
    <t>Z</t>
  </si>
  <si>
    <t>T</t>
  </si>
  <si>
    <t>CEEB</t>
  </si>
  <si>
    <t>QI</t>
  </si>
  <si>
    <t>Wechsler</t>
  </si>
  <si>
    <t>stanine</t>
  </si>
  <si>
    <t>Bins</t>
  </si>
  <si>
    <t>z'</t>
  </si>
  <si>
    <t>Deviazione standard</t>
  </si>
  <si>
    <t>Media</t>
  </si>
  <si>
    <t>Frequ. rel.</t>
  </si>
  <si>
    <t>Freq. Cum.</t>
  </si>
  <si>
    <t>bins_Z</t>
  </si>
  <si>
    <t>bins_CEEB</t>
  </si>
  <si>
    <t>bins_T</t>
  </si>
  <si>
    <t>Asimmetria</t>
  </si>
  <si>
    <t>Curtosi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</si>
</sst>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72" formatCode="0.0000"/>
    <numFmt numFmtId="173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2" fontId="0" fillId="0" borderId="0" xfId="0" applyNumberFormat="1"/>
    <xf numFmtId="0" fontId="0" fillId="0" borderId="0" xfId="0" applyAlignment="1">
      <alignment horizontal="center"/>
    </xf>
    <xf numFmtId="2" fontId="1" fillId="3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17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Border="1"/>
    <xf numFmtId="17" fontId="0" fillId="0" borderId="0" xfId="0" applyNumberFormat="1"/>
    <xf numFmtId="0" fontId="0" fillId="0" borderId="0" xfId="0" applyNumberFormat="1"/>
    <xf numFmtId="0" fontId="0" fillId="0" borderId="6" xfId="0" applyNumberFormat="1" applyFill="1" applyBorder="1" applyAlignment="1"/>
    <xf numFmtId="0" fontId="0" fillId="0" borderId="7" xfId="0" applyFill="1" applyBorder="1" applyAlignment="1"/>
    <xf numFmtId="2" fontId="0" fillId="0" borderId="7" xfId="0" applyNumberFormat="1" applyBorder="1"/>
    <xf numFmtId="0" fontId="0" fillId="0" borderId="7" xfId="0" applyBorder="1"/>
    <xf numFmtId="1" fontId="0" fillId="0" borderId="0" xfId="0" applyNumberFormat="1" applyFill="1" applyBorder="1" applyAlignment="1"/>
    <xf numFmtId="1" fontId="0" fillId="0" borderId="0" xfId="0" applyNumberFormat="1" applyBorder="1"/>
    <xf numFmtId="172" fontId="0" fillId="0" borderId="0" xfId="0" applyNumberFormat="1" applyAlignment="1">
      <alignment horizontal="right"/>
    </xf>
    <xf numFmtId="0" fontId="0" fillId="6" borderId="0" xfId="0" applyFill="1" applyAlignment="1">
      <alignment horizontal="left"/>
    </xf>
    <xf numFmtId="0" fontId="0" fillId="7" borderId="8" xfId="0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  <xf numFmtId="0" fontId="0" fillId="7" borderId="11" xfId="0" applyFill="1" applyBorder="1" applyAlignment="1">
      <alignment horizontal="center"/>
    </xf>
    <xf numFmtId="2" fontId="0" fillId="7" borderId="0" xfId="0" applyNumberFormat="1" applyFill="1" applyBorder="1" applyAlignment="1">
      <alignment horizontal="right"/>
    </xf>
    <xf numFmtId="0" fontId="0" fillId="7" borderId="0" xfId="0" applyFill="1" applyBorder="1" applyAlignment="1">
      <alignment horizontal="center"/>
    </xf>
    <xf numFmtId="2" fontId="0" fillId="7" borderId="12" xfId="0" applyNumberFormat="1" applyFill="1" applyBorder="1"/>
    <xf numFmtId="0" fontId="0" fillId="7" borderId="13" xfId="0" applyFill="1" applyBorder="1" applyAlignment="1">
      <alignment horizontal="center"/>
    </xf>
    <xf numFmtId="2" fontId="0" fillId="7" borderId="14" xfId="0" applyNumberFormat="1" applyFill="1" applyBorder="1" applyAlignment="1">
      <alignment horizontal="right"/>
    </xf>
    <xf numFmtId="0" fontId="0" fillId="7" borderId="14" xfId="0" applyFill="1" applyBorder="1" applyAlignment="1">
      <alignment horizontal="center"/>
    </xf>
    <xf numFmtId="2" fontId="0" fillId="7" borderId="1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Histogram of X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ln>
              <a:solidFill>
                <a:schemeClr val="bg1"/>
              </a:solidFill>
            </a:ln>
          </c:spPr>
          <c:invertIfNegative val="0"/>
          <c:cat>
            <c:strRef>
              <c:f>'Foglio 1'!$F$6:$F$12</c:f>
              <c:str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More</c:v>
                </c:pt>
              </c:strCache>
            </c:strRef>
          </c:cat>
          <c:val>
            <c:numRef>
              <c:f>'Foglio 1'!$G$6:$G$12</c:f>
              <c:numCache>
                <c:formatCode>General</c:formatCode>
                <c:ptCount val="7"/>
                <c:pt idx="0">
                  <c:v>62</c:v>
                </c:pt>
                <c:pt idx="1">
                  <c:v>24</c:v>
                </c:pt>
                <c:pt idx="2">
                  <c:v>7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035786608"/>
        <c:axId val="-1035801840"/>
      </c:barChart>
      <c:catAx>
        <c:axId val="-103578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035801840"/>
        <c:crosses val="autoZero"/>
        <c:auto val="1"/>
        <c:lblAlgn val="ctr"/>
        <c:lblOffset val="100"/>
        <c:noMultiLvlLbl val="0"/>
      </c:catAx>
      <c:valAx>
        <c:axId val="-1035801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035786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Histogramma</a:t>
            </a:r>
            <a:r>
              <a:rPr lang="it-IT" baseline="0"/>
              <a:t> Grezzi</a:t>
            </a:r>
            <a:endParaRPr lang="it-IT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'Punti z pag. 100'!$P$7:$P$17</c:f>
              <c:strCache>
                <c:ptCount val="11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More</c:v>
                </c:pt>
              </c:strCache>
            </c:strRef>
          </c:cat>
          <c:val>
            <c:numRef>
              <c:f>'Punti z pag. 100'!$Q$7:$Q$17</c:f>
              <c:numCache>
                <c:formatCode>General</c:formatCode>
                <c:ptCount val="11"/>
                <c:pt idx="0">
                  <c:v>6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7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038828576"/>
        <c:axId val="-1038378480"/>
      </c:barChart>
      <c:catAx>
        <c:axId val="-103882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038378480"/>
        <c:crosses val="autoZero"/>
        <c:auto val="1"/>
        <c:lblAlgn val="ctr"/>
        <c:lblOffset val="100"/>
        <c:noMultiLvlLbl val="0"/>
      </c:catAx>
      <c:valAx>
        <c:axId val="-1038378480"/>
        <c:scaling>
          <c:orientation val="minMax"/>
          <c:max val="1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03882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'Punti z pag. 100'!$P$35:$P$43</c:f>
              <c:strCache>
                <c:ptCount val="9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More</c:v>
                </c:pt>
              </c:strCache>
            </c:strRef>
          </c:cat>
          <c:val>
            <c:numRef>
              <c:f>'Punti z pag. 100'!$Q$35:$Q$43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420292464"/>
        <c:axId val="-420321840"/>
      </c:barChart>
      <c:catAx>
        <c:axId val="-42029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420321840"/>
        <c:crosses val="autoZero"/>
        <c:auto val="1"/>
        <c:lblAlgn val="ctr"/>
        <c:lblOffset val="100"/>
        <c:noMultiLvlLbl val="0"/>
      </c:catAx>
      <c:valAx>
        <c:axId val="-420321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42029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'Punti z pag. 100'!$P$48:$P$56</c:f>
              <c:strCache>
                <c:ptCount val="9"/>
                <c:pt idx="0">
                  <c:v>350</c:v>
                </c:pt>
                <c:pt idx="1">
                  <c:v>400</c:v>
                </c:pt>
                <c:pt idx="2">
                  <c:v>450</c:v>
                </c:pt>
                <c:pt idx="3">
                  <c:v>500</c:v>
                </c:pt>
                <c:pt idx="4">
                  <c:v>550</c:v>
                </c:pt>
                <c:pt idx="5">
                  <c:v>600</c:v>
                </c:pt>
                <c:pt idx="6">
                  <c:v>650</c:v>
                </c:pt>
                <c:pt idx="7">
                  <c:v>700</c:v>
                </c:pt>
                <c:pt idx="8">
                  <c:v>More</c:v>
                </c:pt>
              </c:strCache>
            </c:strRef>
          </c:cat>
          <c:val>
            <c:numRef>
              <c:f>'Punti z pag. 100'!$Q$48:$Q$56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420318576"/>
        <c:axId val="-420291920"/>
      </c:barChart>
      <c:catAx>
        <c:axId val="-42031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420291920"/>
        <c:crosses val="autoZero"/>
        <c:auto val="1"/>
        <c:lblAlgn val="ctr"/>
        <c:lblOffset val="100"/>
        <c:noMultiLvlLbl val="0"/>
      </c:catAx>
      <c:valAx>
        <c:axId val="-420291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42031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'Punti z pag. 100'!$P$61:$P$69</c:f>
              <c:strCache>
                <c:ptCount val="9"/>
                <c:pt idx="0">
                  <c:v>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65</c:v>
                </c:pt>
                <c:pt idx="7">
                  <c:v>70</c:v>
                </c:pt>
                <c:pt idx="8">
                  <c:v>More</c:v>
                </c:pt>
              </c:strCache>
            </c:strRef>
          </c:cat>
          <c:val>
            <c:numRef>
              <c:f>'Punti z pag. 100'!$Q$61:$Q$69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7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511967728"/>
        <c:axId val="-511966640"/>
      </c:barChart>
      <c:catAx>
        <c:axId val="-51196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1966640"/>
        <c:crosses val="autoZero"/>
        <c:auto val="1"/>
        <c:lblAlgn val="ctr"/>
        <c:lblOffset val="100"/>
        <c:noMultiLvlLbl val="0"/>
      </c:catAx>
      <c:valAx>
        <c:axId val="-511966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51196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259080</xdr:colOff>
      <xdr:row>2</xdr:row>
      <xdr:rowOff>175260</xdr:rowOff>
    </xdr:from>
    <xdr:to>
      <xdr:col>13</xdr:col>
      <xdr:colOff>251460</xdr:colOff>
      <xdr:row>15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19</xdr:row>
      <xdr:rowOff>7620</xdr:rowOff>
    </xdr:from>
    <xdr:to>
      <xdr:col>18</xdr:col>
      <xdr:colOff>45720</xdr:colOff>
      <xdr:row>31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30480</xdr:colOff>
      <xdr:row>33</xdr:row>
      <xdr:rowOff>7620</xdr:rowOff>
    </xdr:from>
    <xdr:to>
      <xdr:col>21</xdr:col>
      <xdr:colOff>236220</xdr:colOff>
      <xdr:row>43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7620</xdr:colOff>
      <xdr:row>46</xdr:row>
      <xdr:rowOff>15240</xdr:rowOff>
    </xdr:from>
    <xdr:to>
      <xdr:col>21</xdr:col>
      <xdr:colOff>251460</xdr:colOff>
      <xdr:row>56</xdr:row>
      <xdr:rowOff>7620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22860</xdr:colOff>
      <xdr:row>59</xdr:row>
      <xdr:rowOff>15240</xdr:rowOff>
    </xdr:from>
    <xdr:to>
      <xdr:col>21</xdr:col>
      <xdr:colOff>274320</xdr:colOff>
      <xdr:row>69</xdr:row>
      <xdr:rowOff>7620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zoomScale="51" zoomScaleNormal="51" workbookViewId="0">
      <selection activeCell="B105" sqref="B105"/>
    </sheetView>
  </sheetViews>
  <sheetFormatPr defaultRowHeight="14.4" x14ac:dyDescent="0.3"/>
  <cols>
    <col min="2" max="2" width="8.88671875" style="1"/>
  </cols>
  <sheetData>
    <row r="1" spans="1:7" x14ac:dyDescent="0.3">
      <c r="A1" t="s">
        <v>1</v>
      </c>
      <c r="B1" s="1" t="s">
        <v>0</v>
      </c>
    </row>
    <row r="2" spans="1:7" x14ac:dyDescent="0.3">
      <c r="B2" s="1">
        <v>0.24428049199999999</v>
      </c>
    </row>
    <row r="3" spans="1:7" x14ac:dyDescent="0.3">
      <c r="B3" s="1">
        <v>0.44396555799999998</v>
      </c>
    </row>
    <row r="4" spans="1:7" ht="15" thickBot="1" x14ac:dyDescent="0.35">
      <c r="B4" s="1">
        <v>6.5413547000000002E-2</v>
      </c>
    </row>
    <row r="5" spans="1:7" x14ac:dyDescent="0.3">
      <c r="B5" s="1">
        <v>0.59774317200000004</v>
      </c>
      <c r="D5" s="2"/>
      <c r="F5" s="4" t="s">
        <v>2</v>
      </c>
      <c r="G5" s="4" t="s">
        <v>4</v>
      </c>
    </row>
    <row r="6" spans="1:7" x14ac:dyDescent="0.3">
      <c r="B6" s="1">
        <v>0.78386823000000005</v>
      </c>
      <c r="D6" s="2">
        <v>2</v>
      </c>
      <c r="F6" s="5">
        <v>2</v>
      </c>
      <c r="G6" s="2">
        <v>62</v>
      </c>
    </row>
    <row r="7" spans="1:7" x14ac:dyDescent="0.3">
      <c r="B7" s="1">
        <v>3.0077559190000001</v>
      </c>
      <c r="D7" s="2">
        <v>4</v>
      </c>
      <c r="F7" s="5">
        <v>4</v>
      </c>
      <c r="G7" s="2">
        <v>24</v>
      </c>
    </row>
    <row r="8" spans="1:7" x14ac:dyDescent="0.3">
      <c r="B8" s="1">
        <v>0.40738734500000001</v>
      </c>
      <c r="D8" s="2">
        <v>6</v>
      </c>
      <c r="F8" s="5">
        <v>6</v>
      </c>
      <c r="G8" s="2">
        <v>7</v>
      </c>
    </row>
    <row r="9" spans="1:7" x14ac:dyDescent="0.3">
      <c r="B9" s="1">
        <v>0.85614138200000001</v>
      </c>
      <c r="D9" s="2">
        <v>8</v>
      </c>
      <c r="F9" s="5">
        <v>8</v>
      </c>
      <c r="G9" s="2">
        <v>1</v>
      </c>
    </row>
    <row r="10" spans="1:7" x14ac:dyDescent="0.3">
      <c r="B10" s="1">
        <v>0.20605859900000001</v>
      </c>
      <c r="D10" s="2">
        <v>10</v>
      </c>
      <c r="F10" s="5">
        <v>10</v>
      </c>
      <c r="G10" s="2">
        <v>4</v>
      </c>
    </row>
    <row r="11" spans="1:7" x14ac:dyDescent="0.3">
      <c r="B11" s="1">
        <v>2.7042189689999998</v>
      </c>
      <c r="D11" s="2">
        <v>12</v>
      </c>
      <c r="F11" s="5">
        <v>12</v>
      </c>
      <c r="G11" s="2">
        <v>1</v>
      </c>
    </row>
    <row r="12" spans="1:7" ht="15" thickBot="1" x14ac:dyDescent="0.35">
      <c r="B12" s="1">
        <v>1.363963679</v>
      </c>
      <c r="D12" s="2"/>
      <c r="F12" s="3" t="s">
        <v>3</v>
      </c>
      <c r="G12" s="3">
        <v>0</v>
      </c>
    </row>
    <row r="13" spans="1:7" x14ac:dyDescent="0.3">
      <c r="B13" s="1">
        <v>3.46456001</v>
      </c>
    </row>
    <row r="14" spans="1:7" x14ac:dyDescent="0.3">
      <c r="B14" s="1">
        <v>4.744987396</v>
      </c>
    </row>
    <row r="15" spans="1:7" x14ac:dyDescent="0.3">
      <c r="B15" s="1">
        <v>3.0829793329999999</v>
      </c>
    </row>
    <row r="16" spans="1:7" x14ac:dyDescent="0.3">
      <c r="B16" s="1">
        <v>9.5541559859999996</v>
      </c>
      <c r="D16" s="11" t="s">
        <v>5</v>
      </c>
      <c r="E16" s="11"/>
      <c r="F16" s="8">
        <f>AVERAGE(B2:B100)</f>
        <v>2.1714160607272728</v>
      </c>
    </row>
    <row r="17" spans="2:6" x14ac:dyDescent="0.3">
      <c r="B17" s="1">
        <v>2.5991839639999998</v>
      </c>
      <c r="D17" s="12" t="s">
        <v>6</v>
      </c>
      <c r="E17" s="12"/>
      <c r="F17" s="9">
        <f>GEOMEAN(B2:B100)</f>
        <v>1.2535606315328203</v>
      </c>
    </row>
    <row r="18" spans="2:6" x14ac:dyDescent="0.3">
      <c r="B18" s="1">
        <v>0.86110541699999998</v>
      </c>
    </row>
    <row r="19" spans="2:6" x14ac:dyDescent="0.3">
      <c r="B19" s="1">
        <v>1.963256339</v>
      </c>
    </row>
    <row r="20" spans="2:6" x14ac:dyDescent="0.3">
      <c r="B20" s="1">
        <v>3.4392261940000002</v>
      </c>
    </row>
    <row r="21" spans="2:6" x14ac:dyDescent="0.3">
      <c r="B21" s="1">
        <v>1.188008172</v>
      </c>
    </row>
    <row r="22" spans="2:6" x14ac:dyDescent="0.3">
      <c r="B22" s="1">
        <v>0.10709378</v>
      </c>
    </row>
    <row r="23" spans="2:6" x14ac:dyDescent="0.3">
      <c r="B23" s="1">
        <v>4.3800302579999997</v>
      </c>
    </row>
    <row r="24" spans="2:6" x14ac:dyDescent="0.3">
      <c r="B24" s="1">
        <v>0.60431957199999997</v>
      </c>
    </row>
    <row r="25" spans="2:6" x14ac:dyDescent="0.3">
      <c r="B25" s="1">
        <v>1.5279556569999999</v>
      </c>
    </row>
    <row r="26" spans="2:6" x14ac:dyDescent="0.3">
      <c r="B26" s="1">
        <v>1.6664870629999999</v>
      </c>
    </row>
    <row r="27" spans="2:6" x14ac:dyDescent="0.3">
      <c r="B27" s="1">
        <v>0.95382550899999996</v>
      </c>
    </row>
    <row r="28" spans="2:6" x14ac:dyDescent="0.3">
      <c r="B28" s="1">
        <v>3.4612454399999999</v>
      </c>
    </row>
    <row r="29" spans="2:6" x14ac:dyDescent="0.3">
      <c r="B29" s="1">
        <v>1.10154128</v>
      </c>
    </row>
    <row r="30" spans="2:6" x14ac:dyDescent="0.3">
      <c r="B30" s="1">
        <v>1.411373293</v>
      </c>
    </row>
    <row r="31" spans="2:6" x14ac:dyDescent="0.3">
      <c r="B31" s="1">
        <v>8.7125079999999994E-2</v>
      </c>
    </row>
    <row r="32" spans="2:6" x14ac:dyDescent="0.3">
      <c r="B32" s="1">
        <v>0.96429394800000001</v>
      </c>
    </row>
    <row r="33" spans="2:2" x14ac:dyDescent="0.3">
      <c r="B33" s="1">
        <v>11.511478617</v>
      </c>
    </row>
    <row r="34" spans="2:2" x14ac:dyDescent="0.3">
      <c r="B34" s="1">
        <v>6.2080693999999999E-2</v>
      </c>
    </row>
    <row r="35" spans="2:2" x14ac:dyDescent="0.3">
      <c r="B35" s="1">
        <v>1.7867055890000001</v>
      </c>
    </row>
    <row r="36" spans="2:2" x14ac:dyDescent="0.3">
      <c r="B36" s="1">
        <v>3.899820396</v>
      </c>
    </row>
    <row r="37" spans="2:2" x14ac:dyDescent="0.3">
      <c r="B37" s="1">
        <v>1.749291537</v>
      </c>
    </row>
    <row r="38" spans="2:2" x14ac:dyDescent="0.3">
      <c r="B38" s="1">
        <v>9.2719694770000007</v>
      </c>
    </row>
    <row r="39" spans="2:2" x14ac:dyDescent="0.3">
      <c r="B39" s="1">
        <v>2.6151995160000001</v>
      </c>
    </row>
    <row r="40" spans="2:2" x14ac:dyDescent="0.3">
      <c r="B40" s="1">
        <v>2.7087440310000002</v>
      </c>
    </row>
    <row r="41" spans="2:2" x14ac:dyDescent="0.3">
      <c r="B41" s="1">
        <v>1.640662429</v>
      </c>
    </row>
    <row r="42" spans="2:2" x14ac:dyDescent="0.3">
      <c r="B42" s="1">
        <v>0.86754479299999998</v>
      </c>
    </row>
    <row r="43" spans="2:2" x14ac:dyDescent="0.3">
      <c r="B43" s="1">
        <v>0.35334897799999998</v>
      </c>
    </row>
    <row r="44" spans="2:2" x14ac:dyDescent="0.3">
      <c r="B44" s="1">
        <v>1.1567619680000001</v>
      </c>
    </row>
    <row r="45" spans="2:2" x14ac:dyDescent="0.3">
      <c r="B45" s="1">
        <v>0.96286937399999994</v>
      </c>
    </row>
    <row r="46" spans="2:2" x14ac:dyDescent="0.3">
      <c r="B46" s="1">
        <v>1.5693081900000001</v>
      </c>
    </row>
    <row r="47" spans="2:2" x14ac:dyDescent="0.3">
      <c r="B47" s="1">
        <v>0.57388094300000003</v>
      </c>
    </row>
    <row r="48" spans="2:2" x14ac:dyDescent="0.3">
      <c r="B48" s="1">
        <v>0.30378307500000001</v>
      </c>
    </row>
    <row r="49" spans="2:2" x14ac:dyDescent="0.3">
      <c r="B49" s="1">
        <v>0.92288744199999995</v>
      </c>
    </row>
    <row r="50" spans="2:2" x14ac:dyDescent="0.3">
      <c r="B50" s="1">
        <v>9.6628115549999993</v>
      </c>
    </row>
    <row r="51" spans="2:2" x14ac:dyDescent="0.3">
      <c r="B51" s="1">
        <v>1.2315590780000001</v>
      </c>
    </row>
    <row r="52" spans="2:2" x14ac:dyDescent="0.3">
      <c r="B52" s="1">
        <v>0.42500709199999998</v>
      </c>
    </row>
    <row r="53" spans="2:2" x14ac:dyDescent="0.3">
      <c r="B53" s="1">
        <v>2.137218668</v>
      </c>
    </row>
    <row r="54" spans="2:2" x14ac:dyDescent="0.3">
      <c r="B54" s="1">
        <v>0.83399245499999997</v>
      </c>
    </row>
    <row r="55" spans="2:2" x14ac:dyDescent="0.3">
      <c r="B55" s="1">
        <v>2.078808703</v>
      </c>
    </row>
    <row r="56" spans="2:2" x14ac:dyDescent="0.3">
      <c r="B56" s="1">
        <v>2.3314255080000001</v>
      </c>
    </row>
    <row r="57" spans="2:2" x14ac:dyDescent="0.3">
      <c r="B57" s="1">
        <v>1.999106729</v>
      </c>
    </row>
    <row r="58" spans="2:2" x14ac:dyDescent="0.3">
      <c r="B58" s="1">
        <v>1.2734001340000001</v>
      </c>
    </row>
    <row r="59" spans="2:2" x14ac:dyDescent="0.3">
      <c r="B59" s="1">
        <v>1.65457009</v>
      </c>
    </row>
    <row r="60" spans="2:2" x14ac:dyDescent="0.3">
      <c r="B60" s="1">
        <v>6.8177189999999999E-3</v>
      </c>
    </row>
    <row r="61" spans="2:2" x14ac:dyDescent="0.3">
      <c r="B61" s="1">
        <v>1.4460847729999999</v>
      </c>
    </row>
    <row r="62" spans="2:2" x14ac:dyDescent="0.3">
      <c r="B62" s="1">
        <v>1.186615448</v>
      </c>
    </row>
    <row r="63" spans="2:2" x14ac:dyDescent="0.3">
      <c r="B63" s="1">
        <v>3.6085883139999999</v>
      </c>
    </row>
    <row r="64" spans="2:2" x14ac:dyDescent="0.3">
      <c r="B64" s="1">
        <v>0.24203218100000001</v>
      </c>
    </row>
    <row r="65" spans="2:2" x14ac:dyDescent="0.3">
      <c r="B65" s="1">
        <v>2.0324735220000001</v>
      </c>
    </row>
    <row r="66" spans="2:2" x14ac:dyDescent="0.3">
      <c r="B66" s="1">
        <v>1.9654671960000001</v>
      </c>
    </row>
    <row r="67" spans="2:2" x14ac:dyDescent="0.3">
      <c r="B67" s="1">
        <v>0.78527521099999997</v>
      </c>
    </row>
    <row r="68" spans="2:2" x14ac:dyDescent="0.3">
      <c r="B68" s="1">
        <v>4.1463954129999996</v>
      </c>
    </row>
    <row r="69" spans="2:2" x14ac:dyDescent="0.3">
      <c r="B69" s="1">
        <v>1.040516883</v>
      </c>
    </row>
    <row r="70" spans="2:2" x14ac:dyDescent="0.3">
      <c r="B70" s="1">
        <v>3.6860577380000001</v>
      </c>
    </row>
    <row r="71" spans="2:2" x14ac:dyDescent="0.3">
      <c r="B71" s="1">
        <v>4.200850902</v>
      </c>
    </row>
    <row r="72" spans="2:2" x14ac:dyDescent="0.3">
      <c r="B72" s="1">
        <v>0.62614289899999998</v>
      </c>
    </row>
    <row r="73" spans="2:2" x14ac:dyDescent="0.3">
      <c r="B73" s="1">
        <v>4.9999074480000001</v>
      </c>
    </row>
    <row r="74" spans="2:2" x14ac:dyDescent="0.3">
      <c r="B74" s="1">
        <v>0.52380538099999996</v>
      </c>
    </row>
    <row r="75" spans="2:2" x14ac:dyDescent="0.3">
      <c r="B75" s="1">
        <v>2.4269812549999998</v>
      </c>
    </row>
    <row r="76" spans="2:2" x14ac:dyDescent="0.3">
      <c r="B76" s="1">
        <v>0.17236295900000001</v>
      </c>
    </row>
    <row r="77" spans="2:2" x14ac:dyDescent="0.3">
      <c r="B77" s="1">
        <v>4.9250151779999998</v>
      </c>
    </row>
    <row r="78" spans="2:2" x14ac:dyDescent="0.3">
      <c r="B78" s="1">
        <v>1.094264093</v>
      </c>
    </row>
    <row r="79" spans="2:2" x14ac:dyDescent="0.3">
      <c r="B79" s="1">
        <v>3.2238097300000002</v>
      </c>
    </row>
    <row r="80" spans="2:2" x14ac:dyDescent="0.3">
      <c r="B80" s="1">
        <v>5.7448046369999997</v>
      </c>
    </row>
    <row r="81" spans="2:2" x14ac:dyDescent="0.3">
      <c r="B81" s="1">
        <v>0.64154026600000003</v>
      </c>
    </row>
    <row r="82" spans="2:2" x14ac:dyDescent="0.3">
      <c r="B82" s="1">
        <v>9.1234607999999995E-2</v>
      </c>
    </row>
    <row r="83" spans="2:2" x14ac:dyDescent="0.3">
      <c r="B83" s="1">
        <v>0.72020680199999998</v>
      </c>
    </row>
    <row r="84" spans="2:2" x14ac:dyDescent="0.3">
      <c r="B84" s="1">
        <v>0.52751926900000001</v>
      </c>
    </row>
    <row r="85" spans="2:2" x14ac:dyDescent="0.3">
      <c r="B85" s="1">
        <v>1.029130785</v>
      </c>
    </row>
    <row r="86" spans="2:2" x14ac:dyDescent="0.3">
      <c r="B86" s="1">
        <v>1.4934607150000001</v>
      </c>
    </row>
    <row r="87" spans="2:2" x14ac:dyDescent="0.3">
      <c r="B87" s="1">
        <v>3.760456376</v>
      </c>
    </row>
    <row r="88" spans="2:2" x14ac:dyDescent="0.3">
      <c r="B88" s="1">
        <v>1.1789291690000001</v>
      </c>
    </row>
    <row r="89" spans="2:2" x14ac:dyDescent="0.3">
      <c r="B89" s="1">
        <v>2.2621833630000001</v>
      </c>
    </row>
    <row r="90" spans="2:2" x14ac:dyDescent="0.3">
      <c r="B90" s="1">
        <v>2.4047858899999999</v>
      </c>
    </row>
    <row r="91" spans="2:2" x14ac:dyDescent="0.3">
      <c r="B91" s="1">
        <v>2.712089835</v>
      </c>
    </row>
    <row r="92" spans="2:2" x14ac:dyDescent="0.3">
      <c r="B92" s="1">
        <v>0.352647985</v>
      </c>
    </row>
    <row r="93" spans="2:2" x14ac:dyDescent="0.3">
      <c r="B93" s="1">
        <v>8.5639723970000006</v>
      </c>
    </row>
    <row r="94" spans="2:2" x14ac:dyDescent="0.3">
      <c r="B94" s="1">
        <v>3.6674375889999999</v>
      </c>
    </row>
    <row r="95" spans="2:2" x14ac:dyDescent="0.3">
      <c r="B95" s="1">
        <v>6.4944802270000004</v>
      </c>
    </row>
    <row r="96" spans="2:2" x14ac:dyDescent="0.3">
      <c r="B96" s="1">
        <v>0.67431386800000004</v>
      </c>
    </row>
    <row r="97" spans="2:2" x14ac:dyDescent="0.3">
      <c r="B97" s="1">
        <v>1.5812256819999999</v>
      </c>
    </row>
    <row r="98" spans="2:2" x14ac:dyDescent="0.3">
      <c r="B98" s="1">
        <v>1.9333079989999999</v>
      </c>
    </row>
    <row r="99" spans="2:2" x14ac:dyDescent="0.3">
      <c r="B99" s="1">
        <v>0.329932473</v>
      </c>
    </row>
    <row r="100" spans="2:2" x14ac:dyDescent="0.3">
      <c r="B100" s="1">
        <v>3.0392781900000001</v>
      </c>
    </row>
  </sheetData>
  <sortState ref="F6:F11">
    <sortCondition ref="F5"/>
  </sortState>
  <mergeCells count="2">
    <mergeCell ref="D16:E16"/>
    <mergeCell ref="D17:E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69"/>
  <sheetViews>
    <sheetView tabSelected="1" topLeftCell="A11" zoomScale="65" zoomScaleNormal="65" workbookViewId="0">
      <selection activeCell="L27" sqref="L27"/>
    </sheetView>
  </sheetViews>
  <sheetFormatPr defaultRowHeight="14.4" x14ac:dyDescent="0.3"/>
  <cols>
    <col min="1" max="1" width="17.33203125" style="7" customWidth="1"/>
    <col min="2" max="2" width="12.88671875" customWidth="1"/>
    <col min="3" max="3" width="7.109375" bestFit="1" customWidth="1"/>
    <col min="4" max="4" width="8.44140625" style="7" customWidth="1"/>
    <col min="5" max="5" width="8.109375" style="7" customWidth="1"/>
    <col min="6" max="6" width="10.77734375" style="7" customWidth="1"/>
    <col min="7" max="7" width="8.109375" style="7" customWidth="1"/>
    <col min="8" max="8" width="8" customWidth="1"/>
    <col min="11" max="11" width="5.6640625" bestFit="1" customWidth="1"/>
    <col min="13" max="13" width="17.6640625" bestFit="1" customWidth="1"/>
    <col min="14" max="14" width="17.6640625" customWidth="1"/>
    <col min="15" max="15" width="8.6640625" customWidth="1"/>
    <col min="16" max="16" width="8.77734375" customWidth="1"/>
    <col min="18" max="18" width="9.6640625" bestFit="1" customWidth="1"/>
    <col min="19" max="19" width="9.77734375" bestFit="1" customWidth="1"/>
  </cols>
  <sheetData>
    <row r="4" spans="1:21" x14ac:dyDescent="0.3">
      <c r="A4" s="7" t="s">
        <v>18</v>
      </c>
      <c r="B4" s="13">
        <f>AVERAGE(A8:A37)</f>
        <v>45.3</v>
      </c>
    </row>
    <row r="5" spans="1:21" x14ac:dyDescent="0.3">
      <c r="A5" s="7" t="s">
        <v>17</v>
      </c>
      <c r="B5" s="13">
        <f>_xlfn.STDEV.P(A8:A37)</f>
        <v>30.670452664847751</v>
      </c>
      <c r="J5" s="17"/>
      <c r="K5" s="17"/>
      <c r="L5" s="17"/>
      <c r="M5" s="17"/>
      <c r="N5" s="21"/>
      <c r="O5" s="27"/>
      <c r="P5" s="27"/>
      <c r="Q5" s="27"/>
      <c r="R5" s="27"/>
      <c r="S5" s="27"/>
    </row>
    <row r="6" spans="1:21" ht="15" thickBot="1" x14ac:dyDescent="0.35">
      <c r="J6" s="16"/>
      <c r="K6" s="16" t="s">
        <v>18</v>
      </c>
      <c r="L6" s="16"/>
      <c r="M6" s="16" t="s">
        <v>17</v>
      </c>
      <c r="N6" s="15"/>
      <c r="O6" s="20" t="s">
        <v>15</v>
      </c>
      <c r="P6" s="20" t="s">
        <v>2</v>
      </c>
      <c r="Q6" s="20" t="s">
        <v>4</v>
      </c>
      <c r="R6" s="20" t="s">
        <v>19</v>
      </c>
      <c r="S6" s="20" t="s">
        <v>20</v>
      </c>
      <c r="T6" s="20" t="s">
        <v>16</v>
      </c>
      <c r="U6" s="20" t="s">
        <v>10</v>
      </c>
    </row>
    <row r="7" spans="1:21" x14ac:dyDescent="0.3">
      <c r="A7" s="32" t="s">
        <v>7</v>
      </c>
      <c r="B7" s="33" t="s">
        <v>8</v>
      </c>
      <c r="C7" s="33" t="s">
        <v>9</v>
      </c>
      <c r="D7" s="33" t="s">
        <v>11</v>
      </c>
      <c r="E7" s="33" t="s">
        <v>12</v>
      </c>
      <c r="F7" s="33" t="s">
        <v>13</v>
      </c>
      <c r="G7" s="33" t="s">
        <v>14</v>
      </c>
      <c r="H7" s="34" t="s">
        <v>10</v>
      </c>
      <c r="J7" s="15" t="s">
        <v>7</v>
      </c>
      <c r="K7" s="15">
        <v>45.3</v>
      </c>
      <c r="L7" s="15"/>
      <c r="M7" s="15">
        <v>30.7</v>
      </c>
      <c r="N7" s="15"/>
      <c r="O7" s="18">
        <v>10</v>
      </c>
      <c r="P7" s="5">
        <v>10</v>
      </c>
      <c r="Q7" s="2">
        <v>6</v>
      </c>
      <c r="R7" s="6">
        <f>Q7/30</f>
        <v>0.2</v>
      </c>
      <c r="S7" s="6">
        <f>R7</f>
        <v>0.2</v>
      </c>
      <c r="T7">
        <f>_xlfn.NORM.S.INV(S7)</f>
        <v>-0.84162123357291452</v>
      </c>
      <c r="U7">
        <f>T7*$M$8+$K$8</f>
        <v>41.583787664270858</v>
      </c>
    </row>
    <row r="8" spans="1:21" x14ac:dyDescent="0.3">
      <c r="A8" s="35">
        <v>75</v>
      </c>
      <c r="B8" s="36">
        <f>(A8-$K$7)/$M$7</f>
        <v>0.96742671009771997</v>
      </c>
      <c r="C8" s="36">
        <f>B8*$M$9+$K$9</f>
        <v>59.674267100977204</v>
      </c>
      <c r="D8" s="36">
        <f>B8*$M$10+$K$10</f>
        <v>596.74267100977204</v>
      </c>
      <c r="E8" s="37"/>
      <c r="F8" s="37"/>
      <c r="G8" s="37"/>
      <c r="H8" s="38">
        <f>IF(A8&lt;=$O$7,$U$7, IF(A8&lt;=$O$8,$U$8, IF(A8&lt;=$O$9,$U$9, IF(A8&lt;=$O$10,$U$10, IF(A8&lt;=$O$11,$U$11, IF(A8&lt;=$O$12,$U$12, IF(A8&lt;=$O$13, $U$13, IF(A8&lt;=$O$14,$U$14, IF(A8&lt;=$O$15,$U$15, IF(A8&lt;=$O$16,$U$16,$U$16))))))))))</f>
        <v>62.815515655445999</v>
      </c>
      <c r="J8" s="15" t="s">
        <v>10</v>
      </c>
      <c r="K8" s="15">
        <v>50</v>
      </c>
      <c r="L8" s="15"/>
      <c r="M8" s="15">
        <v>10</v>
      </c>
      <c r="N8" s="15"/>
      <c r="O8" s="18">
        <v>20</v>
      </c>
      <c r="P8" s="5">
        <v>20</v>
      </c>
      <c r="Q8" s="2">
        <v>4</v>
      </c>
      <c r="R8" s="6">
        <f t="shared" ref="R8:R16" si="0">Q8/30</f>
        <v>0.13333333333333333</v>
      </c>
      <c r="S8" s="6">
        <f>R8+S7</f>
        <v>0.33333333333333337</v>
      </c>
      <c r="T8">
        <f t="shared" ref="T8:T17" si="1">_xlfn.NORM.S.INV(S8)</f>
        <v>-0.4307272992954575</v>
      </c>
      <c r="U8">
        <f t="shared" ref="U8:U17" si="2">T8*$M$8+$K$8</f>
        <v>45.692727007045427</v>
      </c>
    </row>
    <row r="9" spans="1:21" x14ac:dyDescent="0.3">
      <c r="A9" s="35">
        <v>58</v>
      </c>
      <c r="B9" s="36">
        <f t="shared" ref="B9:B37" si="3">(A9-$K$7)/$M$7</f>
        <v>0.41368078175895778</v>
      </c>
      <c r="C9" s="36">
        <f t="shared" ref="C9:C37" si="4">B9*$M$9+$K$9</f>
        <v>54.136807817589577</v>
      </c>
      <c r="D9" s="36">
        <f t="shared" ref="D9:D37" si="5">B9*$M$10+$K$10</f>
        <v>541.36807817589579</v>
      </c>
      <c r="E9" s="37"/>
      <c r="F9" s="37"/>
      <c r="G9" s="37"/>
      <c r="H9" s="38">
        <f t="shared" ref="H9:H37" si="6">IF(A9&lt;=$O$7,$U$7, IF(A9&lt;=$O$8,$U$8, IF(A9&lt;=$O$9,$U$9, IF(A9&lt;=$O$10,$U$10, IF(A9&lt;=$O$11,$U$11, IF(A9&lt;=$O$12,$U$12, IF(A9&lt;=$O$13, $U$13, IF(A9&lt;=$O$14,$U$14, IF(A9&lt;=$O$15,$U$15, IF(A9&lt;=$O$16,$U$16,$U$16))))))))))</f>
        <v>52.533471031357998</v>
      </c>
      <c r="J9" s="15" t="s">
        <v>9</v>
      </c>
      <c r="K9" s="15">
        <v>50</v>
      </c>
      <c r="L9" s="15"/>
      <c r="M9" s="15">
        <v>10</v>
      </c>
      <c r="N9" s="15"/>
      <c r="O9" s="18">
        <v>30</v>
      </c>
      <c r="P9" s="5">
        <v>30</v>
      </c>
      <c r="Q9" s="2">
        <v>1</v>
      </c>
      <c r="R9" s="6">
        <f t="shared" si="0"/>
        <v>3.3333333333333333E-2</v>
      </c>
      <c r="S9" s="6">
        <f t="shared" ref="S9:S17" si="7">R9+S8</f>
        <v>0.3666666666666667</v>
      </c>
      <c r="T9">
        <f t="shared" si="1"/>
        <v>-0.34069482708779542</v>
      </c>
      <c r="U9">
        <f t="shared" si="2"/>
        <v>46.593051729122045</v>
      </c>
    </row>
    <row r="10" spans="1:21" x14ac:dyDescent="0.3">
      <c r="A10" s="35">
        <v>74</v>
      </c>
      <c r="B10" s="36">
        <f t="shared" si="3"/>
        <v>0.93485342019543982</v>
      </c>
      <c r="C10" s="36">
        <f t="shared" si="4"/>
        <v>59.348534201954401</v>
      </c>
      <c r="D10" s="36">
        <f t="shared" si="5"/>
        <v>593.48534201954396</v>
      </c>
      <c r="E10" s="37"/>
      <c r="F10" s="37"/>
      <c r="G10" s="37"/>
      <c r="H10" s="38">
        <f t="shared" si="6"/>
        <v>62.815515655445999</v>
      </c>
      <c r="J10" s="15" t="s">
        <v>11</v>
      </c>
      <c r="K10" s="15">
        <v>500</v>
      </c>
      <c r="L10" s="15"/>
      <c r="M10" s="15">
        <v>100</v>
      </c>
      <c r="N10" s="15"/>
      <c r="O10" s="18">
        <v>40</v>
      </c>
      <c r="P10" s="5">
        <v>40</v>
      </c>
      <c r="Q10" s="2">
        <v>3</v>
      </c>
      <c r="R10" s="6">
        <f t="shared" si="0"/>
        <v>0.1</v>
      </c>
      <c r="S10" s="6">
        <f t="shared" si="7"/>
        <v>0.46666666666666667</v>
      </c>
      <c r="T10">
        <f t="shared" si="1"/>
        <v>-8.3651733907129086E-2</v>
      </c>
      <c r="U10">
        <f t="shared" si="2"/>
        <v>49.163482660928707</v>
      </c>
    </row>
    <row r="11" spans="1:21" x14ac:dyDescent="0.3">
      <c r="A11" s="35">
        <v>78</v>
      </c>
      <c r="B11" s="36">
        <f t="shared" si="3"/>
        <v>1.0651465798045603</v>
      </c>
      <c r="C11" s="36">
        <f t="shared" si="4"/>
        <v>60.651465798045606</v>
      </c>
      <c r="D11" s="36">
        <f t="shared" si="5"/>
        <v>606.51465798045604</v>
      </c>
      <c r="E11" s="37"/>
      <c r="F11" s="37"/>
      <c r="G11" s="37"/>
      <c r="H11" s="38">
        <f t="shared" si="6"/>
        <v>62.815515655445999</v>
      </c>
      <c r="J11" s="15" t="s">
        <v>12</v>
      </c>
      <c r="K11" s="15">
        <v>100</v>
      </c>
      <c r="L11" s="15"/>
      <c r="M11" s="15">
        <v>15</v>
      </c>
      <c r="N11" s="15"/>
      <c r="O11" s="18">
        <v>50</v>
      </c>
      <c r="P11" s="5">
        <v>50</v>
      </c>
      <c r="Q11" s="2">
        <v>3</v>
      </c>
      <c r="R11" s="6">
        <f t="shared" si="0"/>
        <v>0.1</v>
      </c>
      <c r="S11" s="6">
        <f t="shared" si="7"/>
        <v>0.56666666666666665</v>
      </c>
      <c r="T11">
        <f t="shared" si="1"/>
        <v>0.16789400478810546</v>
      </c>
      <c r="U11">
        <f t="shared" si="2"/>
        <v>51.678940047881056</v>
      </c>
    </row>
    <row r="12" spans="1:21" x14ac:dyDescent="0.3">
      <c r="A12" s="35">
        <v>85</v>
      </c>
      <c r="B12" s="36">
        <f t="shared" si="3"/>
        <v>1.2931596091205213</v>
      </c>
      <c r="C12" s="36">
        <f t="shared" si="4"/>
        <v>62.931596091205215</v>
      </c>
      <c r="D12" s="36">
        <f t="shared" si="5"/>
        <v>629.31596091205211</v>
      </c>
      <c r="E12" s="37"/>
      <c r="F12" s="37"/>
      <c r="G12" s="37"/>
      <c r="H12" s="38">
        <f t="shared" si="6"/>
        <v>68.339146358159127</v>
      </c>
      <c r="J12" s="15" t="s">
        <v>13</v>
      </c>
      <c r="K12" s="15">
        <v>10</v>
      </c>
      <c r="L12" s="15"/>
      <c r="M12" s="15">
        <v>3</v>
      </c>
      <c r="N12" s="15"/>
      <c r="O12" s="18">
        <v>60</v>
      </c>
      <c r="P12" s="5">
        <v>60</v>
      </c>
      <c r="Q12" s="2">
        <v>1</v>
      </c>
      <c r="R12" s="6">
        <f t="shared" si="0"/>
        <v>3.3333333333333333E-2</v>
      </c>
      <c r="S12" s="6">
        <f t="shared" si="7"/>
        <v>0.6</v>
      </c>
      <c r="T12">
        <f t="shared" si="1"/>
        <v>0.25334710313579978</v>
      </c>
      <c r="U12">
        <f t="shared" si="2"/>
        <v>52.533471031357998</v>
      </c>
    </row>
    <row r="13" spans="1:21" x14ac:dyDescent="0.3">
      <c r="A13" s="35">
        <v>39</v>
      </c>
      <c r="B13" s="36">
        <f t="shared" si="3"/>
        <v>-0.20521172638436475</v>
      </c>
      <c r="C13" s="36">
        <f t="shared" si="4"/>
        <v>47.947882736156352</v>
      </c>
      <c r="D13" s="36">
        <f t="shared" si="5"/>
        <v>479.4788273615635</v>
      </c>
      <c r="E13" s="37"/>
      <c r="F13" s="37"/>
      <c r="G13" s="37"/>
      <c r="H13" s="38">
        <f t="shared" si="6"/>
        <v>49.163482660928707</v>
      </c>
      <c r="J13" s="16" t="s">
        <v>14</v>
      </c>
      <c r="K13" s="16">
        <v>5</v>
      </c>
      <c r="L13" s="16"/>
      <c r="M13" s="16">
        <v>2</v>
      </c>
      <c r="N13" s="15"/>
      <c r="O13" s="18">
        <v>70</v>
      </c>
      <c r="P13" s="5">
        <v>70</v>
      </c>
      <c r="Q13" s="2">
        <v>2</v>
      </c>
      <c r="R13" s="6">
        <f t="shared" si="0"/>
        <v>6.6666666666666666E-2</v>
      </c>
      <c r="S13" s="6">
        <f t="shared" si="7"/>
        <v>0.66666666666666663</v>
      </c>
      <c r="T13">
        <f t="shared" si="1"/>
        <v>0.4307272992954575</v>
      </c>
      <c r="U13">
        <f t="shared" si="2"/>
        <v>54.307272992954573</v>
      </c>
    </row>
    <row r="14" spans="1:21" x14ac:dyDescent="0.3">
      <c r="A14" s="35">
        <v>73</v>
      </c>
      <c r="B14" s="36">
        <f t="shared" si="3"/>
        <v>0.90228013029315968</v>
      </c>
      <c r="C14" s="36">
        <f t="shared" si="4"/>
        <v>59.022801302931597</v>
      </c>
      <c r="D14" s="36">
        <f t="shared" si="5"/>
        <v>590.228013029316</v>
      </c>
      <c r="E14" s="37"/>
      <c r="F14" s="37"/>
      <c r="G14" s="37"/>
      <c r="H14" s="38">
        <f t="shared" si="6"/>
        <v>62.815515655445999</v>
      </c>
      <c r="O14" s="18">
        <v>80</v>
      </c>
      <c r="P14" s="5">
        <v>80</v>
      </c>
      <c r="Q14" s="2">
        <v>7</v>
      </c>
      <c r="R14" s="6">
        <f t="shared" si="0"/>
        <v>0.23333333333333334</v>
      </c>
      <c r="S14" s="6">
        <f t="shared" si="7"/>
        <v>0.89999999999999991</v>
      </c>
      <c r="T14">
        <f t="shared" si="1"/>
        <v>1.2815515655445999</v>
      </c>
      <c r="U14">
        <f t="shared" si="2"/>
        <v>62.815515655445999</v>
      </c>
    </row>
    <row r="15" spans="1:21" x14ac:dyDescent="0.3">
      <c r="A15" s="35">
        <v>5</v>
      </c>
      <c r="B15" s="36">
        <f t="shared" si="3"/>
        <v>-1.3127035830618892</v>
      </c>
      <c r="C15" s="36">
        <f t="shared" si="4"/>
        <v>36.872964169381106</v>
      </c>
      <c r="D15" s="36">
        <f t="shared" si="5"/>
        <v>368.72964169381112</v>
      </c>
      <c r="E15" s="37"/>
      <c r="F15" s="37"/>
      <c r="G15" s="37"/>
      <c r="H15" s="38">
        <f t="shared" si="6"/>
        <v>41.583787664270858</v>
      </c>
      <c r="O15" s="18">
        <v>90</v>
      </c>
      <c r="P15" s="5">
        <v>90</v>
      </c>
      <c r="Q15" s="2">
        <v>2</v>
      </c>
      <c r="R15" s="6">
        <f t="shared" si="0"/>
        <v>6.6666666666666666E-2</v>
      </c>
      <c r="S15" s="6">
        <f t="shared" si="7"/>
        <v>0.96666666666666656</v>
      </c>
      <c r="T15">
        <f t="shared" si="1"/>
        <v>1.8339146358159129</v>
      </c>
      <c r="U15">
        <f t="shared" si="2"/>
        <v>68.339146358159127</v>
      </c>
    </row>
    <row r="16" spans="1:21" x14ac:dyDescent="0.3">
      <c r="A16" s="35">
        <v>79</v>
      </c>
      <c r="B16" s="36">
        <f t="shared" si="3"/>
        <v>1.0977198697068404</v>
      </c>
      <c r="C16" s="36">
        <f t="shared" si="4"/>
        <v>60.977198697068403</v>
      </c>
      <c r="D16" s="36">
        <f t="shared" si="5"/>
        <v>609.771986970684</v>
      </c>
      <c r="E16" s="37"/>
      <c r="F16" s="37"/>
      <c r="G16" s="37"/>
      <c r="H16" s="38">
        <f t="shared" si="6"/>
        <v>62.815515655445999</v>
      </c>
      <c r="O16" s="19">
        <v>100</v>
      </c>
      <c r="P16" s="24">
        <v>100</v>
      </c>
      <c r="Q16" s="25">
        <v>1</v>
      </c>
      <c r="R16" s="26">
        <f t="shared" si="0"/>
        <v>3.3333333333333333E-2</v>
      </c>
      <c r="S16" s="26">
        <f t="shared" si="7"/>
        <v>0.99999999999999989</v>
      </c>
      <c r="T16" s="27">
        <f>_xlfn.NORM.S.INV(S16-0.0001)</f>
        <v>3.7190164854554291</v>
      </c>
      <c r="U16" s="27">
        <f t="shared" si="2"/>
        <v>87.190164854554297</v>
      </c>
    </row>
    <row r="17" spans="1:19" ht="15" thickBot="1" x14ac:dyDescent="0.35">
      <c r="A17" s="35">
        <v>96</v>
      </c>
      <c r="B17" s="36">
        <f t="shared" si="3"/>
        <v>1.6514657980456027</v>
      </c>
      <c r="C17" s="36">
        <f t="shared" si="4"/>
        <v>66.514657980456022</v>
      </c>
      <c r="D17" s="36">
        <f t="shared" si="5"/>
        <v>665.14657980456025</v>
      </c>
      <c r="E17" s="37"/>
      <c r="F17" s="37"/>
      <c r="G17" s="37"/>
      <c r="H17" s="38">
        <f t="shared" si="6"/>
        <v>87.190164854554297</v>
      </c>
      <c r="P17" s="3" t="s">
        <v>3</v>
      </c>
      <c r="Q17" s="3">
        <v>0</v>
      </c>
      <c r="S17" s="6"/>
    </row>
    <row r="18" spans="1:19" x14ac:dyDescent="0.3">
      <c r="A18" s="35">
        <v>12</v>
      </c>
      <c r="B18" s="36">
        <f t="shared" si="3"/>
        <v>-1.0846905537459284</v>
      </c>
      <c r="C18" s="36">
        <f t="shared" si="4"/>
        <v>39.153094462540714</v>
      </c>
      <c r="D18" s="36">
        <f t="shared" si="5"/>
        <v>391.53094462540719</v>
      </c>
      <c r="E18" s="37"/>
      <c r="F18" s="37"/>
      <c r="G18" s="37"/>
      <c r="H18" s="38">
        <f t="shared" si="6"/>
        <v>45.692727007045427</v>
      </c>
    </row>
    <row r="19" spans="1:19" x14ac:dyDescent="0.3">
      <c r="A19" s="35">
        <v>66</v>
      </c>
      <c r="B19" s="36">
        <f t="shared" si="3"/>
        <v>0.67426710097719877</v>
      </c>
      <c r="C19" s="36">
        <f t="shared" si="4"/>
        <v>56.742671009771989</v>
      </c>
      <c r="D19" s="36">
        <f t="shared" si="5"/>
        <v>567.42671009771993</v>
      </c>
      <c r="E19" s="37"/>
      <c r="F19" s="37"/>
      <c r="G19" s="37"/>
      <c r="H19" s="38">
        <f t="shared" si="6"/>
        <v>54.307272992954573</v>
      </c>
    </row>
    <row r="20" spans="1:19" x14ac:dyDescent="0.3">
      <c r="A20" s="35">
        <v>46</v>
      </c>
      <c r="B20" s="36">
        <f t="shared" si="3"/>
        <v>2.2801302931596185E-2</v>
      </c>
      <c r="C20" s="36">
        <f t="shared" si="4"/>
        <v>50.22801302931596</v>
      </c>
      <c r="D20" s="36">
        <f t="shared" si="5"/>
        <v>502.28013029315963</v>
      </c>
      <c r="E20" s="37"/>
      <c r="F20" s="37"/>
      <c r="G20" s="37"/>
      <c r="H20" s="38">
        <f t="shared" si="6"/>
        <v>51.678940047881056</v>
      </c>
      <c r="P20" s="22"/>
    </row>
    <row r="21" spans="1:19" x14ac:dyDescent="0.3">
      <c r="A21" s="35">
        <v>36</v>
      </c>
      <c r="B21" s="36">
        <f t="shared" si="3"/>
        <v>-0.30293159609120512</v>
      </c>
      <c r="C21" s="36">
        <f t="shared" si="4"/>
        <v>46.970684039087949</v>
      </c>
      <c r="D21" s="36">
        <f t="shared" si="5"/>
        <v>469.70684039087951</v>
      </c>
      <c r="E21" s="37"/>
      <c r="F21" s="37"/>
      <c r="G21" s="37"/>
      <c r="H21" s="38">
        <f t="shared" si="6"/>
        <v>49.163482660928707</v>
      </c>
    </row>
    <row r="22" spans="1:19" x14ac:dyDescent="0.3">
      <c r="A22" s="35">
        <v>12</v>
      </c>
      <c r="B22" s="36">
        <f t="shared" si="3"/>
        <v>-1.0846905537459284</v>
      </c>
      <c r="C22" s="36">
        <f t="shared" si="4"/>
        <v>39.153094462540714</v>
      </c>
      <c r="D22" s="36">
        <f t="shared" si="5"/>
        <v>391.53094462540719</v>
      </c>
      <c r="E22" s="37"/>
      <c r="F22" s="37"/>
      <c r="G22" s="37"/>
      <c r="H22" s="38">
        <f t="shared" si="6"/>
        <v>45.692727007045427</v>
      </c>
    </row>
    <row r="23" spans="1:19" x14ac:dyDescent="0.3">
      <c r="A23" s="35">
        <v>9</v>
      </c>
      <c r="B23" s="36">
        <f t="shared" si="3"/>
        <v>-1.1824104234527686</v>
      </c>
      <c r="C23" s="36">
        <f t="shared" si="4"/>
        <v>38.175895765472312</v>
      </c>
      <c r="D23" s="36">
        <f t="shared" si="5"/>
        <v>381.75895765472313</v>
      </c>
      <c r="E23" s="37"/>
      <c r="F23" s="37"/>
      <c r="G23" s="37"/>
      <c r="H23" s="38">
        <f t="shared" si="6"/>
        <v>41.583787664270858</v>
      </c>
    </row>
    <row r="24" spans="1:19" x14ac:dyDescent="0.3">
      <c r="A24" s="35">
        <v>74</v>
      </c>
      <c r="B24" s="36">
        <f t="shared" si="3"/>
        <v>0.93485342019543982</v>
      </c>
      <c r="C24" s="36">
        <f t="shared" si="4"/>
        <v>59.348534201954401</v>
      </c>
      <c r="D24" s="36">
        <f t="shared" si="5"/>
        <v>593.48534201954396</v>
      </c>
      <c r="E24" s="37"/>
      <c r="F24" s="37"/>
      <c r="G24" s="37"/>
      <c r="H24" s="38">
        <f t="shared" si="6"/>
        <v>62.815515655445999</v>
      </c>
    </row>
    <row r="25" spans="1:19" x14ac:dyDescent="0.3">
      <c r="A25" s="35">
        <v>5</v>
      </c>
      <c r="B25" s="36">
        <f t="shared" si="3"/>
        <v>-1.3127035830618892</v>
      </c>
      <c r="C25" s="36">
        <f t="shared" si="4"/>
        <v>36.872964169381106</v>
      </c>
      <c r="D25" s="36">
        <f t="shared" si="5"/>
        <v>368.72964169381112</v>
      </c>
      <c r="E25" s="37"/>
      <c r="F25" s="37"/>
      <c r="G25" s="37"/>
      <c r="H25" s="38">
        <f t="shared" si="6"/>
        <v>41.583787664270858</v>
      </c>
    </row>
    <row r="26" spans="1:19" x14ac:dyDescent="0.3">
      <c r="A26" s="35">
        <v>70</v>
      </c>
      <c r="B26" s="36">
        <f t="shared" si="3"/>
        <v>0.80456026058631935</v>
      </c>
      <c r="C26" s="36">
        <f t="shared" si="4"/>
        <v>58.045602605863195</v>
      </c>
      <c r="D26" s="36">
        <f t="shared" si="5"/>
        <v>580.45602605863189</v>
      </c>
      <c r="E26" s="37"/>
      <c r="F26" s="37"/>
      <c r="G26" s="37"/>
      <c r="H26" s="38">
        <f t="shared" si="6"/>
        <v>54.307272992954573</v>
      </c>
    </row>
    <row r="27" spans="1:19" x14ac:dyDescent="0.3">
      <c r="A27" s="35">
        <v>14</v>
      </c>
      <c r="B27" s="36">
        <f t="shared" si="3"/>
        <v>-1.0195439739413681</v>
      </c>
      <c r="C27" s="36">
        <f t="shared" si="4"/>
        <v>39.804560260586321</v>
      </c>
      <c r="D27" s="36">
        <f t="shared" si="5"/>
        <v>398.04560260586322</v>
      </c>
      <c r="E27" s="37"/>
      <c r="F27" s="37"/>
      <c r="G27" s="37"/>
      <c r="H27" s="38">
        <f t="shared" si="6"/>
        <v>45.692727007045427</v>
      </c>
    </row>
    <row r="28" spans="1:19" x14ac:dyDescent="0.3">
      <c r="A28" s="35">
        <v>27</v>
      </c>
      <c r="B28" s="36">
        <f t="shared" si="3"/>
        <v>-0.59609120521172632</v>
      </c>
      <c r="C28" s="36">
        <f t="shared" si="4"/>
        <v>44.039087947882734</v>
      </c>
      <c r="D28" s="36">
        <f t="shared" si="5"/>
        <v>440.39087947882734</v>
      </c>
      <c r="E28" s="37"/>
      <c r="F28" s="37"/>
      <c r="G28" s="37"/>
      <c r="H28" s="38">
        <f t="shared" si="6"/>
        <v>46.593051729122045</v>
      </c>
    </row>
    <row r="29" spans="1:19" x14ac:dyDescent="0.3">
      <c r="A29" s="35">
        <v>50</v>
      </c>
      <c r="B29" s="36">
        <f t="shared" si="3"/>
        <v>0.15309446254071671</v>
      </c>
      <c r="C29" s="36">
        <f t="shared" si="4"/>
        <v>51.530944625407166</v>
      </c>
      <c r="D29" s="36">
        <f t="shared" si="5"/>
        <v>515.30944625407164</v>
      </c>
      <c r="E29" s="37"/>
      <c r="F29" s="37"/>
      <c r="G29" s="37"/>
      <c r="H29" s="38">
        <f t="shared" si="6"/>
        <v>51.678940047881056</v>
      </c>
    </row>
    <row r="30" spans="1:19" x14ac:dyDescent="0.3">
      <c r="A30" s="35">
        <v>2</v>
      </c>
      <c r="B30" s="36">
        <f t="shared" si="3"/>
        <v>-1.4104234527687296</v>
      </c>
      <c r="C30" s="36">
        <f t="shared" si="4"/>
        <v>35.895765472312704</v>
      </c>
      <c r="D30" s="36">
        <f t="shared" si="5"/>
        <v>358.95765472312701</v>
      </c>
      <c r="E30" s="37"/>
      <c r="F30" s="37"/>
      <c r="G30" s="37"/>
      <c r="H30" s="38">
        <f t="shared" si="6"/>
        <v>41.583787664270858</v>
      </c>
    </row>
    <row r="31" spans="1:19" x14ac:dyDescent="0.3">
      <c r="A31" s="35">
        <v>50</v>
      </c>
      <c r="B31" s="36">
        <f t="shared" si="3"/>
        <v>0.15309446254071671</v>
      </c>
      <c r="C31" s="36">
        <f t="shared" si="4"/>
        <v>51.530944625407166</v>
      </c>
      <c r="D31" s="36">
        <f t="shared" si="5"/>
        <v>515.30944625407164</v>
      </c>
      <c r="E31" s="37"/>
      <c r="F31" s="37"/>
      <c r="G31" s="37"/>
      <c r="H31" s="38">
        <f t="shared" si="6"/>
        <v>51.678940047881056</v>
      </c>
    </row>
    <row r="32" spans="1:19" x14ac:dyDescent="0.3">
      <c r="A32" s="35">
        <v>6</v>
      </c>
      <c r="B32" s="36">
        <f t="shared" si="3"/>
        <v>-1.280130293159609</v>
      </c>
      <c r="C32" s="36">
        <f t="shared" si="4"/>
        <v>37.198697068403909</v>
      </c>
      <c r="D32" s="36">
        <f t="shared" si="5"/>
        <v>371.98697068403908</v>
      </c>
      <c r="E32" s="37"/>
      <c r="F32" s="37"/>
      <c r="G32" s="37"/>
      <c r="H32" s="38">
        <f t="shared" si="6"/>
        <v>41.583787664270858</v>
      </c>
    </row>
    <row r="33" spans="1:17" ht="15" thickBot="1" x14ac:dyDescent="0.35">
      <c r="A33" s="35">
        <v>14</v>
      </c>
      <c r="B33" s="36">
        <f t="shared" si="3"/>
        <v>-1.0195439739413681</v>
      </c>
      <c r="C33" s="36">
        <f t="shared" si="4"/>
        <v>39.804560260586321</v>
      </c>
      <c r="D33" s="36">
        <f t="shared" si="5"/>
        <v>398.04560260586322</v>
      </c>
      <c r="E33" s="37"/>
      <c r="F33" s="37"/>
      <c r="G33" s="37"/>
      <c r="H33" s="38">
        <f t="shared" si="6"/>
        <v>45.692727007045427</v>
      </c>
    </row>
    <row r="34" spans="1:17" x14ac:dyDescent="0.3">
      <c r="A34" s="35">
        <v>80</v>
      </c>
      <c r="B34" s="36">
        <f t="shared" si="3"/>
        <v>1.1302931596091206</v>
      </c>
      <c r="C34" s="36">
        <f t="shared" si="4"/>
        <v>61.302931596091206</v>
      </c>
      <c r="D34" s="36">
        <f t="shared" si="5"/>
        <v>613.02931596091207</v>
      </c>
      <c r="E34" s="37"/>
      <c r="F34" s="37"/>
      <c r="G34" s="37"/>
      <c r="H34" s="38">
        <f t="shared" si="6"/>
        <v>62.815515655445999</v>
      </c>
      <c r="M34" s="15" t="s">
        <v>21</v>
      </c>
      <c r="P34" s="4" t="s">
        <v>2</v>
      </c>
      <c r="Q34" s="4" t="s">
        <v>4</v>
      </c>
    </row>
    <row r="35" spans="1:17" x14ac:dyDescent="0.3">
      <c r="A35" s="35">
        <v>84</v>
      </c>
      <c r="B35" s="36">
        <f t="shared" si="3"/>
        <v>1.2605863192182412</v>
      </c>
      <c r="C35" s="36">
        <f t="shared" si="4"/>
        <v>62.605863192182412</v>
      </c>
      <c r="D35" s="36">
        <f t="shared" si="5"/>
        <v>626.05863192182414</v>
      </c>
      <c r="E35" s="37"/>
      <c r="F35" s="37"/>
      <c r="G35" s="37"/>
      <c r="H35" s="38">
        <f t="shared" si="6"/>
        <v>68.339146358159127</v>
      </c>
      <c r="M35" s="21">
        <v>35</v>
      </c>
      <c r="P35" s="5">
        <v>35</v>
      </c>
      <c r="Q35" s="2">
        <v>0</v>
      </c>
    </row>
    <row r="36" spans="1:17" x14ac:dyDescent="0.3">
      <c r="A36" s="35">
        <v>1</v>
      </c>
      <c r="B36" s="36">
        <f t="shared" si="3"/>
        <v>-1.4429967426710097</v>
      </c>
      <c r="C36" s="36">
        <f t="shared" si="4"/>
        <v>35.5700325732899</v>
      </c>
      <c r="D36" s="36">
        <f t="shared" si="5"/>
        <v>355.70032573289905</v>
      </c>
      <c r="E36" s="37"/>
      <c r="F36" s="37"/>
      <c r="G36" s="37"/>
      <c r="H36" s="38">
        <f t="shared" si="6"/>
        <v>41.583787664270858</v>
      </c>
      <c r="M36" s="21">
        <v>40</v>
      </c>
      <c r="P36" s="5">
        <v>40</v>
      </c>
      <c r="Q36" s="2">
        <v>10</v>
      </c>
    </row>
    <row r="37" spans="1:17" ht="15" thickBot="1" x14ac:dyDescent="0.35">
      <c r="A37" s="39">
        <v>39</v>
      </c>
      <c r="B37" s="40">
        <f t="shared" si="3"/>
        <v>-0.20521172638436475</v>
      </c>
      <c r="C37" s="40">
        <f t="shared" si="4"/>
        <v>47.947882736156352</v>
      </c>
      <c r="D37" s="40">
        <f t="shared" si="5"/>
        <v>479.4788273615635</v>
      </c>
      <c r="E37" s="41"/>
      <c r="F37" s="41"/>
      <c r="G37" s="41"/>
      <c r="H37" s="42">
        <f t="shared" si="6"/>
        <v>49.163482660928707</v>
      </c>
      <c r="M37" s="21">
        <v>45</v>
      </c>
      <c r="P37" s="5">
        <v>45</v>
      </c>
      <c r="Q37" s="2">
        <v>1</v>
      </c>
    </row>
    <row r="38" spans="1:17" x14ac:dyDescent="0.3">
      <c r="M38" s="21">
        <v>50</v>
      </c>
      <c r="P38" s="5">
        <v>50</v>
      </c>
      <c r="Q38" s="2">
        <v>3</v>
      </c>
    </row>
    <row r="39" spans="1:17" x14ac:dyDescent="0.3">
      <c r="M39" s="21">
        <v>55</v>
      </c>
      <c r="P39" s="5">
        <v>55</v>
      </c>
      <c r="Q39" s="2">
        <v>4</v>
      </c>
    </row>
    <row r="40" spans="1:17" x14ac:dyDescent="0.3">
      <c r="A40" s="31" t="s">
        <v>24</v>
      </c>
      <c r="B40" s="14"/>
      <c r="C40" s="14"/>
      <c r="D40" s="14"/>
      <c r="E40" s="14"/>
      <c r="F40" s="14"/>
      <c r="G40" s="14"/>
      <c r="H40" s="14"/>
      <c r="M40" s="21">
        <v>60</v>
      </c>
      <c r="P40" s="5">
        <v>60</v>
      </c>
      <c r="Q40" s="2">
        <v>6</v>
      </c>
    </row>
    <row r="41" spans="1:17" x14ac:dyDescent="0.3">
      <c r="A41" s="30">
        <f t="shared" ref="A41:B41" si="8">SKEW(A8:A37)</f>
        <v>-7.7119271169438813E-2</v>
      </c>
      <c r="B41" s="30">
        <f>SKEW(B8:B37)</f>
        <v>-7.7119271169438716E-2</v>
      </c>
      <c r="C41" s="30">
        <f>SKEW(C8:C37)</f>
        <v>-7.7119271169436801E-2</v>
      </c>
      <c r="D41" s="30">
        <f>SKEW(D8:D37)</f>
        <v>-7.7119271169438841E-2</v>
      </c>
      <c r="E41" s="14"/>
      <c r="F41" s="14"/>
      <c r="G41" s="14"/>
      <c r="H41" s="30">
        <f>SKEW(H8:H37)</f>
        <v>1.091056784590638</v>
      </c>
      <c r="M41" s="21">
        <v>65</v>
      </c>
      <c r="P41" s="5">
        <v>65</v>
      </c>
      <c r="Q41" s="2">
        <v>5</v>
      </c>
    </row>
    <row r="42" spans="1:17" x14ac:dyDescent="0.3">
      <c r="A42" s="31" t="s">
        <v>25</v>
      </c>
      <c r="B42" s="14"/>
      <c r="C42" s="14"/>
      <c r="D42" s="14"/>
      <c r="E42" s="14"/>
      <c r="F42" s="14"/>
      <c r="G42" s="14"/>
      <c r="H42" s="14"/>
      <c r="M42" s="21">
        <v>70</v>
      </c>
      <c r="P42" s="5">
        <v>70</v>
      </c>
      <c r="Q42" s="2">
        <v>1</v>
      </c>
    </row>
    <row r="43" spans="1:17" ht="15" thickBot="1" x14ac:dyDescent="0.35">
      <c r="A43" s="30">
        <f>KURT(A8:A37)</f>
        <v>-1.5549082166552683</v>
      </c>
      <c r="B43" s="30">
        <f>KURT(B8:B37)</f>
        <v>-1.5549082166552701</v>
      </c>
      <c r="C43" s="30">
        <f>KURT(C8:C37)</f>
        <v>-1.5549082166552695</v>
      </c>
      <c r="D43" s="30">
        <f>KURT(D8:D37)</f>
        <v>-1.5549082166552699</v>
      </c>
      <c r="E43" s="14"/>
      <c r="F43" s="14"/>
      <c r="G43" s="14"/>
      <c r="H43" s="30">
        <f>KURT(H8:H37)</f>
        <v>1.5271245514243676</v>
      </c>
      <c r="O43" s="23"/>
      <c r="P43" s="3" t="s">
        <v>3</v>
      </c>
      <c r="Q43" s="3">
        <v>0</v>
      </c>
    </row>
    <row r="44" spans="1:17" x14ac:dyDescent="0.3">
      <c r="O44" s="23"/>
    </row>
    <row r="46" spans="1:17" ht="15" thickBot="1" x14ac:dyDescent="0.35"/>
    <row r="47" spans="1:17" x14ac:dyDescent="0.3">
      <c r="M47" s="10" t="s">
        <v>22</v>
      </c>
      <c r="P47" s="4" t="s">
        <v>2</v>
      </c>
      <c r="Q47" s="4" t="s">
        <v>4</v>
      </c>
    </row>
    <row r="48" spans="1:17" x14ac:dyDescent="0.3">
      <c r="M48" s="28">
        <v>350</v>
      </c>
      <c r="P48" s="28">
        <v>350</v>
      </c>
      <c r="Q48" s="2">
        <v>0</v>
      </c>
    </row>
    <row r="49" spans="13:17" x14ac:dyDescent="0.3">
      <c r="M49" s="28">
        <v>400</v>
      </c>
      <c r="P49" s="28">
        <v>400</v>
      </c>
      <c r="Q49" s="2">
        <v>10</v>
      </c>
    </row>
    <row r="50" spans="13:17" x14ac:dyDescent="0.3">
      <c r="M50" s="28">
        <v>450</v>
      </c>
      <c r="P50" s="28">
        <v>450</v>
      </c>
      <c r="Q50" s="2">
        <v>1</v>
      </c>
    </row>
    <row r="51" spans="13:17" x14ac:dyDescent="0.3">
      <c r="M51" s="28">
        <v>500</v>
      </c>
      <c r="P51" s="28">
        <v>500</v>
      </c>
      <c r="Q51" s="2">
        <v>3</v>
      </c>
    </row>
    <row r="52" spans="13:17" x14ac:dyDescent="0.3">
      <c r="M52" s="28">
        <v>550</v>
      </c>
      <c r="P52" s="28">
        <v>550</v>
      </c>
      <c r="Q52" s="2">
        <v>4</v>
      </c>
    </row>
    <row r="53" spans="13:17" x14ac:dyDescent="0.3">
      <c r="M53" s="28">
        <v>600</v>
      </c>
      <c r="P53" s="28">
        <v>600</v>
      </c>
      <c r="Q53" s="2">
        <v>6</v>
      </c>
    </row>
    <row r="54" spans="13:17" x14ac:dyDescent="0.3">
      <c r="M54" s="29">
        <v>650</v>
      </c>
      <c r="P54" s="28">
        <v>650</v>
      </c>
      <c r="Q54" s="2">
        <v>5</v>
      </c>
    </row>
    <row r="55" spans="13:17" x14ac:dyDescent="0.3">
      <c r="M55" s="29">
        <v>700</v>
      </c>
      <c r="P55" s="28">
        <v>700</v>
      </c>
      <c r="Q55" s="2">
        <v>1</v>
      </c>
    </row>
    <row r="56" spans="13:17" ht="15" thickBot="1" x14ac:dyDescent="0.35">
      <c r="P56" s="3" t="s">
        <v>3</v>
      </c>
      <c r="Q56" s="3">
        <v>0</v>
      </c>
    </row>
    <row r="59" spans="13:17" ht="15" thickBot="1" x14ac:dyDescent="0.35"/>
    <row r="60" spans="13:17" x14ac:dyDescent="0.3">
      <c r="M60" s="15" t="s">
        <v>23</v>
      </c>
      <c r="P60" s="4" t="s">
        <v>2</v>
      </c>
      <c r="Q60" s="4" t="s">
        <v>4</v>
      </c>
    </row>
    <row r="61" spans="13:17" x14ac:dyDescent="0.3">
      <c r="M61" s="21">
        <v>35</v>
      </c>
      <c r="N61" s="21"/>
      <c r="O61" s="21"/>
      <c r="P61" s="5">
        <v>35</v>
      </c>
      <c r="Q61" s="2">
        <v>0</v>
      </c>
    </row>
    <row r="62" spans="13:17" x14ac:dyDescent="0.3">
      <c r="M62" s="21">
        <v>40</v>
      </c>
      <c r="N62" s="21"/>
      <c r="O62" s="21"/>
      <c r="P62" s="5">
        <v>40</v>
      </c>
      <c r="Q62" s="2">
        <v>0</v>
      </c>
    </row>
    <row r="63" spans="13:17" x14ac:dyDescent="0.3">
      <c r="M63" s="21">
        <v>45</v>
      </c>
      <c r="N63" s="21"/>
      <c r="O63" s="21"/>
      <c r="P63" s="5">
        <v>45</v>
      </c>
      <c r="Q63" s="2">
        <v>6</v>
      </c>
    </row>
    <row r="64" spans="13:17" x14ac:dyDescent="0.3">
      <c r="M64" s="21">
        <v>50</v>
      </c>
      <c r="N64" s="21"/>
      <c r="O64" s="21"/>
      <c r="P64" s="5">
        <v>50</v>
      </c>
      <c r="Q64" s="2">
        <v>8</v>
      </c>
    </row>
    <row r="65" spans="13:17" x14ac:dyDescent="0.3">
      <c r="M65" s="21">
        <v>55</v>
      </c>
      <c r="N65" s="21"/>
      <c r="O65" s="21"/>
      <c r="P65" s="5">
        <v>55</v>
      </c>
      <c r="Q65" s="2">
        <v>6</v>
      </c>
    </row>
    <row r="66" spans="13:17" x14ac:dyDescent="0.3">
      <c r="M66" s="21">
        <v>60</v>
      </c>
      <c r="N66" s="21"/>
      <c r="O66" s="21"/>
      <c r="P66" s="5">
        <v>60</v>
      </c>
      <c r="Q66" s="2">
        <v>0</v>
      </c>
    </row>
    <row r="67" spans="13:17" x14ac:dyDescent="0.3">
      <c r="M67" s="21">
        <v>65</v>
      </c>
      <c r="N67" s="21"/>
      <c r="O67" s="21"/>
      <c r="P67" s="5">
        <v>65</v>
      </c>
      <c r="Q67" s="2">
        <v>7</v>
      </c>
    </row>
    <row r="68" spans="13:17" x14ac:dyDescent="0.3">
      <c r="M68" s="21">
        <v>70</v>
      </c>
      <c r="N68" s="21"/>
      <c r="O68" s="21"/>
      <c r="P68" s="5">
        <v>70</v>
      </c>
      <c r="Q68" s="2">
        <v>2</v>
      </c>
    </row>
    <row r="69" spans="13:17" ht="15" thickBot="1" x14ac:dyDescent="0.35">
      <c r="P69" s="3" t="s">
        <v>3</v>
      </c>
      <c r="Q69" s="3">
        <v>1</v>
      </c>
    </row>
  </sheetData>
  <sortState ref="P61:P68">
    <sortCondition ref="P59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Foglio 1</vt:lpstr>
      <vt:lpstr>Punti z pag. 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Grassi</dc:creator>
  <cp:lastModifiedBy>Michele Grassi</cp:lastModifiedBy>
  <dcterms:created xsi:type="dcterms:W3CDTF">2020-11-13T12:00:37Z</dcterms:created>
  <dcterms:modified xsi:type="dcterms:W3CDTF">2020-11-18T18:32:12Z</dcterms:modified>
</cp:coreProperties>
</file>