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ibedu-my.sharepoint.com/personal/modugno_mib_edu/Documents/MATERIALE/ANALISI BILANCIO INDICI E FLUSSI/CASI/CASI IN ITALIANO/MARGINE HOTEL/"/>
    </mc:Choice>
  </mc:AlternateContent>
  <xr:revisionPtr revIDLastSave="0" documentId="8_{B0471593-BE1A-2B46-958D-A125C32CF695}" xr6:coauthVersionLast="46" xr6:coauthVersionMax="46" xr10:uidLastSave="{00000000-0000-0000-0000-000000000000}"/>
  <bookViews>
    <workbookView xWindow="0" yWindow="500" windowWidth="28120" windowHeight="16580" tabRatio="610" xr2:uid="{00000000-000D-0000-FFFF-FFFF00000000}"/>
  </bookViews>
  <sheets>
    <sheet name="Foglio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" l="1"/>
  <c r="V6" i="1"/>
  <c r="V5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29" i="1"/>
  <c r="B30" i="1" s="1"/>
  <c r="Q49" i="1"/>
  <c r="V8" i="1"/>
  <c r="V4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27" i="1" l="1"/>
</calcChain>
</file>

<file path=xl/sharedStrings.xml><?xml version="1.0" encoding="utf-8"?>
<sst xmlns="http://schemas.openxmlformats.org/spreadsheetml/2006/main" count="107" uniqueCount="57">
  <si>
    <t>JANUARY</t>
  </si>
  <si>
    <t>FEBRUARY</t>
  </si>
  <si>
    <t>MARCH</t>
  </si>
  <si>
    <t>APRIL</t>
  </si>
  <si>
    <t>MAY</t>
  </si>
  <si>
    <t>JUNE</t>
  </si>
  <si>
    <t>Budget</t>
  </si>
  <si>
    <t>Nr of available rooms</t>
  </si>
  <si>
    <t>ARR (average room rev)</t>
  </si>
  <si>
    <t>occupancy rate</t>
  </si>
  <si>
    <t>Room Night</t>
  </si>
  <si>
    <t>Bed Night</t>
  </si>
  <si>
    <t>Room Revenue</t>
  </si>
  <si>
    <t>days in the month</t>
  </si>
  <si>
    <t>INCOME STATEMENT FOR DIRECTORS</t>
  </si>
  <si>
    <t>REVENUES FROM ROOMS</t>
  </si>
  <si>
    <t>rev from laundry service</t>
  </si>
  <si>
    <t>exp from laundry service</t>
  </si>
  <si>
    <t xml:space="preserve">MARGIN ON LAUNDRY </t>
  </si>
  <si>
    <t>Revenues from pay TV</t>
  </si>
  <si>
    <t>Expenses from Pay TV</t>
  </si>
  <si>
    <t>MARGIN ON PAY TV</t>
  </si>
  <si>
    <t>rev from refrigerators</t>
  </si>
  <si>
    <t>exp from refrigerators</t>
  </si>
  <si>
    <t>MARGIN ON REFREG.</t>
  </si>
  <si>
    <t>rev from internal shops</t>
  </si>
  <si>
    <t>exp from int. Shops</t>
  </si>
  <si>
    <t>MARGIN INTER. SHOP</t>
  </si>
  <si>
    <t>Rev on Internet</t>
  </si>
  <si>
    <t xml:space="preserve">Expenses from Internet </t>
  </si>
  <si>
    <t>MARGIN INTERNET</t>
  </si>
  <si>
    <t>other revenues</t>
  </si>
  <si>
    <t>TOTAL OPER. REVEN.</t>
  </si>
  <si>
    <t>TOTAL OPER. EXP.</t>
  </si>
  <si>
    <t>SUM OF ALL MARGINS</t>
  </si>
  <si>
    <t>Staff</t>
  </si>
  <si>
    <t>porters (service)</t>
  </si>
  <si>
    <t>Canteen</t>
  </si>
  <si>
    <t>employees' transfers</t>
  </si>
  <si>
    <t>other exp.for employees</t>
  </si>
  <si>
    <t>Newspaper</t>
  </si>
  <si>
    <t>other oper. expenses</t>
  </si>
  <si>
    <t>TOTAL RECURRING EXPENSES (excl. Staff and Porters)</t>
  </si>
  <si>
    <t>courtesy products</t>
  </si>
  <si>
    <t>rooms' material</t>
  </si>
  <si>
    <t>Laundry</t>
  </si>
  <si>
    <t>laundry extra</t>
  </si>
  <si>
    <t>room cleaning</t>
  </si>
  <si>
    <t>common areas cleaning</t>
  </si>
  <si>
    <t>Flowers</t>
  </si>
  <si>
    <t>TOT.HOUSEKEEPING EXPENSES</t>
  </si>
  <si>
    <t>phone expenses</t>
  </si>
  <si>
    <t>TOT. OTHER EXP.</t>
  </si>
  <si>
    <t xml:space="preserve">MARGIN </t>
  </si>
  <si>
    <t>TOT. SEMESTER</t>
  </si>
  <si>
    <t xml:space="preserve">days </t>
  </si>
  <si>
    <t>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</si>
</sst>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0" xfId="0" applyNumberFormat="1" applyBorder="1"/>
    <xf numFmtId="0" fontId="0" fillId="0" borderId="0" xfId="0" applyFill="1"/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164" fontId="0" fillId="0" borderId="0" xfId="29" applyNumberFormat="1" applyFont="1"/>
    <xf numFmtId="0" fontId="4" fillId="0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Normale" xfId="0" builtinId="0"/>
    <cellStyle name="Percentuale" xfId="2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zoomScale="147" zoomScaleNormal="147" zoomScalePageLayoutView="200" workbookViewId="0">
      <pane xSplit="1" ySplit="1" topLeftCell="B27" activePane="bottomRight" state="frozenSplit"/>
      <selection pane="topRight" activeCell="B1" sqref="B1"/>
      <selection pane="bottomLeft" activeCell="A2" sqref="A2"/>
      <selection pane="bottomRight" activeCell="X29" sqref="X29:AC47"/>
    </sheetView>
  </sheetViews>
  <sheetFormatPr baseColWidth="10" defaultRowHeight="16" x14ac:dyDescent="0.2"/>
  <cols>
    <col min="1" max="1" width="23.83203125" bestFit="1" customWidth="1"/>
    <col min="2" max="2" width="13" bestFit="1" customWidth="1"/>
    <col min="3" max="19" width="6" bestFit="1" customWidth="1"/>
    <col min="21" max="21" width="23.83203125" bestFit="1" customWidth="1"/>
    <col min="22" max="22" width="9.33203125" bestFit="1" customWidth="1"/>
    <col min="24" max="24" width="31.83203125" bestFit="1" customWidth="1"/>
    <col min="28" max="28" width="12.6640625" bestFit="1" customWidth="1"/>
  </cols>
  <sheetData>
    <row r="1" spans="1:25" ht="17" thickBot="1" x14ac:dyDescent="0.25">
      <c r="A1" s="1"/>
      <c r="B1" s="72" t="s">
        <v>0</v>
      </c>
      <c r="C1" s="73"/>
      <c r="D1" s="74"/>
      <c r="E1" s="72" t="s">
        <v>1</v>
      </c>
      <c r="F1" s="73"/>
      <c r="G1" s="74"/>
      <c r="H1" s="72" t="s">
        <v>2</v>
      </c>
      <c r="I1" s="73"/>
      <c r="J1" s="74"/>
      <c r="K1" s="72" t="s">
        <v>3</v>
      </c>
      <c r="L1" s="73"/>
      <c r="M1" s="74"/>
      <c r="N1" s="72" t="s">
        <v>4</v>
      </c>
      <c r="O1" s="73"/>
      <c r="P1" s="74"/>
      <c r="Q1" s="72" t="s">
        <v>5</v>
      </c>
      <c r="R1" s="73"/>
      <c r="S1" s="74"/>
      <c r="U1" s="40" t="s">
        <v>56</v>
      </c>
    </row>
    <row r="2" spans="1:25" x14ac:dyDescent="0.2">
      <c r="A2" s="3"/>
      <c r="B2" s="4" t="s">
        <v>6</v>
      </c>
      <c r="C2" s="2">
        <v>2007</v>
      </c>
      <c r="D2" s="5">
        <v>2006</v>
      </c>
      <c r="E2" s="2" t="s">
        <v>6</v>
      </c>
      <c r="F2" s="2">
        <v>2007</v>
      </c>
      <c r="G2" s="5">
        <v>2006</v>
      </c>
      <c r="H2" s="2" t="s">
        <v>6</v>
      </c>
      <c r="I2" s="2">
        <v>2007</v>
      </c>
      <c r="J2" s="5">
        <v>2006</v>
      </c>
      <c r="K2" s="2" t="s">
        <v>6</v>
      </c>
      <c r="L2" s="2">
        <v>2007</v>
      </c>
      <c r="M2" s="5">
        <v>2006</v>
      </c>
      <c r="N2" s="2" t="s">
        <v>6</v>
      </c>
      <c r="O2" s="2">
        <v>2007</v>
      </c>
      <c r="P2" s="5">
        <v>2006</v>
      </c>
      <c r="Q2" s="2" t="s">
        <v>6</v>
      </c>
      <c r="R2" s="2">
        <v>2007</v>
      </c>
      <c r="S2" s="5">
        <v>2006</v>
      </c>
    </row>
    <row r="3" spans="1:25" x14ac:dyDescent="0.2">
      <c r="A3" s="6" t="s">
        <v>7</v>
      </c>
      <c r="B3" s="7">
        <v>92</v>
      </c>
      <c r="C3" s="8">
        <v>97</v>
      </c>
      <c r="D3" s="9">
        <v>97</v>
      </c>
      <c r="E3" s="8">
        <v>92</v>
      </c>
      <c r="F3" s="8">
        <v>97</v>
      </c>
      <c r="G3" s="9">
        <v>97</v>
      </c>
      <c r="H3" s="8">
        <v>92</v>
      </c>
      <c r="I3" s="8">
        <v>97</v>
      </c>
      <c r="J3" s="9">
        <v>97</v>
      </c>
      <c r="K3" s="8">
        <v>92</v>
      </c>
      <c r="L3" s="8">
        <v>97</v>
      </c>
      <c r="M3" s="9">
        <v>97</v>
      </c>
      <c r="N3" s="8">
        <v>92</v>
      </c>
      <c r="O3" s="8">
        <v>97</v>
      </c>
      <c r="P3" s="9">
        <v>97</v>
      </c>
      <c r="Q3" s="8">
        <v>92</v>
      </c>
      <c r="R3" s="8">
        <v>97</v>
      </c>
      <c r="S3" s="9">
        <v>97</v>
      </c>
      <c r="U3" s="41" t="s">
        <v>7</v>
      </c>
      <c r="V3" s="44">
        <v>97</v>
      </c>
    </row>
    <row r="4" spans="1:25" x14ac:dyDescent="0.2">
      <c r="A4" s="6" t="s">
        <v>8</v>
      </c>
      <c r="B4" s="7">
        <v>120</v>
      </c>
      <c r="C4" s="8">
        <v>95</v>
      </c>
      <c r="D4" s="9">
        <v>98</v>
      </c>
      <c r="E4" s="8">
        <v>116</v>
      </c>
      <c r="F4" s="8">
        <v>121</v>
      </c>
      <c r="G4" s="9">
        <v>115</v>
      </c>
      <c r="H4" s="8">
        <v>109</v>
      </c>
      <c r="I4" s="8">
        <v>97</v>
      </c>
      <c r="J4" s="9">
        <v>104</v>
      </c>
      <c r="K4" s="8">
        <v>159</v>
      </c>
      <c r="L4" s="8">
        <v>142</v>
      </c>
      <c r="M4" s="9">
        <v>144</v>
      </c>
      <c r="N4" s="8">
        <v>173</v>
      </c>
      <c r="O4" s="8">
        <v>155</v>
      </c>
      <c r="P4" s="9">
        <v>164</v>
      </c>
      <c r="Q4" s="8">
        <v>174</v>
      </c>
      <c r="R4" s="8">
        <v>185</v>
      </c>
      <c r="S4" s="9">
        <v>159</v>
      </c>
      <c r="U4" s="42" t="s">
        <v>8</v>
      </c>
      <c r="V4" s="45">
        <f>V8/V6</f>
        <v>137.55997528384955</v>
      </c>
    </row>
    <row r="5" spans="1:25" x14ac:dyDescent="0.2">
      <c r="A5" s="6" t="s">
        <v>9</v>
      </c>
      <c r="B5" s="7">
        <v>43</v>
      </c>
      <c r="C5" s="8">
        <v>42</v>
      </c>
      <c r="D5" s="9">
        <v>36</v>
      </c>
      <c r="E5" s="8">
        <v>55</v>
      </c>
      <c r="F5" s="8">
        <v>65</v>
      </c>
      <c r="G5" s="9">
        <v>48</v>
      </c>
      <c r="H5" s="8">
        <v>58</v>
      </c>
      <c r="I5" s="8">
        <v>78</v>
      </c>
      <c r="J5" s="9">
        <v>59</v>
      </c>
      <c r="K5" s="8">
        <v>72</v>
      </c>
      <c r="L5" s="8">
        <v>82</v>
      </c>
      <c r="M5" s="9">
        <v>82</v>
      </c>
      <c r="N5" s="8">
        <v>85</v>
      </c>
      <c r="O5" s="8">
        <v>88</v>
      </c>
      <c r="P5" s="9">
        <v>85</v>
      </c>
      <c r="Q5" s="8">
        <v>87</v>
      </c>
      <c r="R5" s="8">
        <v>87</v>
      </c>
      <c r="S5" s="9">
        <v>84</v>
      </c>
      <c r="U5" s="42" t="s">
        <v>9</v>
      </c>
      <c r="V5" s="45">
        <f>(C5+F5+I5+L5+O5+R5)/6</f>
        <v>73.666666666666671</v>
      </c>
    </row>
    <row r="6" spans="1:25" x14ac:dyDescent="0.2">
      <c r="A6" s="6" t="s">
        <v>10</v>
      </c>
      <c r="B6" s="10">
        <v>1237</v>
      </c>
      <c r="C6" s="11">
        <v>1251</v>
      </c>
      <c r="D6" s="12">
        <v>1097</v>
      </c>
      <c r="E6" s="11">
        <v>1410</v>
      </c>
      <c r="F6" s="11">
        <v>1758</v>
      </c>
      <c r="G6" s="12">
        <v>1294</v>
      </c>
      <c r="H6" s="11">
        <v>1647</v>
      </c>
      <c r="I6" s="11">
        <v>2349</v>
      </c>
      <c r="J6" s="12">
        <v>1766</v>
      </c>
      <c r="K6" s="11">
        <v>1979</v>
      </c>
      <c r="L6" s="11">
        <v>2397</v>
      </c>
      <c r="M6" s="12">
        <v>2384</v>
      </c>
      <c r="N6" s="11">
        <v>2421</v>
      </c>
      <c r="O6" s="11">
        <v>2656</v>
      </c>
      <c r="P6" s="12">
        <v>2556</v>
      </c>
      <c r="Q6" s="11">
        <v>2412</v>
      </c>
      <c r="R6" s="11">
        <v>2536</v>
      </c>
      <c r="S6" s="12">
        <v>2441</v>
      </c>
      <c r="U6" s="42" t="s">
        <v>10</v>
      </c>
      <c r="V6" s="47">
        <f>R6+O6+L6+I6+F6+C6</f>
        <v>12947</v>
      </c>
    </row>
    <row r="7" spans="1:25" x14ac:dyDescent="0.2">
      <c r="A7" s="6" t="s">
        <v>11</v>
      </c>
      <c r="B7" s="10">
        <v>2199</v>
      </c>
      <c r="C7" s="11">
        <v>2210</v>
      </c>
      <c r="D7" s="12">
        <v>1893</v>
      </c>
      <c r="E7" s="11">
        <v>2598</v>
      </c>
      <c r="F7" s="11">
        <v>3254</v>
      </c>
      <c r="G7" s="12">
        <v>2387</v>
      </c>
      <c r="H7" s="11">
        <v>2994</v>
      </c>
      <c r="I7" s="11">
        <v>4379</v>
      </c>
      <c r="J7" s="12">
        <v>3102</v>
      </c>
      <c r="K7" s="11">
        <v>3761</v>
      </c>
      <c r="L7" s="11">
        <v>4573</v>
      </c>
      <c r="M7" s="12">
        <v>4455</v>
      </c>
      <c r="N7" s="11">
        <v>4523</v>
      </c>
      <c r="O7" s="11">
        <v>4949</v>
      </c>
      <c r="P7" s="12">
        <v>4689</v>
      </c>
      <c r="Q7" s="11">
        <v>4600</v>
      </c>
      <c r="R7" s="11">
        <v>4745</v>
      </c>
      <c r="S7" s="12">
        <v>4593</v>
      </c>
      <c r="U7" s="42" t="s">
        <v>11</v>
      </c>
      <c r="V7" s="47">
        <f>C7+F7+I7+L7+O7+R7</f>
        <v>24110</v>
      </c>
    </row>
    <row r="8" spans="1:25" x14ac:dyDescent="0.2">
      <c r="A8" s="6" t="s">
        <v>12</v>
      </c>
      <c r="B8" s="10">
        <v>148590</v>
      </c>
      <c r="C8" s="11">
        <v>119019</v>
      </c>
      <c r="D8" s="12">
        <v>107632</v>
      </c>
      <c r="E8" s="11">
        <v>163846</v>
      </c>
      <c r="F8" s="11">
        <v>212855</v>
      </c>
      <c r="G8" s="12">
        <v>149318</v>
      </c>
      <c r="H8" s="11">
        <v>178820</v>
      </c>
      <c r="I8" s="11">
        <v>228461</v>
      </c>
      <c r="J8" s="12">
        <v>183962</v>
      </c>
      <c r="K8" s="11">
        <v>314926</v>
      </c>
      <c r="L8" s="11">
        <v>340228</v>
      </c>
      <c r="M8" s="12">
        <v>344372</v>
      </c>
      <c r="N8" s="11">
        <v>418660</v>
      </c>
      <c r="O8" s="11">
        <v>410935</v>
      </c>
      <c r="P8" s="12">
        <v>418672</v>
      </c>
      <c r="Q8" s="11">
        <v>420150</v>
      </c>
      <c r="R8" s="11">
        <v>469491</v>
      </c>
      <c r="S8" s="12">
        <v>388252</v>
      </c>
      <c r="U8" s="42" t="s">
        <v>12</v>
      </c>
      <c r="V8" s="47">
        <f>C8+F8+I8+L8+O8+R8</f>
        <v>1780989</v>
      </c>
    </row>
    <row r="9" spans="1:25" ht="17" thickBot="1" x14ac:dyDescent="0.25">
      <c r="A9" s="13" t="s">
        <v>13</v>
      </c>
      <c r="B9" s="14">
        <v>31</v>
      </c>
      <c r="C9" s="15">
        <v>31</v>
      </c>
      <c r="D9" s="16">
        <v>31</v>
      </c>
      <c r="E9" s="15">
        <v>28</v>
      </c>
      <c r="F9" s="15">
        <v>28</v>
      </c>
      <c r="G9" s="16">
        <v>28</v>
      </c>
      <c r="H9" s="15">
        <v>31</v>
      </c>
      <c r="I9" s="15">
        <v>31</v>
      </c>
      <c r="J9" s="16">
        <v>31</v>
      </c>
      <c r="K9" s="15">
        <v>30</v>
      </c>
      <c r="L9" s="15">
        <v>30</v>
      </c>
      <c r="M9" s="16">
        <v>30</v>
      </c>
      <c r="N9" s="15">
        <v>31</v>
      </c>
      <c r="O9" s="15">
        <v>31</v>
      </c>
      <c r="P9" s="16">
        <v>31</v>
      </c>
      <c r="Q9" s="15">
        <v>30</v>
      </c>
      <c r="R9" s="15">
        <v>30</v>
      </c>
      <c r="S9" s="16">
        <v>30</v>
      </c>
      <c r="U9" s="43" t="s">
        <v>55</v>
      </c>
      <c r="V9" s="46">
        <v>180</v>
      </c>
    </row>
    <row r="10" spans="1:25" ht="17" thickBot="1" x14ac:dyDescent="0.25">
      <c r="A10" s="70" t="s">
        <v>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U10" s="71" t="s">
        <v>54</v>
      </c>
      <c r="V10" s="71"/>
    </row>
    <row r="11" spans="1:25" x14ac:dyDescent="0.2">
      <c r="A11" s="17" t="s">
        <v>15</v>
      </c>
      <c r="B11" s="55">
        <v>148590</v>
      </c>
      <c r="C11" s="56">
        <v>119019</v>
      </c>
      <c r="D11" s="57">
        <v>107632</v>
      </c>
      <c r="E11" s="19">
        <v>163846</v>
      </c>
      <c r="F11" s="19">
        <v>212855</v>
      </c>
      <c r="G11" s="54">
        <v>149318</v>
      </c>
      <c r="H11" s="55">
        <v>178820</v>
      </c>
      <c r="I11" s="56">
        <v>228461</v>
      </c>
      <c r="J11" s="57">
        <v>183962</v>
      </c>
      <c r="K11" s="19">
        <v>314926</v>
      </c>
      <c r="L11" s="19">
        <v>340228</v>
      </c>
      <c r="M11" s="54">
        <v>344372</v>
      </c>
      <c r="N11" s="55">
        <v>418660</v>
      </c>
      <c r="O11" s="56">
        <v>410936</v>
      </c>
      <c r="P11" s="57">
        <v>418672</v>
      </c>
      <c r="Q11" s="19">
        <v>420150</v>
      </c>
      <c r="R11" s="19">
        <v>469491</v>
      </c>
      <c r="S11" s="20">
        <v>388251</v>
      </c>
      <c r="U11" s="59" t="s">
        <v>15</v>
      </c>
      <c r="V11" s="60">
        <f>R11+O11+L11+I11+F11+C11</f>
        <v>1780990</v>
      </c>
    </row>
    <row r="12" spans="1:25" x14ac:dyDescent="0.2">
      <c r="A12" s="6" t="s">
        <v>16</v>
      </c>
      <c r="B12" s="7">
        <v>400</v>
      </c>
      <c r="C12" s="49">
        <v>134</v>
      </c>
      <c r="D12" s="9">
        <v>138</v>
      </c>
      <c r="E12" s="8">
        <v>250</v>
      </c>
      <c r="F12" s="8">
        <v>74</v>
      </c>
      <c r="G12" s="49">
        <v>77</v>
      </c>
      <c r="H12" s="7">
        <v>150</v>
      </c>
      <c r="I12" s="49">
        <v>478</v>
      </c>
      <c r="J12" s="9">
        <v>37</v>
      </c>
      <c r="K12" s="8">
        <v>300</v>
      </c>
      <c r="L12" s="8">
        <v>285</v>
      </c>
      <c r="M12" s="49">
        <v>170</v>
      </c>
      <c r="N12" s="7">
        <v>800</v>
      </c>
      <c r="O12" s="49">
        <v>562</v>
      </c>
      <c r="P12" s="9">
        <v>550</v>
      </c>
      <c r="Q12" s="11">
        <v>1000</v>
      </c>
      <c r="R12" s="8">
        <v>678</v>
      </c>
      <c r="S12" s="12">
        <v>1018</v>
      </c>
      <c r="U12" s="6" t="s">
        <v>16</v>
      </c>
      <c r="V12" s="61">
        <f t="shared" ref="V12:V49" si="0">R12+O12+L12+I12+F12+C12</f>
        <v>2211</v>
      </c>
    </row>
    <row r="13" spans="1:25" x14ac:dyDescent="0.2">
      <c r="A13" s="6" t="s">
        <v>17</v>
      </c>
      <c r="B13" s="7">
        <v>-116</v>
      </c>
      <c r="C13" s="49">
        <v>-49</v>
      </c>
      <c r="D13" s="9">
        <v>-66</v>
      </c>
      <c r="E13" s="8">
        <v>-73</v>
      </c>
      <c r="F13" s="8">
        <v>0</v>
      </c>
      <c r="G13" s="49">
        <v>-29</v>
      </c>
      <c r="H13" s="7">
        <v>-44</v>
      </c>
      <c r="I13" s="49">
        <v>0</v>
      </c>
      <c r="J13" s="9">
        <v>-26</v>
      </c>
      <c r="K13" s="8">
        <v>-87</v>
      </c>
      <c r="L13" s="8">
        <v>-212</v>
      </c>
      <c r="M13" s="49">
        <v>-33</v>
      </c>
      <c r="N13" s="7">
        <v>-232</v>
      </c>
      <c r="O13" s="49">
        <v>0</v>
      </c>
      <c r="P13" s="9">
        <v>-240</v>
      </c>
      <c r="Q13" s="8">
        <v>-290</v>
      </c>
      <c r="R13" s="8">
        <v>-368</v>
      </c>
      <c r="S13" s="9">
        <v>-427</v>
      </c>
      <c r="U13" s="6" t="s">
        <v>17</v>
      </c>
      <c r="V13" s="61">
        <f t="shared" si="0"/>
        <v>-629</v>
      </c>
    </row>
    <row r="14" spans="1:25" x14ac:dyDescent="0.2">
      <c r="A14" s="21" t="s">
        <v>18</v>
      </c>
      <c r="B14" s="22">
        <v>284</v>
      </c>
      <c r="C14" s="50">
        <v>84</v>
      </c>
      <c r="D14" s="24">
        <v>72</v>
      </c>
      <c r="E14" s="23">
        <v>177</v>
      </c>
      <c r="F14" s="23">
        <v>74</v>
      </c>
      <c r="G14" s="50">
        <v>48</v>
      </c>
      <c r="H14" s="22">
        <v>106</v>
      </c>
      <c r="I14" s="50">
        <v>478</v>
      </c>
      <c r="J14" s="24">
        <v>11</v>
      </c>
      <c r="K14" s="23">
        <v>213</v>
      </c>
      <c r="L14" s="23">
        <v>73</v>
      </c>
      <c r="M14" s="50">
        <v>137</v>
      </c>
      <c r="N14" s="22">
        <v>568</v>
      </c>
      <c r="O14" s="50">
        <v>562</v>
      </c>
      <c r="P14" s="24">
        <v>310</v>
      </c>
      <c r="Q14" s="23">
        <v>710</v>
      </c>
      <c r="R14" s="23">
        <v>310</v>
      </c>
      <c r="S14" s="24">
        <v>591</v>
      </c>
      <c r="U14" s="21" t="s">
        <v>18</v>
      </c>
      <c r="V14" s="62">
        <f t="shared" si="0"/>
        <v>1581</v>
      </c>
    </row>
    <row r="15" spans="1:25" x14ac:dyDescent="0.2">
      <c r="A15" s="6" t="s">
        <v>19</v>
      </c>
      <c r="B15" s="7">
        <v>980</v>
      </c>
      <c r="C15" s="49">
        <v>537</v>
      </c>
      <c r="D15" s="9">
        <v>962</v>
      </c>
      <c r="E15" s="8">
        <v>600</v>
      </c>
      <c r="F15" s="8">
        <v>375</v>
      </c>
      <c r="G15" s="49">
        <v>505</v>
      </c>
      <c r="H15" s="7">
        <v>650</v>
      </c>
      <c r="I15" s="49">
        <v>315</v>
      </c>
      <c r="J15" s="9">
        <v>493</v>
      </c>
      <c r="K15" s="8">
        <v>800</v>
      </c>
      <c r="L15" s="8">
        <v>467</v>
      </c>
      <c r="M15" s="49">
        <v>765</v>
      </c>
      <c r="N15" s="7">
        <v>600</v>
      </c>
      <c r="O15" s="49">
        <v>501</v>
      </c>
      <c r="P15" s="9">
        <v>597</v>
      </c>
      <c r="Q15" s="8">
        <v>700</v>
      </c>
      <c r="R15" s="8">
        <v>71</v>
      </c>
      <c r="S15" s="9">
        <v>423</v>
      </c>
      <c r="U15" s="6" t="s">
        <v>19</v>
      </c>
      <c r="V15" s="61">
        <f t="shared" si="0"/>
        <v>2266</v>
      </c>
    </row>
    <row r="16" spans="1:25" x14ac:dyDescent="0.2">
      <c r="A16" s="6" t="s">
        <v>20</v>
      </c>
      <c r="B16" s="7">
        <v>-882</v>
      </c>
      <c r="C16" s="49">
        <v>-934</v>
      </c>
      <c r="D16" s="12">
        <v>-1269</v>
      </c>
      <c r="E16" s="8">
        <v>-540</v>
      </c>
      <c r="F16" s="8">
        <v>-731</v>
      </c>
      <c r="G16" s="49">
        <v>-882</v>
      </c>
      <c r="H16" s="7">
        <v>-585</v>
      </c>
      <c r="I16" s="49">
        <v>-706</v>
      </c>
      <c r="J16" s="9">
        <v>-856</v>
      </c>
      <c r="K16" s="8">
        <v>-720</v>
      </c>
      <c r="L16" s="8">
        <v>-864</v>
      </c>
      <c r="M16" s="51">
        <v>-1160</v>
      </c>
      <c r="N16" s="7">
        <v>-540</v>
      </c>
      <c r="O16" s="49">
        <v>-903</v>
      </c>
      <c r="P16" s="9">
        <v>-954</v>
      </c>
      <c r="Q16" s="8">
        <v>-630</v>
      </c>
      <c r="R16" s="8">
        <v>-839</v>
      </c>
      <c r="S16" s="9">
        <v>-804</v>
      </c>
      <c r="U16" s="6" t="s">
        <v>20</v>
      </c>
      <c r="V16" s="61">
        <f t="shared" si="0"/>
        <v>-4977</v>
      </c>
      <c r="Y16" s="39"/>
    </row>
    <row r="17" spans="1:24" x14ac:dyDescent="0.2">
      <c r="A17" s="21" t="s">
        <v>21</v>
      </c>
      <c r="B17" s="22">
        <v>98</v>
      </c>
      <c r="C17" s="50">
        <v>-397</v>
      </c>
      <c r="D17" s="24">
        <v>-307</v>
      </c>
      <c r="E17" s="23">
        <v>60</v>
      </c>
      <c r="F17" s="23">
        <v>-356</v>
      </c>
      <c r="G17" s="50">
        <v>-377</v>
      </c>
      <c r="H17" s="22">
        <v>65</v>
      </c>
      <c r="I17" s="50">
        <v>-391</v>
      </c>
      <c r="J17" s="24">
        <v>-363</v>
      </c>
      <c r="K17" s="23">
        <v>80</v>
      </c>
      <c r="L17" s="23">
        <v>-397</v>
      </c>
      <c r="M17" s="50">
        <v>-395</v>
      </c>
      <c r="N17" s="22">
        <v>60</v>
      </c>
      <c r="O17" s="50">
        <v>-402</v>
      </c>
      <c r="P17" s="24">
        <v>-357</v>
      </c>
      <c r="Q17" s="23">
        <v>70</v>
      </c>
      <c r="R17" s="23">
        <v>-767</v>
      </c>
      <c r="S17" s="24">
        <v>-381</v>
      </c>
      <c r="U17" s="21" t="s">
        <v>21</v>
      </c>
      <c r="V17" s="62">
        <f t="shared" si="0"/>
        <v>-2710</v>
      </c>
    </row>
    <row r="18" spans="1:24" x14ac:dyDescent="0.2">
      <c r="A18" s="6" t="s">
        <v>22</v>
      </c>
      <c r="B18" s="10">
        <v>1300</v>
      </c>
      <c r="C18" s="49">
        <v>774</v>
      </c>
      <c r="D18" s="12">
        <v>1197</v>
      </c>
      <c r="E18" s="11">
        <v>1400</v>
      </c>
      <c r="F18" s="11">
        <v>1117</v>
      </c>
      <c r="G18" s="51">
        <v>1168</v>
      </c>
      <c r="H18" s="10">
        <v>1300</v>
      </c>
      <c r="I18" s="49">
        <v>890</v>
      </c>
      <c r="J18" s="12">
        <v>1215</v>
      </c>
      <c r="K18" s="11">
        <v>1400</v>
      </c>
      <c r="L18" s="8">
        <v>901</v>
      </c>
      <c r="M18" s="51">
        <v>1363</v>
      </c>
      <c r="N18" s="10">
        <v>1200</v>
      </c>
      <c r="O18" s="49">
        <v>929</v>
      </c>
      <c r="P18" s="12">
        <v>1185</v>
      </c>
      <c r="Q18" s="11">
        <v>1400</v>
      </c>
      <c r="R18" s="8">
        <v>943</v>
      </c>
      <c r="S18" s="12">
        <v>1008</v>
      </c>
      <c r="U18" s="6" t="s">
        <v>22</v>
      </c>
      <c r="V18" s="61">
        <f t="shared" si="0"/>
        <v>5554</v>
      </c>
    </row>
    <row r="19" spans="1:24" x14ac:dyDescent="0.2">
      <c r="A19" s="6" t="s">
        <v>23</v>
      </c>
      <c r="B19" s="7">
        <v>-650</v>
      </c>
      <c r="C19" s="49">
        <v>-387</v>
      </c>
      <c r="D19" s="9">
        <v>-598</v>
      </c>
      <c r="E19" s="8">
        <v>-700</v>
      </c>
      <c r="F19" s="8">
        <v>-559</v>
      </c>
      <c r="G19" s="49">
        <v>-584</v>
      </c>
      <c r="H19" s="7">
        <v>-650</v>
      </c>
      <c r="I19" s="49">
        <v>-445</v>
      </c>
      <c r="J19" s="9">
        <v>-608</v>
      </c>
      <c r="K19" s="8">
        <v>-700</v>
      </c>
      <c r="L19" s="8">
        <v>-450</v>
      </c>
      <c r="M19" s="49">
        <v>-681</v>
      </c>
      <c r="N19" s="7">
        <v>-600</v>
      </c>
      <c r="O19" s="49">
        <v>-464</v>
      </c>
      <c r="P19" s="9">
        <v>-592</v>
      </c>
      <c r="Q19" s="8">
        <v>-700</v>
      </c>
      <c r="R19" s="8">
        <v>-472</v>
      </c>
      <c r="S19" s="9">
        <v>-504</v>
      </c>
      <c r="U19" s="6" t="s">
        <v>23</v>
      </c>
      <c r="V19" s="61">
        <f t="shared" si="0"/>
        <v>-2777</v>
      </c>
    </row>
    <row r="20" spans="1:24" x14ac:dyDescent="0.2">
      <c r="A20" s="21" t="s">
        <v>24</v>
      </c>
      <c r="B20" s="22">
        <v>650</v>
      </c>
      <c r="C20" s="50">
        <v>387</v>
      </c>
      <c r="D20" s="24">
        <v>598</v>
      </c>
      <c r="E20" s="23">
        <v>700</v>
      </c>
      <c r="F20" s="23">
        <v>559</v>
      </c>
      <c r="G20" s="50">
        <v>584</v>
      </c>
      <c r="H20" s="22">
        <v>650</v>
      </c>
      <c r="I20" s="50">
        <v>445</v>
      </c>
      <c r="J20" s="24">
        <v>608</v>
      </c>
      <c r="K20" s="23">
        <v>700</v>
      </c>
      <c r="L20" s="23">
        <v>450</v>
      </c>
      <c r="M20" s="50">
        <v>681</v>
      </c>
      <c r="N20" s="22">
        <v>600</v>
      </c>
      <c r="O20" s="50">
        <v>464</v>
      </c>
      <c r="P20" s="24">
        <v>592</v>
      </c>
      <c r="Q20" s="23">
        <v>700</v>
      </c>
      <c r="R20" s="23">
        <v>472</v>
      </c>
      <c r="S20" s="24">
        <v>504</v>
      </c>
      <c r="U20" s="21" t="s">
        <v>24</v>
      </c>
      <c r="V20" s="62">
        <f t="shared" si="0"/>
        <v>2777</v>
      </c>
    </row>
    <row r="21" spans="1:24" x14ac:dyDescent="0.2">
      <c r="A21" s="6" t="s">
        <v>25</v>
      </c>
      <c r="B21" s="10">
        <v>2083</v>
      </c>
      <c r="C21" s="51">
        <v>1112</v>
      </c>
      <c r="D21" s="9">
        <v>0</v>
      </c>
      <c r="E21" s="11">
        <v>2083</v>
      </c>
      <c r="F21" s="11">
        <v>1112</v>
      </c>
      <c r="G21" s="49">
        <v>0</v>
      </c>
      <c r="H21" s="10">
        <v>2083</v>
      </c>
      <c r="I21" s="51">
        <v>1112</v>
      </c>
      <c r="J21" s="9">
        <v>0</v>
      </c>
      <c r="K21" s="11">
        <v>2083</v>
      </c>
      <c r="L21" s="11">
        <v>1112</v>
      </c>
      <c r="M21" s="49">
        <v>0</v>
      </c>
      <c r="N21" s="10">
        <v>2083</v>
      </c>
      <c r="O21" s="51">
        <v>1112</v>
      </c>
      <c r="P21" s="12">
        <v>2885</v>
      </c>
      <c r="Q21" s="11">
        <v>2083</v>
      </c>
      <c r="R21" s="11">
        <v>1112</v>
      </c>
      <c r="S21" s="9">
        <v>0</v>
      </c>
      <c r="U21" s="6" t="s">
        <v>25</v>
      </c>
      <c r="V21" s="63">
        <f t="shared" si="0"/>
        <v>6672</v>
      </c>
    </row>
    <row r="22" spans="1:24" x14ac:dyDescent="0.2">
      <c r="A22" s="6" t="s">
        <v>26</v>
      </c>
      <c r="B22" s="7">
        <v>0</v>
      </c>
      <c r="C22" s="49">
        <v>0</v>
      </c>
      <c r="D22" s="9">
        <v>0</v>
      </c>
      <c r="E22" s="8">
        <v>0</v>
      </c>
      <c r="F22" s="8">
        <v>0</v>
      </c>
      <c r="G22" s="49">
        <v>0</v>
      </c>
      <c r="H22" s="7">
        <v>0</v>
      </c>
      <c r="I22" s="49">
        <v>0</v>
      </c>
      <c r="J22" s="9">
        <v>0</v>
      </c>
      <c r="K22" s="8">
        <v>0</v>
      </c>
      <c r="L22" s="8">
        <v>0</v>
      </c>
      <c r="M22" s="49">
        <v>0</v>
      </c>
      <c r="N22" s="7">
        <v>0</v>
      </c>
      <c r="O22" s="49">
        <v>0</v>
      </c>
      <c r="P22" s="9">
        <v>0</v>
      </c>
      <c r="Q22" s="8">
        <v>0</v>
      </c>
      <c r="R22" s="8">
        <v>0</v>
      </c>
      <c r="S22" s="9">
        <v>0</v>
      </c>
      <c r="U22" s="6" t="s">
        <v>26</v>
      </c>
      <c r="V22" s="61">
        <f t="shared" si="0"/>
        <v>0</v>
      </c>
    </row>
    <row r="23" spans="1:24" x14ac:dyDescent="0.2">
      <c r="A23" s="21" t="s">
        <v>27</v>
      </c>
      <c r="B23" s="25">
        <v>2083</v>
      </c>
      <c r="C23" s="52">
        <v>1112</v>
      </c>
      <c r="D23" s="24">
        <v>0</v>
      </c>
      <c r="E23" s="26">
        <v>2083</v>
      </c>
      <c r="F23" s="26">
        <v>1112</v>
      </c>
      <c r="G23" s="50">
        <v>0</v>
      </c>
      <c r="H23" s="25">
        <v>2083</v>
      </c>
      <c r="I23" s="52">
        <v>1112</v>
      </c>
      <c r="J23" s="24">
        <v>0</v>
      </c>
      <c r="K23" s="26">
        <v>2083</v>
      </c>
      <c r="L23" s="26">
        <v>1112</v>
      </c>
      <c r="M23" s="50">
        <v>0</v>
      </c>
      <c r="N23" s="25">
        <v>2083</v>
      </c>
      <c r="O23" s="52">
        <v>1112</v>
      </c>
      <c r="P23" s="27">
        <v>2885</v>
      </c>
      <c r="Q23" s="26">
        <v>2083</v>
      </c>
      <c r="R23" s="26">
        <v>1112</v>
      </c>
      <c r="S23" s="24">
        <v>0</v>
      </c>
      <c r="U23" s="21" t="s">
        <v>27</v>
      </c>
      <c r="V23" s="64">
        <f t="shared" si="0"/>
        <v>6672</v>
      </c>
    </row>
    <row r="24" spans="1:24" x14ac:dyDescent="0.2">
      <c r="A24" s="6" t="s">
        <v>28</v>
      </c>
      <c r="B24" s="7">
        <v>650</v>
      </c>
      <c r="C24" s="49">
        <v>234</v>
      </c>
      <c r="D24" s="9">
        <v>563</v>
      </c>
      <c r="E24" s="8">
        <v>600</v>
      </c>
      <c r="F24" s="8">
        <v>167</v>
      </c>
      <c r="G24" s="49">
        <v>278</v>
      </c>
      <c r="H24" s="7">
        <v>920</v>
      </c>
      <c r="I24" s="49">
        <v>201</v>
      </c>
      <c r="J24" s="9">
        <v>964</v>
      </c>
      <c r="K24" s="8">
        <v>750</v>
      </c>
      <c r="L24" s="8">
        <v>385</v>
      </c>
      <c r="M24" s="49">
        <v>583</v>
      </c>
      <c r="N24" s="7">
        <v>700</v>
      </c>
      <c r="O24" s="49">
        <v>668</v>
      </c>
      <c r="P24" s="9">
        <v>473</v>
      </c>
      <c r="Q24" s="8">
        <v>850</v>
      </c>
      <c r="R24" s="8">
        <v>720</v>
      </c>
      <c r="S24" s="9">
        <v>762</v>
      </c>
      <c r="U24" s="6" t="s">
        <v>28</v>
      </c>
      <c r="V24" s="61">
        <f t="shared" si="0"/>
        <v>2375</v>
      </c>
    </row>
    <row r="25" spans="1:24" x14ac:dyDescent="0.2">
      <c r="A25" s="6" t="s">
        <v>29</v>
      </c>
      <c r="B25" s="7">
        <v>-325</v>
      </c>
      <c r="C25" s="49">
        <v>0</v>
      </c>
      <c r="D25" s="9">
        <v>0</v>
      </c>
      <c r="E25" s="8">
        <v>-300</v>
      </c>
      <c r="F25" s="8">
        <v>0</v>
      </c>
      <c r="G25" s="49">
        <v>0</v>
      </c>
      <c r="H25" s="7">
        <v>-460</v>
      </c>
      <c r="I25" s="49">
        <v>0</v>
      </c>
      <c r="J25" s="9">
        <v>0</v>
      </c>
      <c r="K25" s="8">
        <v>-375</v>
      </c>
      <c r="L25" s="8">
        <v>0</v>
      </c>
      <c r="M25" s="49">
        <v>0</v>
      </c>
      <c r="N25" s="7">
        <v>-350</v>
      </c>
      <c r="O25" s="49">
        <v>0</v>
      </c>
      <c r="P25" s="9">
        <v>0</v>
      </c>
      <c r="Q25" s="8">
        <v>-425</v>
      </c>
      <c r="R25" s="8">
        <v>0</v>
      </c>
      <c r="S25" s="9">
        <v>0</v>
      </c>
      <c r="U25" s="6" t="s">
        <v>29</v>
      </c>
      <c r="V25" s="61">
        <f t="shared" si="0"/>
        <v>0</v>
      </c>
    </row>
    <row r="26" spans="1:24" x14ac:dyDescent="0.2">
      <c r="A26" s="21" t="s">
        <v>30</v>
      </c>
      <c r="B26" s="22">
        <v>325</v>
      </c>
      <c r="C26" s="50">
        <v>234</v>
      </c>
      <c r="D26" s="24">
        <v>563</v>
      </c>
      <c r="E26" s="23">
        <v>300</v>
      </c>
      <c r="F26" s="23">
        <v>167</v>
      </c>
      <c r="G26" s="50">
        <v>278</v>
      </c>
      <c r="H26" s="22">
        <v>460</v>
      </c>
      <c r="I26" s="50">
        <v>201</v>
      </c>
      <c r="J26" s="24">
        <v>964</v>
      </c>
      <c r="K26" s="23">
        <v>375</v>
      </c>
      <c r="L26" s="23">
        <v>385</v>
      </c>
      <c r="M26" s="50">
        <v>583</v>
      </c>
      <c r="N26" s="22">
        <v>350</v>
      </c>
      <c r="O26" s="50">
        <v>668</v>
      </c>
      <c r="P26" s="24">
        <v>473</v>
      </c>
      <c r="Q26" s="23">
        <v>425</v>
      </c>
      <c r="R26" s="23">
        <v>720</v>
      </c>
      <c r="S26" s="24">
        <v>762</v>
      </c>
      <c r="U26" s="21" t="s">
        <v>30</v>
      </c>
      <c r="V26" s="62">
        <f t="shared" si="0"/>
        <v>2375</v>
      </c>
    </row>
    <row r="27" spans="1:24" s="48" customFormat="1" x14ac:dyDescent="0.2">
      <c r="A27" s="6" t="s">
        <v>31</v>
      </c>
      <c r="B27" s="10">
        <f t="shared" ref="B27:S27" si="1">B28-B24-B21-B18-B15-B12</f>
        <v>1200</v>
      </c>
      <c r="C27" s="51">
        <f t="shared" si="1"/>
        <v>1135</v>
      </c>
      <c r="D27" s="12">
        <f t="shared" si="1"/>
        <v>1142</v>
      </c>
      <c r="E27" s="8">
        <f t="shared" si="1"/>
        <v>180</v>
      </c>
      <c r="F27" s="11">
        <f t="shared" si="1"/>
        <v>1822</v>
      </c>
      <c r="G27" s="51">
        <f t="shared" si="1"/>
        <v>1673</v>
      </c>
      <c r="H27" s="10">
        <f t="shared" si="1"/>
        <v>2080</v>
      </c>
      <c r="I27" s="51">
        <f t="shared" si="1"/>
        <v>1855</v>
      </c>
      <c r="J27" s="12">
        <f t="shared" si="1"/>
        <v>2415</v>
      </c>
      <c r="K27" s="11">
        <f t="shared" si="1"/>
        <v>1450</v>
      </c>
      <c r="L27" s="11">
        <f t="shared" si="1"/>
        <v>5749</v>
      </c>
      <c r="M27" s="51">
        <f t="shared" si="1"/>
        <v>1350</v>
      </c>
      <c r="N27" s="10">
        <f t="shared" si="1"/>
        <v>7200</v>
      </c>
      <c r="O27" s="51">
        <f t="shared" si="1"/>
        <v>7400</v>
      </c>
      <c r="P27" s="9">
        <f t="shared" si="1"/>
        <v>19981</v>
      </c>
      <c r="Q27" s="11">
        <f t="shared" si="1"/>
        <v>1600</v>
      </c>
      <c r="R27" s="8">
        <f t="shared" si="1"/>
        <v>884</v>
      </c>
      <c r="S27" s="9">
        <f t="shared" si="1"/>
        <v>1007</v>
      </c>
      <c r="T27"/>
      <c r="U27" s="6" t="s">
        <v>31</v>
      </c>
      <c r="V27" s="61">
        <f>R27+O27+L27+I27+F27+C27</f>
        <v>18845</v>
      </c>
    </row>
    <row r="28" spans="1:24" x14ac:dyDescent="0.2">
      <c r="A28" s="28" t="s">
        <v>32</v>
      </c>
      <c r="B28" s="29">
        <v>6613</v>
      </c>
      <c r="C28" s="53">
        <v>3926</v>
      </c>
      <c r="D28" s="31">
        <v>4002</v>
      </c>
      <c r="E28" s="30">
        <v>5113</v>
      </c>
      <c r="F28" s="30">
        <v>4667</v>
      </c>
      <c r="G28" s="53">
        <v>3701</v>
      </c>
      <c r="H28" s="29">
        <v>7183</v>
      </c>
      <c r="I28" s="53">
        <v>4851</v>
      </c>
      <c r="J28" s="31">
        <v>5124</v>
      </c>
      <c r="K28" s="30">
        <v>6783</v>
      </c>
      <c r="L28" s="30">
        <v>8899</v>
      </c>
      <c r="M28" s="53">
        <v>4231</v>
      </c>
      <c r="N28" s="29">
        <v>12583</v>
      </c>
      <c r="O28" s="53">
        <v>11172</v>
      </c>
      <c r="P28" s="31">
        <v>25671</v>
      </c>
      <c r="Q28" s="30">
        <v>7633</v>
      </c>
      <c r="R28" s="30">
        <v>4408</v>
      </c>
      <c r="S28" s="31">
        <v>4218</v>
      </c>
      <c r="U28" s="28" t="s">
        <v>32</v>
      </c>
      <c r="V28" s="65">
        <f t="shared" si="0"/>
        <v>37923</v>
      </c>
      <c r="X28" s="39"/>
    </row>
    <row r="29" spans="1:24" x14ac:dyDescent="0.2">
      <c r="A29" s="28" t="s">
        <v>33</v>
      </c>
      <c r="B29" s="29">
        <f>B13+B16+B19+B25</f>
        <v>-1973</v>
      </c>
      <c r="C29" s="53">
        <v>-1371</v>
      </c>
      <c r="D29" s="31">
        <v>-1933</v>
      </c>
      <c r="E29" s="30">
        <v>-1613</v>
      </c>
      <c r="F29" s="30">
        <v>-1698</v>
      </c>
      <c r="G29" s="53">
        <v>-1494</v>
      </c>
      <c r="H29" s="29">
        <v>-1739</v>
      </c>
      <c r="I29" s="53">
        <v>-1851</v>
      </c>
      <c r="J29" s="31">
        <v>-1726</v>
      </c>
      <c r="K29" s="30">
        <v>-1882</v>
      </c>
      <c r="L29" s="30">
        <v>-7672</v>
      </c>
      <c r="M29" s="53">
        <v>-1875</v>
      </c>
      <c r="N29" s="29">
        <v>-6722</v>
      </c>
      <c r="O29" s="53">
        <v>-11014</v>
      </c>
      <c r="P29" s="31">
        <v>-22622</v>
      </c>
      <c r="Q29" s="30">
        <v>-2545</v>
      </c>
      <c r="R29" s="30">
        <v>-1678</v>
      </c>
      <c r="S29" s="31">
        <v>-1849</v>
      </c>
      <c r="U29" s="28" t="s">
        <v>33</v>
      </c>
      <c r="V29" s="65">
        <f t="shared" si="0"/>
        <v>-25284</v>
      </c>
    </row>
    <row r="30" spans="1:24" x14ac:dyDescent="0.2">
      <c r="A30" s="32" t="s">
        <v>34</v>
      </c>
      <c r="B30" s="18">
        <f>B28+B29</f>
        <v>4640</v>
      </c>
      <c r="C30" s="54">
        <v>2555</v>
      </c>
      <c r="D30" s="20">
        <v>2069</v>
      </c>
      <c r="E30" s="19">
        <v>3500</v>
      </c>
      <c r="F30" s="19">
        <v>2969</v>
      </c>
      <c r="G30" s="54">
        <v>2207</v>
      </c>
      <c r="H30" s="18">
        <v>5444</v>
      </c>
      <c r="I30" s="54">
        <v>3000</v>
      </c>
      <c r="J30" s="20">
        <v>3398</v>
      </c>
      <c r="K30" s="19">
        <v>4901</v>
      </c>
      <c r="L30" s="19">
        <v>1227</v>
      </c>
      <c r="M30" s="54">
        <v>2356</v>
      </c>
      <c r="N30" s="18">
        <v>5861</v>
      </c>
      <c r="O30" s="58">
        <v>158</v>
      </c>
      <c r="P30" s="20">
        <v>3049</v>
      </c>
      <c r="Q30" s="19">
        <v>5088</v>
      </c>
      <c r="R30" s="19">
        <v>2730</v>
      </c>
      <c r="S30" s="20">
        <v>2369</v>
      </c>
      <c r="U30" s="32" t="s">
        <v>34</v>
      </c>
      <c r="V30" s="66">
        <f t="shared" si="0"/>
        <v>12639</v>
      </c>
    </row>
    <row r="31" spans="1:24" x14ac:dyDescent="0.2">
      <c r="A31" s="69" t="s">
        <v>35</v>
      </c>
      <c r="B31" s="10">
        <v>-27582</v>
      </c>
      <c r="C31" s="51">
        <v>-24879</v>
      </c>
      <c r="D31" s="12">
        <v>-33559</v>
      </c>
      <c r="E31" s="11">
        <v>-27582</v>
      </c>
      <c r="F31" s="11">
        <v>-23507</v>
      </c>
      <c r="G31" s="51">
        <v>-34690</v>
      </c>
      <c r="H31" s="10">
        <v>-27582</v>
      </c>
      <c r="I31" s="51">
        <v>-25328</v>
      </c>
      <c r="J31" s="12">
        <v>-33624</v>
      </c>
      <c r="K31" s="11">
        <v>-27582</v>
      </c>
      <c r="L31" s="11">
        <v>-26663</v>
      </c>
      <c r="M31" s="51">
        <v>-39145</v>
      </c>
      <c r="N31" s="10">
        <v>-27582</v>
      </c>
      <c r="O31" s="51">
        <v>-32300</v>
      </c>
      <c r="P31" s="12">
        <v>-39241</v>
      </c>
      <c r="Q31" s="11">
        <v>-27582</v>
      </c>
      <c r="R31" s="11">
        <v>-25808</v>
      </c>
      <c r="S31" s="12">
        <v>-33558</v>
      </c>
      <c r="U31" s="6" t="s">
        <v>35</v>
      </c>
      <c r="V31" s="63">
        <f t="shared" si="0"/>
        <v>-158485</v>
      </c>
    </row>
    <row r="32" spans="1:24" x14ac:dyDescent="0.2">
      <c r="A32" s="69" t="s">
        <v>36</v>
      </c>
      <c r="B32" s="10">
        <v>-12167</v>
      </c>
      <c r="C32" s="51">
        <v>-8700</v>
      </c>
      <c r="D32" s="12">
        <v>-11688</v>
      </c>
      <c r="E32" s="11">
        <v>-12167</v>
      </c>
      <c r="F32" s="11">
        <v>-8700</v>
      </c>
      <c r="G32" s="51">
        <v>-11688</v>
      </c>
      <c r="H32" s="10">
        <v>-12167</v>
      </c>
      <c r="I32" s="51">
        <v>-8700</v>
      </c>
      <c r="J32" s="12">
        <v>-11688</v>
      </c>
      <c r="K32" s="11">
        <v>-12167</v>
      </c>
      <c r="L32" s="11">
        <v>-8700</v>
      </c>
      <c r="M32" s="51">
        <v>-8700</v>
      </c>
      <c r="N32" s="10">
        <v>-12167</v>
      </c>
      <c r="O32" s="51">
        <v>-8700</v>
      </c>
      <c r="P32" s="12">
        <v>-8700</v>
      </c>
      <c r="Q32" s="11">
        <v>-12167</v>
      </c>
      <c r="R32" s="11">
        <v>-8700</v>
      </c>
      <c r="S32" s="12">
        <v>-8700</v>
      </c>
      <c r="U32" s="6" t="s">
        <v>36</v>
      </c>
      <c r="V32" s="63">
        <f t="shared" si="0"/>
        <v>-52200</v>
      </c>
    </row>
    <row r="33" spans="1:22" x14ac:dyDescent="0.2">
      <c r="A33" s="69" t="s">
        <v>37</v>
      </c>
      <c r="B33" s="7">
        <v>-567</v>
      </c>
      <c r="C33" s="49">
        <v>-180</v>
      </c>
      <c r="D33" s="9">
        <v>-150</v>
      </c>
      <c r="E33" s="8">
        <v>-567</v>
      </c>
      <c r="F33" s="8">
        <v>-180</v>
      </c>
      <c r="G33" s="49">
        <v>-283</v>
      </c>
      <c r="H33" s="7">
        <v>-567</v>
      </c>
      <c r="I33" s="49">
        <v>-180</v>
      </c>
      <c r="J33" s="9">
        <v>-472</v>
      </c>
      <c r="K33" s="8">
        <v>-567</v>
      </c>
      <c r="L33" s="8">
        <v>-180</v>
      </c>
      <c r="M33" s="49">
        <v>-191</v>
      </c>
      <c r="N33" s="7">
        <v>-567</v>
      </c>
      <c r="O33" s="49">
        <v>-180</v>
      </c>
      <c r="P33" s="9">
        <v>-180</v>
      </c>
      <c r="Q33" s="8">
        <v>-567</v>
      </c>
      <c r="R33" s="8">
        <v>-180</v>
      </c>
      <c r="S33" s="9">
        <v>-180</v>
      </c>
      <c r="U33" s="6" t="s">
        <v>37</v>
      </c>
      <c r="V33" s="61">
        <f t="shared" si="0"/>
        <v>-1080</v>
      </c>
    </row>
    <row r="34" spans="1:22" x14ac:dyDescent="0.2">
      <c r="A34" s="69" t="s">
        <v>38</v>
      </c>
      <c r="B34" s="7">
        <v>-251</v>
      </c>
      <c r="C34" s="49">
        <v>-173</v>
      </c>
      <c r="D34" s="9">
        <v>-120</v>
      </c>
      <c r="E34" s="8">
        <v>-251</v>
      </c>
      <c r="F34" s="8">
        <v>-108</v>
      </c>
      <c r="G34" s="49">
        <v>-678</v>
      </c>
      <c r="H34" s="7">
        <v>-251</v>
      </c>
      <c r="I34" s="49">
        <v>-123</v>
      </c>
      <c r="J34" s="9">
        <v>-730</v>
      </c>
      <c r="K34" s="8">
        <v>-251</v>
      </c>
      <c r="L34" s="8">
        <v>-135</v>
      </c>
      <c r="M34" s="49">
        <v>-42</v>
      </c>
      <c r="N34" s="7">
        <v>-251</v>
      </c>
      <c r="O34" s="49">
        <v>-144</v>
      </c>
      <c r="P34" s="9">
        <v>-93</v>
      </c>
      <c r="Q34" s="8">
        <v>-251</v>
      </c>
      <c r="R34" s="8">
        <v>-545</v>
      </c>
      <c r="S34" s="9">
        <v>-173</v>
      </c>
      <c r="U34" s="6" t="s">
        <v>38</v>
      </c>
      <c r="V34" s="61">
        <f t="shared" si="0"/>
        <v>-1228</v>
      </c>
    </row>
    <row r="35" spans="1:22" x14ac:dyDescent="0.2">
      <c r="A35" s="69" t="s">
        <v>39</v>
      </c>
      <c r="B35" s="7">
        <v>-617</v>
      </c>
      <c r="C35" s="49">
        <v>-120</v>
      </c>
      <c r="D35" s="9">
        <v>-578</v>
      </c>
      <c r="E35" s="8">
        <v>-617</v>
      </c>
      <c r="F35" s="8">
        <v>-104</v>
      </c>
      <c r="G35" s="49">
        <v>-673</v>
      </c>
      <c r="H35" s="7">
        <v>-617</v>
      </c>
      <c r="I35" s="49">
        <v>-110</v>
      </c>
      <c r="J35" s="9">
        <v>-578</v>
      </c>
      <c r="K35" s="8">
        <v>-617</v>
      </c>
      <c r="L35" s="8">
        <v>-132</v>
      </c>
      <c r="M35" s="49">
        <v>-821</v>
      </c>
      <c r="N35" s="7">
        <v>-617</v>
      </c>
      <c r="O35" s="49">
        <v>-151</v>
      </c>
      <c r="P35" s="12">
        <v>-1376</v>
      </c>
      <c r="Q35" s="8">
        <v>-617</v>
      </c>
      <c r="R35" s="8">
        <v>-122</v>
      </c>
      <c r="S35" s="9">
        <v>-558</v>
      </c>
      <c r="U35" s="6" t="s">
        <v>39</v>
      </c>
      <c r="V35" s="61">
        <f t="shared" si="0"/>
        <v>-739</v>
      </c>
    </row>
    <row r="36" spans="1:22" x14ac:dyDescent="0.2">
      <c r="A36" s="69" t="s">
        <v>40</v>
      </c>
      <c r="B36" s="7">
        <v>-425</v>
      </c>
      <c r="C36" s="51">
        <v>-1030</v>
      </c>
      <c r="D36" s="12">
        <v>-1731</v>
      </c>
      <c r="E36" s="8">
        <v>-425</v>
      </c>
      <c r="F36" s="8">
        <v>-305</v>
      </c>
      <c r="G36" s="49">
        <v>-744</v>
      </c>
      <c r="H36" s="7">
        <v>-425</v>
      </c>
      <c r="I36" s="49">
        <v>-196</v>
      </c>
      <c r="J36" s="9">
        <v>-261</v>
      </c>
      <c r="K36" s="8">
        <v>-425</v>
      </c>
      <c r="L36" s="8">
        <v>-901</v>
      </c>
      <c r="M36" s="49">
        <v>-392</v>
      </c>
      <c r="N36" s="7">
        <v>-425</v>
      </c>
      <c r="O36" s="49">
        <v>-188</v>
      </c>
      <c r="P36" s="9">
        <v>-246</v>
      </c>
      <c r="Q36" s="8">
        <v>-425</v>
      </c>
      <c r="R36" s="8">
        <v>-90</v>
      </c>
      <c r="S36" s="9">
        <v>-269</v>
      </c>
      <c r="U36" s="6" t="s">
        <v>40</v>
      </c>
      <c r="V36" s="61">
        <f t="shared" si="0"/>
        <v>-2710</v>
      </c>
    </row>
    <row r="37" spans="1:22" x14ac:dyDescent="0.2">
      <c r="A37" s="69" t="s">
        <v>41</v>
      </c>
      <c r="B37" s="10">
        <v>-4849</v>
      </c>
      <c r="C37" s="51">
        <v>-2731</v>
      </c>
      <c r="D37" s="12">
        <v>-4039</v>
      </c>
      <c r="E37" s="11">
        <v>-4849</v>
      </c>
      <c r="F37" s="11">
        <v>-3948</v>
      </c>
      <c r="G37" s="51">
        <v>-6486</v>
      </c>
      <c r="H37" s="10">
        <v>-4849</v>
      </c>
      <c r="I37" s="51">
        <v>-4294</v>
      </c>
      <c r="J37" s="12">
        <v>-9267</v>
      </c>
      <c r="K37" s="11">
        <v>-4849</v>
      </c>
      <c r="L37" s="11">
        <v>-5088</v>
      </c>
      <c r="M37" s="51">
        <v>-6340</v>
      </c>
      <c r="N37" s="10">
        <v>-4849</v>
      </c>
      <c r="O37" s="51">
        <v>-4206</v>
      </c>
      <c r="P37" s="12">
        <v>-9088</v>
      </c>
      <c r="Q37" s="11">
        <v>-4849</v>
      </c>
      <c r="R37" s="11">
        <v>-2549</v>
      </c>
      <c r="S37" s="12">
        <v>-4320</v>
      </c>
      <c r="U37" s="6" t="s">
        <v>41</v>
      </c>
      <c r="V37" s="63">
        <f t="shared" si="0"/>
        <v>-22816</v>
      </c>
    </row>
    <row r="38" spans="1:22" ht="24" x14ac:dyDescent="0.2">
      <c r="A38" s="33" t="s">
        <v>42</v>
      </c>
      <c r="B38" s="25">
        <v>-6709</v>
      </c>
      <c r="C38" s="52">
        <v>-4234</v>
      </c>
      <c r="D38" s="27">
        <v>-6619</v>
      </c>
      <c r="E38" s="26">
        <v>-6709</v>
      </c>
      <c r="F38" s="26">
        <v>-4645</v>
      </c>
      <c r="G38" s="52">
        <v>-8863</v>
      </c>
      <c r="H38" s="25">
        <v>-6709</v>
      </c>
      <c r="I38" s="52">
        <v>-4903</v>
      </c>
      <c r="J38" s="27">
        <v>-11308</v>
      </c>
      <c r="K38" s="26">
        <v>-6709</v>
      </c>
      <c r="L38" s="26">
        <v>-6437</v>
      </c>
      <c r="M38" s="52">
        <v>-7784</v>
      </c>
      <c r="N38" s="25">
        <v>-6709</v>
      </c>
      <c r="O38" s="52">
        <v>-4868</v>
      </c>
      <c r="P38" s="27">
        <v>-10982</v>
      </c>
      <c r="Q38" s="26">
        <v>-6709</v>
      </c>
      <c r="R38" s="26">
        <v>-3486</v>
      </c>
      <c r="S38" s="27">
        <v>-5500</v>
      </c>
      <c r="U38" s="33" t="s">
        <v>42</v>
      </c>
      <c r="V38" s="64">
        <f t="shared" si="0"/>
        <v>-28573</v>
      </c>
    </row>
    <row r="39" spans="1:22" x14ac:dyDescent="0.2">
      <c r="A39" s="6" t="s">
        <v>43</v>
      </c>
      <c r="B39" s="10">
        <v>-2197</v>
      </c>
      <c r="C39" s="51">
        <v>-3221</v>
      </c>
      <c r="D39" s="12">
        <v>-5190</v>
      </c>
      <c r="E39" s="11">
        <v>-2597</v>
      </c>
      <c r="F39" s="11">
        <v>-2043</v>
      </c>
      <c r="G39" s="49">
        <v>-900</v>
      </c>
      <c r="H39" s="10">
        <v>-2994</v>
      </c>
      <c r="I39" s="49">
        <v>-500</v>
      </c>
      <c r="J39" s="12">
        <v>-1968</v>
      </c>
      <c r="K39" s="11">
        <v>-3760</v>
      </c>
      <c r="L39" s="11">
        <v>-3840</v>
      </c>
      <c r="M39" s="49">
        <v>-900</v>
      </c>
      <c r="N39" s="10">
        <v>-4523</v>
      </c>
      <c r="O39" s="49">
        <v>-500</v>
      </c>
      <c r="P39" s="9">
        <v>-900</v>
      </c>
      <c r="Q39" s="11">
        <v>-4598</v>
      </c>
      <c r="R39" s="8">
        <v>-500</v>
      </c>
      <c r="S39" s="12">
        <v>-5336</v>
      </c>
      <c r="U39" s="6" t="s">
        <v>43</v>
      </c>
      <c r="V39" s="61">
        <f t="shared" si="0"/>
        <v>-10604</v>
      </c>
    </row>
    <row r="40" spans="1:22" x14ac:dyDescent="0.2">
      <c r="A40" s="6" t="s">
        <v>44</v>
      </c>
      <c r="B40" s="7">
        <v>-439</v>
      </c>
      <c r="C40" s="49">
        <v>-642</v>
      </c>
      <c r="D40" s="9">
        <v>-742</v>
      </c>
      <c r="E40" s="8">
        <v>-519</v>
      </c>
      <c r="F40" s="8">
        <v>-61</v>
      </c>
      <c r="G40" s="49">
        <v>0</v>
      </c>
      <c r="H40" s="7">
        <v>-599</v>
      </c>
      <c r="I40" s="49">
        <v>0</v>
      </c>
      <c r="J40" s="9">
        <v>0</v>
      </c>
      <c r="K40" s="8">
        <v>-752</v>
      </c>
      <c r="L40" s="8">
        <v>-929</v>
      </c>
      <c r="M40" s="49">
        <v>0</v>
      </c>
      <c r="N40" s="7">
        <v>-905</v>
      </c>
      <c r="O40" s="49">
        <v>0</v>
      </c>
      <c r="P40" s="9">
        <v>0</v>
      </c>
      <c r="Q40" s="8">
        <v>-920</v>
      </c>
      <c r="R40" s="8">
        <v>0</v>
      </c>
      <c r="S40" s="9">
        <v>-236</v>
      </c>
      <c r="U40" s="6" t="s">
        <v>44</v>
      </c>
      <c r="V40" s="61">
        <f t="shared" si="0"/>
        <v>-1632</v>
      </c>
    </row>
    <row r="41" spans="1:22" x14ac:dyDescent="0.2">
      <c r="A41" s="6" t="s">
        <v>45</v>
      </c>
      <c r="B41" s="10">
        <v>-4943</v>
      </c>
      <c r="C41" s="51">
        <v>-4973</v>
      </c>
      <c r="D41" s="12">
        <v>-4214</v>
      </c>
      <c r="E41" s="11">
        <v>-5844</v>
      </c>
      <c r="F41" s="11">
        <v>-7322</v>
      </c>
      <c r="G41" s="51">
        <v>-5281</v>
      </c>
      <c r="H41" s="10">
        <v>-6737</v>
      </c>
      <c r="I41" s="51">
        <v>-9853</v>
      </c>
      <c r="J41" s="12">
        <v>-6923</v>
      </c>
      <c r="K41" s="11">
        <v>-8459</v>
      </c>
      <c r="L41" s="11">
        <v>-10289</v>
      </c>
      <c r="M41" s="51">
        <v>-9911</v>
      </c>
      <c r="N41" s="10">
        <v>-10176</v>
      </c>
      <c r="O41" s="51">
        <v>-11135</v>
      </c>
      <c r="P41" s="12">
        <v>-10474</v>
      </c>
      <c r="Q41" s="11">
        <v>-10345</v>
      </c>
      <c r="R41" s="11">
        <v>-10676</v>
      </c>
      <c r="S41" s="12">
        <v>-10211</v>
      </c>
      <c r="U41" s="6" t="s">
        <v>45</v>
      </c>
      <c r="V41" s="63">
        <f t="shared" si="0"/>
        <v>-54248</v>
      </c>
    </row>
    <row r="42" spans="1:22" x14ac:dyDescent="0.2">
      <c r="A42" s="6" t="s">
        <v>46</v>
      </c>
      <c r="B42" s="7">
        <v>0</v>
      </c>
      <c r="C42" s="49">
        <v>-18</v>
      </c>
      <c r="D42" s="9">
        <v>0</v>
      </c>
      <c r="E42" s="8">
        <v>0</v>
      </c>
      <c r="F42" s="8">
        <v>-16</v>
      </c>
      <c r="G42" s="49">
        <v>-6</v>
      </c>
      <c r="H42" s="7">
        <v>0</v>
      </c>
      <c r="I42" s="49">
        <v>0</v>
      </c>
      <c r="J42" s="9">
        <v>0</v>
      </c>
      <c r="K42" s="8">
        <v>0</v>
      </c>
      <c r="L42" s="8">
        <v>0</v>
      </c>
      <c r="M42" s="49">
        <v>0</v>
      </c>
      <c r="N42" s="7">
        <v>0</v>
      </c>
      <c r="O42" s="49">
        <v>0</v>
      </c>
      <c r="P42" s="9">
        <v>0</v>
      </c>
      <c r="Q42" s="8">
        <v>0</v>
      </c>
      <c r="R42" s="8">
        <v>0</v>
      </c>
      <c r="S42" s="9">
        <v>0</v>
      </c>
      <c r="U42" s="6" t="s">
        <v>46</v>
      </c>
      <c r="V42" s="61">
        <f t="shared" si="0"/>
        <v>-34</v>
      </c>
    </row>
    <row r="43" spans="1:22" x14ac:dyDescent="0.2">
      <c r="A43" s="6" t="s">
        <v>47</v>
      </c>
      <c r="B43" s="10">
        <v>-8041</v>
      </c>
      <c r="C43" s="51">
        <v>-8132</v>
      </c>
      <c r="D43" s="12">
        <v>-6996</v>
      </c>
      <c r="E43" s="11">
        <v>-9165</v>
      </c>
      <c r="F43" s="11">
        <v>-11427</v>
      </c>
      <c r="G43" s="51">
        <v>-7866</v>
      </c>
      <c r="H43" s="10">
        <v>-10706</v>
      </c>
      <c r="I43" s="51">
        <v>-15106</v>
      </c>
      <c r="J43" s="12">
        <v>-10164</v>
      </c>
      <c r="K43" s="11">
        <v>-12864</v>
      </c>
      <c r="L43" s="11">
        <v>-15535</v>
      </c>
      <c r="M43" s="51">
        <v>-15561</v>
      </c>
      <c r="N43" s="10">
        <v>-15737</v>
      </c>
      <c r="O43" s="51">
        <v>-17472</v>
      </c>
      <c r="P43" s="12">
        <v>-16783</v>
      </c>
      <c r="Q43" s="11">
        <v>-15678</v>
      </c>
      <c r="R43" s="11">
        <v>-16484</v>
      </c>
      <c r="S43" s="12">
        <v>-16036</v>
      </c>
      <c r="U43" s="6" t="s">
        <v>47</v>
      </c>
      <c r="V43" s="63">
        <f t="shared" si="0"/>
        <v>-84156</v>
      </c>
    </row>
    <row r="44" spans="1:22" x14ac:dyDescent="0.2">
      <c r="A44" s="6" t="s">
        <v>48</v>
      </c>
      <c r="B44" s="7">
        <v>0</v>
      </c>
      <c r="C44" s="49">
        <v>0</v>
      </c>
      <c r="D44" s="12">
        <v>-1800</v>
      </c>
      <c r="E44" s="8">
        <v>0</v>
      </c>
      <c r="F44" s="8">
        <v>0</v>
      </c>
      <c r="G44" s="51">
        <v>-1800</v>
      </c>
      <c r="H44" s="7">
        <v>0</v>
      </c>
      <c r="I44" s="49">
        <v>0</v>
      </c>
      <c r="J44" s="12">
        <v>-1800</v>
      </c>
      <c r="K44" s="8">
        <v>0</v>
      </c>
      <c r="L44" s="8">
        <v>0</v>
      </c>
      <c r="M44" s="49">
        <v>0</v>
      </c>
      <c r="N44" s="7">
        <v>0</v>
      </c>
      <c r="O44" s="49">
        <v>0</v>
      </c>
      <c r="P44" s="9">
        <v>0</v>
      </c>
      <c r="Q44" s="8">
        <v>0</v>
      </c>
      <c r="R44" s="8">
        <v>0</v>
      </c>
      <c r="S44" s="9">
        <v>0</v>
      </c>
      <c r="U44" s="6" t="s">
        <v>48</v>
      </c>
      <c r="V44" s="61">
        <f t="shared" si="0"/>
        <v>0</v>
      </c>
    </row>
    <row r="45" spans="1:22" x14ac:dyDescent="0.2">
      <c r="A45" s="69" t="s">
        <v>49</v>
      </c>
      <c r="B45" s="10">
        <v>-1250</v>
      </c>
      <c r="C45" s="51">
        <v>-1133</v>
      </c>
      <c r="D45" s="12">
        <v>-3240</v>
      </c>
      <c r="E45" s="11">
        <v>-1250</v>
      </c>
      <c r="F45" s="8">
        <v>-800</v>
      </c>
      <c r="G45" s="51">
        <v>-4500</v>
      </c>
      <c r="H45" s="10">
        <v>-1250</v>
      </c>
      <c r="I45" s="49">
        <v>-800</v>
      </c>
      <c r="J45" s="9">
        <v>-250</v>
      </c>
      <c r="K45" s="11">
        <v>-1250</v>
      </c>
      <c r="L45" s="8">
        <v>-800</v>
      </c>
      <c r="M45" s="49">
        <v>-250</v>
      </c>
      <c r="N45" s="10">
        <v>-1250</v>
      </c>
      <c r="O45" s="49">
        <v>-800</v>
      </c>
      <c r="P45" s="9">
        <v>-250</v>
      </c>
      <c r="Q45" s="11">
        <v>-1250</v>
      </c>
      <c r="R45" s="8">
        <v>-800</v>
      </c>
      <c r="S45" s="9">
        <v>-925</v>
      </c>
      <c r="U45" s="6" t="s">
        <v>49</v>
      </c>
      <c r="V45" s="61">
        <f t="shared" si="0"/>
        <v>-5133</v>
      </c>
    </row>
    <row r="46" spans="1:22" x14ac:dyDescent="0.2">
      <c r="A46" s="33" t="s">
        <v>50</v>
      </c>
      <c r="B46" s="25">
        <v>-16870</v>
      </c>
      <c r="C46" s="52">
        <v>-18119</v>
      </c>
      <c r="D46" s="27">
        <v>-22183</v>
      </c>
      <c r="E46" s="26">
        <v>-19375</v>
      </c>
      <c r="F46" s="26">
        <v>-21670</v>
      </c>
      <c r="G46" s="52">
        <v>-20353</v>
      </c>
      <c r="H46" s="25">
        <v>-22286</v>
      </c>
      <c r="I46" s="52">
        <v>-26259</v>
      </c>
      <c r="J46" s="27">
        <v>-21105</v>
      </c>
      <c r="K46" s="26">
        <v>-27085</v>
      </c>
      <c r="L46" s="26">
        <v>-31393</v>
      </c>
      <c r="M46" s="52">
        <v>-26622</v>
      </c>
      <c r="N46" s="25">
        <v>-32591</v>
      </c>
      <c r="O46" s="52">
        <v>-29907</v>
      </c>
      <c r="P46" s="27">
        <v>-28407</v>
      </c>
      <c r="Q46" s="26">
        <v>-32791</v>
      </c>
      <c r="R46" s="26">
        <v>-28460</v>
      </c>
      <c r="S46" s="27">
        <v>-32742</v>
      </c>
      <c r="U46" s="33" t="s">
        <v>50</v>
      </c>
      <c r="V46" s="64">
        <f t="shared" si="0"/>
        <v>-155808</v>
      </c>
    </row>
    <row r="47" spans="1:22" x14ac:dyDescent="0.2">
      <c r="A47" s="6" t="s">
        <v>51</v>
      </c>
      <c r="B47" s="7">
        <v>-969</v>
      </c>
      <c r="C47" s="51">
        <v>-2146</v>
      </c>
      <c r="D47" s="12">
        <v>-1224</v>
      </c>
      <c r="E47" s="8">
        <v>-969</v>
      </c>
      <c r="F47" s="11">
        <v>-2146</v>
      </c>
      <c r="G47" s="51">
        <v>-1224</v>
      </c>
      <c r="H47" s="10">
        <v>-1551</v>
      </c>
      <c r="I47" s="51">
        <v>-2146</v>
      </c>
      <c r="J47" s="12">
        <v>-1224</v>
      </c>
      <c r="K47" s="11">
        <v>-1551</v>
      </c>
      <c r="L47" s="11">
        <v>-2146</v>
      </c>
      <c r="M47" s="51">
        <v>-1224</v>
      </c>
      <c r="N47" s="10">
        <v>-2714</v>
      </c>
      <c r="O47" s="51">
        <v>-2146</v>
      </c>
      <c r="P47" s="12">
        <v>-1224</v>
      </c>
      <c r="Q47" s="11">
        <v>-2714</v>
      </c>
      <c r="R47" s="11">
        <v>-2146</v>
      </c>
      <c r="S47" s="12">
        <v>-1224</v>
      </c>
      <c r="U47" s="6" t="s">
        <v>51</v>
      </c>
      <c r="V47" s="63">
        <f t="shared" si="0"/>
        <v>-12876</v>
      </c>
    </row>
    <row r="48" spans="1:22" ht="17" thickBot="1" x14ac:dyDescent="0.25">
      <c r="A48" s="34" t="s">
        <v>52</v>
      </c>
      <c r="B48" s="35">
        <v>-64297</v>
      </c>
      <c r="C48" s="36">
        <v>-58076</v>
      </c>
      <c r="D48" s="37">
        <v>-75273</v>
      </c>
      <c r="E48" s="36">
        <v>-66802</v>
      </c>
      <c r="F48" s="36">
        <v>-60667</v>
      </c>
      <c r="G48" s="36">
        <v>-76819</v>
      </c>
      <c r="H48" s="35">
        <v>-70295</v>
      </c>
      <c r="I48" s="36">
        <v>-67335</v>
      </c>
      <c r="J48" s="37">
        <v>-78949</v>
      </c>
      <c r="K48" s="36">
        <v>-75094</v>
      </c>
      <c r="L48" s="36">
        <v>-75338</v>
      </c>
      <c r="M48" s="36">
        <v>-83475</v>
      </c>
      <c r="N48" s="35">
        <v>-81763</v>
      </c>
      <c r="O48" s="36">
        <v>-77921</v>
      </c>
      <c r="P48" s="37">
        <v>-88554</v>
      </c>
      <c r="Q48" s="36">
        <v>-81963</v>
      </c>
      <c r="R48" s="36">
        <v>-68600</v>
      </c>
      <c r="S48" s="37">
        <v>-81724</v>
      </c>
      <c r="U48" s="34" t="s">
        <v>52</v>
      </c>
      <c r="V48" s="67">
        <f t="shared" si="0"/>
        <v>-407937</v>
      </c>
    </row>
    <row r="49" spans="1:24" ht="17" thickBot="1" x14ac:dyDescent="0.25">
      <c r="A49" s="38" t="s">
        <v>53</v>
      </c>
      <c r="B49" s="35">
        <v>88933</v>
      </c>
      <c r="C49" s="36">
        <v>63498</v>
      </c>
      <c r="D49" s="37">
        <v>34428</v>
      </c>
      <c r="E49" s="36">
        <v>100544</v>
      </c>
      <c r="F49" s="36">
        <v>155157</v>
      </c>
      <c r="G49" s="36">
        <v>74706</v>
      </c>
      <c r="H49" s="35">
        <v>113969</v>
      </c>
      <c r="I49" s="36">
        <v>164126</v>
      </c>
      <c r="J49" s="37">
        <v>108411</v>
      </c>
      <c r="K49" s="36">
        <v>244733</v>
      </c>
      <c r="L49" s="36">
        <v>266116</v>
      </c>
      <c r="M49" s="36">
        <v>263252</v>
      </c>
      <c r="N49" s="35">
        <v>342758</v>
      </c>
      <c r="O49" s="36">
        <v>333172</v>
      </c>
      <c r="P49" s="37">
        <v>333167</v>
      </c>
      <c r="Q49" s="36">
        <f>Q11+Q30+Q48</f>
        <v>343275</v>
      </c>
      <c r="R49" s="36">
        <v>403621</v>
      </c>
      <c r="S49" s="37">
        <v>308897</v>
      </c>
      <c r="U49" s="38" t="s">
        <v>53</v>
      </c>
      <c r="V49" s="67">
        <f t="shared" si="0"/>
        <v>1385690</v>
      </c>
      <c r="X49" s="39"/>
    </row>
    <row r="51" spans="1:24" x14ac:dyDescent="0.2">
      <c r="B51" s="68"/>
      <c r="C51" s="68"/>
      <c r="D51" s="68"/>
      <c r="E51" s="68"/>
      <c r="F51" s="68"/>
      <c r="G51" s="68"/>
    </row>
  </sheetData>
  <mergeCells count="8">
    <mergeCell ref="A10:S10"/>
    <mergeCell ref="U10:V10"/>
    <mergeCell ref="B1:D1"/>
    <mergeCell ref="E1:G1"/>
    <mergeCell ref="H1:J1"/>
    <mergeCell ref="K1:M1"/>
    <mergeCell ref="N1:P1"/>
    <mergeCell ref="Q1:S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deams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Modugno</dc:creator>
  <cp:lastModifiedBy>GUIDO MODUGNO</cp:lastModifiedBy>
  <dcterms:created xsi:type="dcterms:W3CDTF">2012-10-03T06:01:58Z</dcterms:created>
  <dcterms:modified xsi:type="dcterms:W3CDTF">2021-04-07T15:13:16Z</dcterms:modified>
</cp:coreProperties>
</file>