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02845317-78AA-405A-A9C9-1B904C09A2AE}" xr6:coauthVersionLast="46" xr6:coauthVersionMax="46" xr10:uidLastSave="{00000000-0000-0000-0000-000000000000}"/>
  <bookViews>
    <workbookView xWindow="-120" yWindow="-120" windowWidth="20730" windowHeight="11160" activeTab="3" xr2:uid="{6E8DB056-8B6B-42C7-B213-E934736FA5A8}"/>
  </bookViews>
  <sheets>
    <sheet name="Acconti e Saldo Ires" sheetId="4" r:id="rId1"/>
    <sheet name="Testo" sheetId="1" r:id="rId2"/>
    <sheet name="Soluz" sheetId="2" r:id="rId3"/>
    <sheet name="Sol CE e SP" sheetId="3" r:id="rId4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E56" i="2"/>
  <c r="E54" i="2"/>
  <c r="E52" i="2"/>
  <c r="E50" i="2"/>
  <c r="E47" i="2"/>
  <c r="E44" i="2"/>
  <c r="E45" i="2"/>
  <c r="E46" i="2"/>
  <c r="F41" i="2"/>
  <c r="F39" i="2"/>
  <c r="F37" i="2"/>
  <c r="F35" i="2"/>
  <c r="F32" i="2"/>
  <c r="E31" i="2"/>
  <c r="F27" i="2"/>
  <c r="F16" i="2"/>
  <c r="E15" i="2"/>
  <c r="E11" i="2"/>
  <c r="F9" i="2"/>
  <c r="E8" i="2"/>
  <c r="C24" i="4"/>
  <c r="B23" i="4"/>
  <c r="A22" i="4"/>
  <c r="B8" i="4"/>
  <c r="B7" i="4"/>
  <c r="F24" i="1"/>
  <c r="F21" i="1"/>
  <c r="F20" i="1"/>
  <c r="F9" i="1"/>
</calcChain>
</file>

<file path=xl/sharedStrings.xml><?xml version="1.0" encoding="utf-8"?>
<sst xmlns="http://schemas.openxmlformats.org/spreadsheetml/2006/main" count="168" uniqueCount="123">
  <si>
    <t xml:space="preserve">Testo </t>
  </si>
  <si>
    <t>dell’esercizio e ad effettuare le rilevazioni contabili.</t>
  </si>
  <si>
    <t>· L’ammontare dei crediti commerciali al 31/12/n è pari a 6.100 e il fondo svalutazione crediti</t>
  </si>
  <si>
    <t>· La società ha deciso di rateizzare la plusvalenza nei cinque esercizi successivi.</t>
  </si>
  <si>
    <t>· Nei costi per servizi sono compresi costi per manutenzioni e riparazioni per 1.300 che si</t>
  </si>
  <si>
    <t>· Negli oneri diversi di gestione sono compresi compensi per gli amministratori non ancora</t>
  </si>
  <si>
    <t xml:space="preserve">   riferiscono a cespiti il cui valore all’1/1/n ammonta a 20.000.</t>
  </si>
  <si>
    <t xml:space="preserve">   pagati per 1.600 e costi non deducibili perché non sufficientemente documentati per 1.000.</t>
  </si>
  <si>
    <t xml:space="preserve">A) Valore produzione del periodo </t>
  </si>
  <si>
    <t>ricavi delle vendite e delle prestazioni</t>
  </si>
  <si>
    <t>variazione rimanenze prodotti finiti</t>
  </si>
  <si>
    <t>variazione dei lavori in corso su ordinazione</t>
  </si>
  <si>
    <t>altri ricavi e proventi: plusvalenze da alienazione</t>
  </si>
  <si>
    <t>Totale</t>
  </si>
  <si>
    <t>B) Costi della produzione</t>
  </si>
  <si>
    <t>per materie prime, sussidiarie, di consumo e merci</t>
  </si>
  <si>
    <t>per servizi</t>
  </si>
  <si>
    <t>per godimento di beni e servizi</t>
  </si>
  <si>
    <t>salari e stipendi</t>
  </si>
  <si>
    <t>TFR</t>
  </si>
  <si>
    <t>ammortamenti</t>
  </si>
  <si>
    <t>variazione delle rimanenze di materie prime</t>
  </si>
  <si>
    <t>oneri diversi di gestione</t>
  </si>
  <si>
    <t>totale</t>
  </si>
  <si>
    <t>differenza tra valore e costi della produzione</t>
  </si>
  <si>
    <t>C) Proventi e oneri finanziari</t>
  </si>
  <si>
    <t>D) rettifiche di valore di attività finanziaria</t>
  </si>
  <si>
    <t>risultato prima delle imposte (A+B+C+D+E)</t>
  </si>
  <si>
    <t>20) imposte sul reddito dell'esercizio</t>
  </si>
  <si>
    <t>- imposte correnti</t>
  </si>
  <si>
    <t>- imposte differite/anticipate</t>
  </si>
  <si>
    <t xml:space="preserve">21) utile (perdite) dell'esercizio </t>
  </si>
  <si>
    <t>CONTO ECONOMICO</t>
  </si>
  <si>
    <t xml:space="preserve">accantonamenti fondo svalutazione crediti </t>
  </si>
  <si>
    <t>· L’aliquota d’imposta è pari al 24%.</t>
  </si>
  <si>
    <t>e di competenza dell’esercizio n  nonché l’utile netto di competenza</t>
  </si>
  <si>
    <t xml:space="preserve">   a questa data è di 200. .</t>
  </si>
  <si>
    <t>Reddito al lordo delle imposte</t>
  </si>
  <si>
    <t xml:space="preserve">Rettifiche in aumento </t>
  </si>
  <si>
    <t xml:space="preserve">1) svalutazione crediti </t>
  </si>
  <si>
    <t xml:space="preserve">fondo svalutazione crediti </t>
  </si>
  <si>
    <t>Totale variazioni in aumento</t>
  </si>
  <si>
    <t>4) costi indeducibili</t>
  </si>
  <si>
    <t>Rettifiche in diminuzione</t>
  </si>
  <si>
    <t xml:space="preserve">Totale variazioni in diminuzione </t>
  </si>
  <si>
    <t>Totale variazioni</t>
  </si>
  <si>
    <t>Reddito imponibile</t>
  </si>
  <si>
    <t>Imposte correnti</t>
  </si>
  <si>
    <t>Imposte anticipate</t>
  </si>
  <si>
    <t xml:space="preserve">Imposte differite </t>
  </si>
  <si>
    <t>Saldo imposte differite</t>
  </si>
  <si>
    <t>Imposte di competenza</t>
  </si>
  <si>
    <t>Utile netto</t>
  </si>
  <si>
    <t xml:space="preserve">Rilevazioni contabili imposte </t>
  </si>
  <si>
    <t>a</t>
  </si>
  <si>
    <t xml:space="preserve">Debiti Tributari </t>
  </si>
  <si>
    <t xml:space="preserve">Crediti per imposte anticipate </t>
  </si>
  <si>
    <t>- imposte differite</t>
  </si>
  <si>
    <t>- Imposte anticipate</t>
  </si>
  <si>
    <t>Stato Patrimoniale al 31/12/n</t>
  </si>
  <si>
    <t>Attività</t>
  </si>
  <si>
    <t>A) Crediti verso soci per versamenti ancora dovuti</t>
  </si>
  <si>
    <t>B) Immobilizzazioni</t>
  </si>
  <si>
    <t>C) Attivo Circolante</t>
  </si>
  <si>
    <t>II Crediti</t>
  </si>
  <si>
    <t>5-ter ) Imposte anticipate</t>
  </si>
  <si>
    <t>D) ratei e risconti</t>
  </si>
  <si>
    <t>Passività e PN</t>
  </si>
  <si>
    <t>Conto Economico al 31/12/n</t>
  </si>
  <si>
    <t>La “REA” S.p.A, presentava il seguente conto economico in sede di chiusura di bilancio
dell’esercizio n.</t>
  </si>
  <si>
    <t>1) svalutazione dei crediti</t>
  </si>
  <si>
    <t>accantonamento al fondo svalutazione crediti a CE</t>
  </si>
  <si>
    <t>svalutazione ammessa</t>
  </si>
  <si>
    <t>2) spese di manutenzione in CE</t>
  </si>
  <si>
    <t>spese di manutenzione deducibili</t>
  </si>
  <si>
    <t xml:space="preserve">3) compensi amministratori </t>
  </si>
  <si>
    <t>3) compensi amministratori in CE</t>
  </si>
  <si>
    <t>compensi ammessi</t>
  </si>
  <si>
    <t>1) plusvalenza in CE</t>
  </si>
  <si>
    <t>plusvalenza tassabile</t>
  </si>
  <si>
    <t>2) manutenzioni e riparazioni</t>
  </si>
  <si>
    <t xml:space="preserve">1) plusvalenza </t>
  </si>
  <si>
    <t xml:space="preserve">Ires dell'esercizio </t>
  </si>
  <si>
    <t xml:space="preserve">Acconti Ires </t>
  </si>
  <si>
    <t>Nel corso dell'esercizio n, la A&amp;D SpA procede al calcolo degli acconti IRES da versare tenendo presente che l'imposta liquidata nella dichiarazione dei redditi relativa all'anno precedente è pari a 219.000,00.</t>
  </si>
  <si>
    <t>La A&amp;D SpA dovrà corripsondere in totale un ammontare di acconti d'imposta pari al 100%</t>
  </si>
  <si>
    <t>dell'imposta liquidata in relazione all'anno n-1</t>
  </si>
  <si>
    <t>1° acconto</t>
  </si>
  <si>
    <t>2° acconto</t>
  </si>
  <si>
    <t xml:space="preserve">Ires c/acconti </t>
  </si>
  <si>
    <t>Banca c/c</t>
  </si>
  <si>
    <t>Dare</t>
  </si>
  <si>
    <t>Avere</t>
  </si>
  <si>
    <t>1° Acconto</t>
  </si>
  <si>
    <t>2° Acconto</t>
  </si>
  <si>
    <t>Calcolo Saldo Ires</t>
  </si>
  <si>
    <t>Riprendendo i dati dell'esempio precedente, si ipotizzi che al termine dell'esercizio N</t>
  </si>
  <si>
    <t>La A&amp;D SpA si attribuisca un utile ante imposte pari ad Euro 942.000.</t>
  </si>
  <si>
    <t>Si proceda al calcolo del saldo da versare nel periodo d'imposta 2020, ipotizzando che</t>
  </si>
  <si>
    <t xml:space="preserve">il reddito imponibile coincida con il reddito contabile ante imposte, tenendo conto degli </t>
  </si>
  <si>
    <t>acconti già versati e di una ritenuta su interessi attivi pari a euro 1.080,00.</t>
  </si>
  <si>
    <t>Ci troviamo nel corso dell'esercizio 2020 e si appronta la dichiarazione dei redditi procedendo</t>
  </si>
  <si>
    <t>al calcolo dell'Ires totale realtiva all'anno 2020.</t>
  </si>
  <si>
    <t>saldo ires</t>
  </si>
  <si>
    <t>1° acconto 2020</t>
  </si>
  <si>
    <t xml:space="preserve">scritture contabili relative alle ritenute alla fonte </t>
  </si>
  <si>
    <t>Interessi attivi bancari</t>
  </si>
  <si>
    <t>Diversi</t>
  </si>
  <si>
    <t>Erario c/ritenute subite</t>
  </si>
  <si>
    <t>scrittura liquidazione IRES</t>
  </si>
  <si>
    <t>Ires Correnti</t>
  </si>
  <si>
    <t>Ires c/acconti</t>
  </si>
  <si>
    <t>Debiti Tributari</t>
  </si>
  <si>
    <t>Scrittura di pagamento</t>
  </si>
  <si>
    <t>Tenuto conto delle informazioni qui di seguito riportate, si provveda a determinare l’IRES corrente</t>
  </si>
  <si>
    <t>Fondo Imposte Differite</t>
  </si>
  <si>
    <t>A) Patrimonio netto</t>
  </si>
  <si>
    <t>B) Fondi per rischi ed oneri</t>
  </si>
  <si>
    <t>2) per imposte, anche differite</t>
  </si>
  <si>
    <t>C) TFR</t>
  </si>
  <si>
    <t>D) Debiti</t>
  </si>
  <si>
    <t>12) Debiti Tributari</t>
  </si>
  <si>
    <t>E) Ratei e Risconti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</si>
</sst>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"/>
    <numFmt numFmtId="167" formatCode="0.000"/>
    <numFmt numFmtId="168" formatCode="0.0000"/>
    <numFmt numFmtId="169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0" xfId="0" quotePrefix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quotePrefix="1" applyBorder="1"/>
    <xf numFmtId="0" fontId="0" fillId="0" borderId="8" xfId="0" quotePrefix="1" applyBorder="1"/>
    <xf numFmtId="0" fontId="0" fillId="0" borderId="9" xfId="0" applyBorder="1"/>
    <xf numFmtId="3" fontId="0" fillId="0" borderId="6" xfId="0" applyNumberForma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1" xfId="0" applyNumberFormat="1" applyBorder="1"/>
    <xf numFmtId="3" fontId="0" fillId="0" borderId="2" xfId="0" applyNumberFormat="1" applyBorder="1"/>
    <xf numFmtId="0" fontId="0" fillId="0" borderId="2" xfId="0" applyBorder="1"/>
    <xf numFmtId="3" fontId="0" fillId="0" borderId="10" xfId="0" applyNumberFormat="1" applyBorder="1"/>
    <xf numFmtId="0" fontId="1" fillId="0" borderId="0" xfId="0" applyFont="1"/>
    <xf numFmtId="3" fontId="1" fillId="0" borderId="0" xfId="0" applyNumberFormat="1" applyFont="1"/>
    <xf numFmtId="164" fontId="1" fillId="0" borderId="0" xfId="1" applyNumberFormat="1" applyFont="1"/>
    <xf numFmtId="164" fontId="0" fillId="0" borderId="0" xfId="0" applyNumberFormat="1"/>
    <xf numFmtId="164" fontId="1" fillId="0" borderId="0" xfId="0" applyNumberFormat="1" applyFont="1"/>
    <xf numFmtId="3" fontId="1" fillId="0" borderId="11" xfId="0" applyNumberFormat="1" applyFont="1" applyBorder="1"/>
    <xf numFmtId="3" fontId="1" fillId="0" borderId="2" xfId="0" applyNumberFormat="1" applyFont="1" applyBorder="1"/>
    <xf numFmtId="49" fontId="0" fillId="0" borderId="2" xfId="0" applyNumberFormat="1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Fill="1" applyBorder="1"/>
    <xf numFmtId="3" fontId="0" fillId="0" borderId="0" xfId="0" applyNumberFormat="1"/>
    <xf numFmtId="0" fontId="0" fillId="0" borderId="0" xfId="0" applyFont="1"/>
    <xf numFmtId="43" fontId="0" fillId="0" borderId="0" xfId="0" applyNumberFormat="1"/>
    <xf numFmtId="165" fontId="0" fillId="0" borderId="0" xfId="0" applyNumberFormat="1"/>
    <xf numFmtId="43" fontId="1" fillId="0" borderId="0" xfId="1" applyNumberFormat="1" applyFont="1"/>
    <xf numFmtId="1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167" fontId="1" fillId="0" borderId="0" xfId="0" applyNumberFormat="1" applyFont="1"/>
    <xf numFmtId="168" fontId="1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9" fontId="1" fillId="0" borderId="0" xfId="1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A3A19-E6BF-4003-9088-58B21871101B}">
  <dimension ref="A1:L38"/>
  <sheetViews>
    <sheetView topLeftCell="A30" zoomScale="190" zoomScaleNormal="190" workbookViewId="0">
      <selection activeCell="B39" sqref="B39"/>
    </sheetView>
  </sheetViews>
  <sheetFormatPr defaultRowHeight="15" x14ac:dyDescent="0.25"/>
  <cols>
    <col min="1" max="1" width="22.7109375" customWidth="1"/>
  </cols>
  <sheetData>
    <row r="1" spans="1:12" x14ac:dyDescent="0.25">
      <c r="A1" t="s">
        <v>83</v>
      </c>
    </row>
    <row r="2" spans="1:12" x14ac:dyDescent="0.25">
      <c r="A2" s="44" t="s">
        <v>84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x14ac:dyDescent="0.25">
      <c r="A4" t="s">
        <v>85</v>
      </c>
    </row>
    <row r="5" spans="1:12" x14ac:dyDescent="0.25">
      <c r="A5" t="s">
        <v>86</v>
      </c>
    </row>
    <row r="7" spans="1:12" x14ac:dyDescent="0.25">
      <c r="A7" t="s">
        <v>87</v>
      </c>
      <c r="B7">
        <f>219000*50%</f>
        <v>109500</v>
      </c>
    </row>
    <row r="8" spans="1:12" x14ac:dyDescent="0.25">
      <c r="A8" t="s">
        <v>88</v>
      </c>
      <c r="B8">
        <f>219000*50%</f>
        <v>109500</v>
      </c>
    </row>
    <row r="9" spans="1:12" x14ac:dyDescent="0.25">
      <c r="A9" t="s">
        <v>93</v>
      </c>
      <c r="E9" t="s">
        <v>91</v>
      </c>
      <c r="F9" t="s">
        <v>92</v>
      </c>
    </row>
    <row r="10" spans="1:12" x14ac:dyDescent="0.25">
      <c r="A10" t="s">
        <v>89</v>
      </c>
      <c r="C10" t="s">
        <v>54</v>
      </c>
      <c r="D10" t="s">
        <v>90</v>
      </c>
      <c r="E10">
        <v>109500</v>
      </c>
      <c r="F10">
        <v>109500</v>
      </c>
    </row>
    <row r="11" spans="1:12" x14ac:dyDescent="0.25">
      <c r="A11" t="s">
        <v>94</v>
      </c>
      <c r="E11" t="s">
        <v>91</v>
      </c>
      <c r="F11" t="s">
        <v>92</v>
      </c>
    </row>
    <row r="12" spans="1:12" x14ac:dyDescent="0.25">
      <c r="A12" t="s">
        <v>89</v>
      </c>
      <c r="C12" t="s">
        <v>54</v>
      </c>
      <c r="D12" t="s">
        <v>90</v>
      </c>
      <c r="E12">
        <v>109500</v>
      </c>
      <c r="F12">
        <v>109500</v>
      </c>
    </row>
    <row r="14" spans="1:12" x14ac:dyDescent="0.25">
      <c r="A14" t="s">
        <v>95</v>
      </c>
    </row>
    <row r="15" spans="1:12" x14ac:dyDescent="0.25">
      <c r="A15" t="s">
        <v>96</v>
      </c>
    </row>
    <row r="16" spans="1:12" x14ac:dyDescent="0.25">
      <c r="A16" t="s">
        <v>97</v>
      </c>
    </row>
    <row r="17" spans="1:3" x14ac:dyDescent="0.25">
      <c r="A17" t="s">
        <v>98</v>
      </c>
    </row>
    <row r="18" spans="1:3" x14ac:dyDescent="0.25">
      <c r="A18" t="s">
        <v>99</v>
      </c>
    </row>
    <row r="19" spans="1:3" x14ac:dyDescent="0.25">
      <c r="A19" t="s">
        <v>100</v>
      </c>
    </row>
    <row r="20" spans="1:3" x14ac:dyDescent="0.25">
      <c r="A20" t="s">
        <v>101</v>
      </c>
    </row>
    <row r="21" spans="1:3" x14ac:dyDescent="0.25">
      <c r="A21" t="s">
        <v>102</v>
      </c>
    </row>
    <row r="22" spans="1:3" x14ac:dyDescent="0.25">
      <c r="A22">
        <f>942000*24%</f>
        <v>226080</v>
      </c>
    </row>
    <row r="23" spans="1:3" x14ac:dyDescent="0.25">
      <c r="A23" t="s">
        <v>103</v>
      </c>
      <c r="B23">
        <f>226080-219000-1080</f>
        <v>6000</v>
      </c>
    </row>
    <row r="24" spans="1:3" x14ac:dyDescent="0.25">
      <c r="A24" t="s">
        <v>104</v>
      </c>
      <c r="C24">
        <f>50%*226080</f>
        <v>113040</v>
      </c>
    </row>
    <row r="26" spans="1:3" x14ac:dyDescent="0.25">
      <c r="A26" t="s">
        <v>105</v>
      </c>
    </row>
    <row r="28" spans="1:3" x14ac:dyDescent="0.25">
      <c r="A28" t="s">
        <v>107</v>
      </c>
      <c r="B28" t="s">
        <v>54</v>
      </c>
      <c r="C28" t="s">
        <v>106</v>
      </c>
    </row>
    <row r="29" spans="1:3" x14ac:dyDescent="0.25">
      <c r="A29" t="s">
        <v>108</v>
      </c>
    </row>
    <row r="30" spans="1:3" x14ac:dyDescent="0.25">
      <c r="A30" t="s">
        <v>90</v>
      </c>
    </row>
    <row r="32" spans="1:3" x14ac:dyDescent="0.25">
      <c r="A32" t="s">
        <v>109</v>
      </c>
    </row>
    <row r="33" spans="1:3" x14ac:dyDescent="0.25">
      <c r="A33" t="s">
        <v>110</v>
      </c>
      <c r="B33" t="s">
        <v>54</v>
      </c>
      <c r="C33" t="s">
        <v>107</v>
      </c>
    </row>
    <row r="34" spans="1:3" x14ac:dyDescent="0.25">
      <c r="C34" t="s">
        <v>108</v>
      </c>
    </row>
    <row r="35" spans="1:3" x14ac:dyDescent="0.25">
      <c r="C35" t="s">
        <v>111</v>
      </c>
    </row>
    <row r="36" spans="1:3" x14ac:dyDescent="0.25">
      <c r="C36" t="s">
        <v>112</v>
      </c>
    </row>
    <row r="37" spans="1:3" x14ac:dyDescent="0.25">
      <c r="A37" t="s">
        <v>113</v>
      </c>
    </row>
    <row r="38" spans="1:3" x14ac:dyDescent="0.25">
      <c r="A38" t="s">
        <v>55</v>
      </c>
      <c r="B38" t="s">
        <v>54</v>
      </c>
      <c r="C38" t="s">
        <v>90</v>
      </c>
    </row>
  </sheetData>
  <mergeCells count="1">
    <mergeCell ref="A2:L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C1A5-1F1E-4EDB-9CB1-E065361982A5}">
  <dimension ref="A1:M40"/>
  <sheetViews>
    <sheetView topLeftCell="A19" workbookViewId="0">
      <selection activeCell="E18" sqref="E18"/>
    </sheetView>
  </sheetViews>
  <sheetFormatPr defaultRowHeight="15" x14ac:dyDescent="0.25"/>
  <cols>
    <col min="1" max="1" width="8.7109375" customWidth="1"/>
    <col min="4" max="4" width="18.85546875" customWidth="1"/>
  </cols>
  <sheetData>
    <row r="1" spans="1:13" x14ac:dyDescent="0.25">
      <c r="A1" s="1" t="s">
        <v>0</v>
      </c>
    </row>
    <row r="2" spans="1:13" ht="35.25" customHeight="1" x14ac:dyDescent="0.25">
      <c r="A2" s="45" t="s">
        <v>69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25">
      <c r="A3" s="46" t="s">
        <v>32</v>
      </c>
      <c r="B3" s="47"/>
      <c r="C3" s="47"/>
      <c r="D3" s="47"/>
      <c r="E3" s="47"/>
      <c r="F3" s="48"/>
      <c r="G3" s="2"/>
      <c r="H3" s="2"/>
      <c r="I3" s="2"/>
      <c r="J3" s="2"/>
      <c r="K3" s="2"/>
      <c r="L3" s="2"/>
      <c r="M3" s="2"/>
    </row>
    <row r="4" spans="1:13" x14ac:dyDescent="0.25">
      <c r="A4" s="5" t="s">
        <v>8</v>
      </c>
      <c r="B4" s="6"/>
      <c r="C4" s="6"/>
      <c r="D4" s="7"/>
      <c r="E4" s="5"/>
      <c r="F4" s="16"/>
    </row>
    <row r="5" spans="1:13" x14ac:dyDescent="0.25">
      <c r="A5" s="8" t="s">
        <v>9</v>
      </c>
      <c r="B5" s="9"/>
      <c r="C5" s="9"/>
      <c r="D5" s="10"/>
      <c r="E5" s="14">
        <v>208170</v>
      </c>
      <c r="F5" s="17"/>
    </row>
    <row r="6" spans="1:13" x14ac:dyDescent="0.25">
      <c r="A6" s="8" t="s">
        <v>10</v>
      </c>
      <c r="B6" s="9"/>
      <c r="C6" s="9"/>
      <c r="D6" s="10"/>
      <c r="E6" s="14">
        <v>8500</v>
      </c>
      <c r="F6" s="17"/>
    </row>
    <row r="7" spans="1:13" x14ac:dyDescent="0.25">
      <c r="A7" s="8" t="s">
        <v>11</v>
      </c>
      <c r="B7" s="9"/>
      <c r="C7" s="9"/>
      <c r="D7" s="10"/>
      <c r="E7" s="14">
        <v>1500</v>
      </c>
      <c r="F7" s="17"/>
    </row>
    <row r="8" spans="1:13" x14ac:dyDescent="0.25">
      <c r="A8" s="8" t="s">
        <v>12</v>
      </c>
      <c r="B8" s="9"/>
      <c r="C8" s="9"/>
      <c r="D8" s="10"/>
      <c r="E8" s="14">
        <v>450</v>
      </c>
      <c r="F8" s="18"/>
    </row>
    <row r="9" spans="1:13" x14ac:dyDescent="0.25">
      <c r="A9" s="8" t="s">
        <v>13</v>
      </c>
      <c r="B9" s="9"/>
      <c r="C9" s="9"/>
      <c r="D9" s="10"/>
      <c r="E9" s="8"/>
      <c r="F9" s="19">
        <f>SUM(E5:E8)</f>
        <v>218620</v>
      </c>
    </row>
    <row r="10" spans="1:13" x14ac:dyDescent="0.25">
      <c r="A10" s="8" t="s">
        <v>14</v>
      </c>
      <c r="B10" s="9"/>
      <c r="C10" s="9"/>
      <c r="D10" s="10"/>
      <c r="E10" s="8"/>
      <c r="F10" s="17"/>
    </row>
    <row r="11" spans="1:13" x14ac:dyDescent="0.25">
      <c r="A11" s="8" t="s">
        <v>15</v>
      </c>
      <c r="B11" s="9"/>
      <c r="C11" s="9"/>
      <c r="D11" s="10"/>
      <c r="E11" s="14">
        <v>74000</v>
      </c>
      <c r="F11" s="17"/>
    </row>
    <row r="12" spans="1:13" x14ac:dyDescent="0.25">
      <c r="A12" s="8" t="s">
        <v>16</v>
      </c>
      <c r="B12" s="9"/>
      <c r="C12" s="9"/>
      <c r="D12" s="10"/>
      <c r="E12" s="14">
        <v>18450</v>
      </c>
      <c r="F12" s="17"/>
    </row>
    <row r="13" spans="1:13" x14ac:dyDescent="0.25">
      <c r="A13" s="8" t="s">
        <v>17</v>
      </c>
      <c r="B13" s="9"/>
      <c r="C13" s="9"/>
      <c r="D13" s="10"/>
      <c r="E13" s="8">
        <v>900</v>
      </c>
      <c r="F13" s="17"/>
    </row>
    <row r="14" spans="1:13" x14ac:dyDescent="0.25">
      <c r="A14" s="8" t="s">
        <v>18</v>
      </c>
      <c r="B14" s="9"/>
      <c r="C14" s="9"/>
      <c r="D14" s="10"/>
      <c r="E14" s="14">
        <v>46000</v>
      </c>
      <c r="F14" s="17"/>
    </row>
    <row r="15" spans="1:13" x14ac:dyDescent="0.25">
      <c r="A15" s="8" t="s">
        <v>19</v>
      </c>
      <c r="B15" s="9"/>
      <c r="C15" s="9"/>
      <c r="D15" s="10"/>
      <c r="E15" s="14">
        <v>4200</v>
      </c>
      <c r="F15" s="17"/>
    </row>
    <row r="16" spans="1:13" x14ac:dyDescent="0.25">
      <c r="A16" s="8" t="s">
        <v>20</v>
      </c>
      <c r="B16" s="9"/>
      <c r="C16" s="9"/>
      <c r="D16" s="10"/>
      <c r="E16" s="14">
        <v>4000</v>
      </c>
      <c r="F16" s="17"/>
    </row>
    <row r="17" spans="1:6" x14ac:dyDescent="0.25">
      <c r="A17" s="8" t="s">
        <v>21</v>
      </c>
      <c r="B17" s="9"/>
      <c r="C17" s="9"/>
      <c r="D17" s="10"/>
      <c r="E17" s="14">
        <v>1000</v>
      </c>
      <c r="F17" s="17"/>
    </row>
    <row r="18" spans="1:6" x14ac:dyDescent="0.25">
      <c r="A18" s="8" t="s">
        <v>33</v>
      </c>
      <c r="B18" s="9"/>
      <c r="C18" s="9"/>
      <c r="D18" s="10"/>
      <c r="E18" s="8">
        <v>180</v>
      </c>
      <c r="F18" s="17"/>
    </row>
    <row r="19" spans="1:6" x14ac:dyDescent="0.25">
      <c r="A19" s="8" t="s">
        <v>22</v>
      </c>
      <c r="B19" s="9"/>
      <c r="C19" s="9"/>
      <c r="D19" s="10"/>
      <c r="E19" s="14">
        <v>7390</v>
      </c>
      <c r="F19" s="18"/>
    </row>
    <row r="20" spans="1:6" x14ac:dyDescent="0.25">
      <c r="A20" s="8" t="s">
        <v>23</v>
      </c>
      <c r="B20" s="9"/>
      <c r="C20" s="9"/>
      <c r="D20" s="10"/>
      <c r="E20" s="8"/>
      <c r="F20" s="20">
        <f>SUM(E11:E19)</f>
        <v>156120</v>
      </c>
    </row>
    <row r="21" spans="1:6" x14ac:dyDescent="0.25">
      <c r="A21" s="8" t="s">
        <v>24</v>
      </c>
      <c r="B21" s="9"/>
      <c r="C21" s="9"/>
      <c r="D21" s="10"/>
      <c r="E21" s="8"/>
      <c r="F21" s="20">
        <f>F9-F20</f>
        <v>62500</v>
      </c>
    </row>
    <row r="22" spans="1:6" x14ac:dyDescent="0.25">
      <c r="A22" s="8" t="s">
        <v>25</v>
      </c>
      <c r="B22" s="9"/>
      <c r="C22" s="9"/>
      <c r="D22" s="10"/>
      <c r="E22" s="8"/>
      <c r="F22" s="22">
        <v>-2500</v>
      </c>
    </row>
    <row r="23" spans="1:6" x14ac:dyDescent="0.25">
      <c r="A23" s="8" t="s">
        <v>26</v>
      </c>
      <c r="B23" s="9"/>
      <c r="C23" s="9"/>
      <c r="D23" s="10"/>
      <c r="E23" s="8"/>
      <c r="F23" s="18"/>
    </row>
    <row r="24" spans="1:6" x14ac:dyDescent="0.25">
      <c r="A24" s="8" t="s">
        <v>27</v>
      </c>
      <c r="B24" s="9"/>
      <c r="C24" s="9"/>
      <c r="D24" s="10"/>
      <c r="E24" s="8"/>
      <c r="F24" s="20">
        <f>F21+F22</f>
        <v>60000</v>
      </c>
    </row>
    <row r="25" spans="1:6" x14ac:dyDescent="0.25">
      <c r="A25" s="8" t="s">
        <v>28</v>
      </c>
      <c r="B25" s="9"/>
      <c r="C25" s="9"/>
      <c r="D25" s="10"/>
      <c r="E25" s="8"/>
      <c r="F25" s="17"/>
    </row>
    <row r="26" spans="1:6" x14ac:dyDescent="0.25">
      <c r="A26" s="11" t="s">
        <v>29</v>
      </c>
      <c r="B26" s="9"/>
      <c r="C26" s="9"/>
      <c r="D26" s="10"/>
      <c r="E26" s="8"/>
      <c r="F26" s="17"/>
    </row>
    <row r="27" spans="1:6" x14ac:dyDescent="0.25">
      <c r="A27" s="11" t="s">
        <v>30</v>
      </c>
      <c r="B27" s="9"/>
      <c r="C27" s="9"/>
      <c r="D27" s="10"/>
      <c r="E27" s="8"/>
      <c r="F27" s="17"/>
    </row>
    <row r="28" spans="1:6" x14ac:dyDescent="0.25">
      <c r="A28" s="12" t="s">
        <v>31</v>
      </c>
      <c r="B28" s="3"/>
      <c r="C28" s="3"/>
      <c r="D28" s="13"/>
      <c r="E28" s="15"/>
      <c r="F28" s="21"/>
    </row>
    <row r="29" spans="1:6" x14ac:dyDescent="0.25">
      <c r="A29" s="4"/>
    </row>
    <row r="30" spans="1:6" x14ac:dyDescent="0.25">
      <c r="A30" t="s">
        <v>114</v>
      </c>
    </row>
    <row r="31" spans="1:6" x14ac:dyDescent="0.25">
      <c r="A31" t="s">
        <v>35</v>
      </c>
    </row>
    <row r="32" spans="1:6" x14ac:dyDescent="0.25">
      <c r="A32" t="s">
        <v>1</v>
      </c>
    </row>
    <row r="33" spans="1:1" x14ac:dyDescent="0.25">
      <c r="A33" t="s">
        <v>2</v>
      </c>
    </row>
    <row r="34" spans="1:1" x14ac:dyDescent="0.25">
      <c r="A34" t="s">
        <v>36</v>
      </c>
    </row>
    <row r="35" spans="1:1" x14ac:dyDescent="0.25">
      <c r="A35" t="s">
        <v>3</v>
      </c>
    </row>
    <row r="36" spans="1:1" x14ac:dyDescent="0.25">
      <c r="A36" t="s">
        <v>4</v>
      </c>
    </row>
    <row r="37" spans="1:1" x14ac:dyDescent="0.25">
      <c r="A37" t="s">
        <v>6</v>
      </c>
    </row>
    <row r="38" spans="1:1" x14ac:dyDescent="0.25">
      <c r="A38" t="s">
        <v>5</v>
      </c>
    </row>
    <row r="39" spans="1:1" x14ac:dyDescent="0.25">
      <c r="A39" t="s">
        <v>7</v>
      </c>
    </row>
    <row r="40" spans="1:1" x14ac:dyDescent="0.25">
      <c r="A40" t="s">
        <v>34</v>
      </c>
    </row>
  </sheetData>
  <mergeCells count="2">
    <mergeCell ref="A2:M2"/>
    <mergeCell ref="A3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6145-5F26-4B7C-8387-8C1F6DADB827}">
  <dimension ref="A2:K62"/>
  <sheetViews>
    <sheetView topLeftCell="A43" zoomScaleNormal="100" workbookViewId="0">
      <selection activeCell="F63" sqref="F63"/>
    </sheetView>
  </sheetViews>
  <sheetFormatPr defaultRowHeight="15" x14ac:dyDescent="0.25"/>
  <cols>
    <col min="1" max="1" width="16.7109375" customWidth="1"/>
    <col min="2" max="2" width="11" customWidth="1"/>
    <col min="4" max="4" width="21.85546875" customWidth="1"/>
    <col min="5" max="5" width="21.7109375" customWidth="1"/>
    <col min="6" max="6" width="12" customWidth="1"/>
    <col min="7" max="8" width="11.5703125" bestFit="1" customWidth="1"/>
    <col min="11" max="11" width="10.5703125" bestFit="1" customWidth="1"/>
  </cols>
  <sheetData>
    <row r="2" spans="1:9" x14ac:dyDescent="0.25">
      <c r="A2" t="s">
        <v>37</v>
      </c>
      <c r="E2" s="33">
        <v>60000</v>
      </c>
      <c r="F2" s="24"/>
    </row>
    <row r="4" spans="1:9" x14ac:dyDescent="0.25">
      <c r="A4" t="s">
        <v>38</v>
      </c>
    </row>
    <row r="6" spans="1:9" x14ac:dyDescent="0.25">
      <c r="A6" t="s">
        <v>70</v>
      </c>
    </row>
    <row r="7" spans="1:9" x14ac:dyDescent="0.25">
      <c r="A7" t="s">
        <v>71</v>
      </c>
      <c r="E7">
        <v>180</v>
      </c>
    </row>
    <row r="8" spans="1:9" x14ac:dyDescent="0.25">
      <c r="A8" t="s">
        <v>72</v>
      </c>
      <c r="D8" s="39"/>
      <c r="E8" s="3">
        <f>(0.5*6100)/100</f>
        <v>30.5</v>
      </c>
      <c r="G8" s="39"/>
      <c r="I8" s="40"/>
    </row>
    <row r="9" spans="1:9" x14ac:dyDescent="0.25">
      <c r="E9" s="41"/>
      <c r="F9" s="23">
        <f>E7-E8</f>
        <v>149.5</v>
      </c>
      <c r="G9" s="41"/>
    </row>
    <row r="10" spans="1:9" x14ac:dyDescent="0.25">
      <c r="A10" t="s">
        <v>40</v>
      </c>
      <c r="E10">
        <v>200</v>
      </c>
    </row>
    <row r="11" spans="1:9" x14ac:dyDescent="0.25">
      <c r="A11" t="s">
        <v>40</v>
      </c>
      <c r="E11" s="3">
        <f>5%*6100</f>
        <v>305</v>
      </c>
    </row>
    <row r="12" spans="1:9" x14ac:dyDescent="0.25">
      <c r="F12">
        <v>0</v>
      </c>
    </row>
    <row r="14" spans="1:9" x14ac:dyDescent="0.25">
      <c r="A14" t="s">
        <v>73</v>
      </c>
      <c r="E14">
        <v>1300</v>
      </c>
    </row>
    <row r="15" spans="1:9" x14ac:dyDescent="0.25">
      <c r="A15" t="s">
        <v>74</v>
      </c>
      <c r="E15">
        <f>5%*20000</f>
        <v>1000</v>
      </c>
    </row>
    <row r="16" spans="1:9" x14ac:dyDescent="0.25">
      <c r="E16" s="3"/>
      <c r="F16">
        <f>E14-E15</f>
        <v>300</v>
      </c>
    </row>
    <row r="17" spans="1:7" x14ac:dyDescent="0.25">
      <c r="F17" s="23"/>
    </row>
    <row r="19" spans="1:7" x14ac:dyDescent="0.25">
      <c r="A19" t="s">
        <v>76</v>
      </c>
      <c r="E19">
        <v>1600</v>
      </c>
    </row>
    <row r="20" spans="1:7" x14ac:dyDescent="0.25">
      <c r="A20" t="s">
        <v>77</v>
      </c>
      <c r="E20" s="9">
        <v>0</v>
      </c>
    </row>
    <row r="21" spans="1:7" x14ac:dyDescent="0.25">
      <c r="E21" s="6"/>
      <c r="F21">
        <v>1600</v>
      </c>
    </row>
    <row r="22" spans="1:7" x14ac:dyDescent="0.25">
      <c r="F22" s="23"/>
    </row>
    <row r="24" spans="1:7" x14ac:dyDescent="0.25">
      <c r="A24" t="s">
        <v>42</v>
      </c>
      <c r="E24" s="3">
        <v>1000</v>
      </c>
      <c r="F24" s="23"/>
    </row>
    <row r="25" spans="1:7" x14ac:dyDescent="0.25">
      <c r="F25">
        <v>1000</v>
      </c>
    </row>
    <row r="27" spans="1:7" x14ac:dyDescent="0.25">
      <c r="A27" s="23" t="s">
        <v>41</v>
      </c>
      <c r="B27" s="23"/>
      <c r="C27" s="23"/>
      <c r="D27" s="23"/>
      <c r="E27" s="43"/>
      <c r="F27" s="23">
        <f>SUM(F9:F25)</f>
        <v>3049.5</v>
      </c>
      <c r="G27" s="41"/>
    </row>
    <row r="29" spans="1:7" x14ac:dyDescent="0.25">
      <c r="A29" s="23" t="s">
        <v>43</v>
      </c>
      <c r="B29" s="23"/>
      <c r="C29" s="23"/>
    </row>
    <row r="30" spans="1:7" x14ac:dyDescent="0.25">
      <c r="A30" t="s">
        <v>78</v>
      </c>
      <c r="E30">
        <v>450</v>
      </c>
    </row>
    <row r="31" spans="1:7" x14ac:dyDescent="0.25">
      <c r="A31" s="34" t="s">
        <v>79</v>
      </c>
      <c r="B31" s="34"/>
      <c r="E31">
        <f>1/5*E30</f>
        <v>90</v>
      </c>
      <c r="G31" s="38"/>
    </row>
    <row r="32" spans="1:7" x14ac:dyDescent="0.25">
      <c r="E32" s="3"/>
      <c r="F32" s="23">
        <f>E30-E31</f>
        <v>360</v>
      </c>
    </row>
    <row r="33" spans="1:11" x14ac:dyDescent="0.25">
      <c r="E33" s="23"/>
    </row>
    <row r="35" spans="1:11" x14ac:dyDescent="0.25">
      <c r="A35" s="23" t="s">
        <v>44</v>
      </c>
      <c r="B35" s="23"/>
      <c r="C35" s="23"/>
      <c r="D35" s="23"/>
      <c r="E35" s="23"/>
      <c r="F35" s="23">
        <f>F32</f>
        <v>360</v>
      </c>
      <c r="G35" s="40"/>
    </row>
    <row r="37" spans="1:11" x14ac:dyDescent="0.25">
      <c r="A37" s="23" t="s">
        <v>45</v>
      </c>
      <c r="B37" s="23"/>
      <c r="C37" s="23"/>
      <c r="D37" s="23"/>
      <c r="E37" s="42"/>
      <c r="F37" s="23">
        <f>F27-F35</f>
        <v>2689.5</v>
      </c>
      <c r="G37" s="39"/>
    </row>
    <row r="39" spans="1:11" x14ac:dyDescent="0.25">
      <c r="A39" s="25" t="s">
        <v>46</v>
      </c>
      <c r="B39" s="25"/>
      <c r="C39" s="25"/>
      <c r="D39" s="25"/>
      <c r="E39" s="37"/>
      <c r="F39" s="37">
        <f>E2+F37</f>
        <v>62689.5</v>
      </c>
      <c r="G39" s="41"/>
      <c r="I39" s="26"/>
    </row>
    <row r="40" spans="1:11" x14ac:dyDescent="0.25">
      <c r="A40" s="25"/>
      <c r="B40" s="25"/>
      <c r="C40" s="25"/>
      <c r="D40" s="25"/>
      <c r="E40" s="25"/>
      <c r="F40" s="54"/>
    </row>
    <row r="41" spans="1:11" x14ac:dyDescent="0.25">
      <c r="A41" s="25" t="s">
        <v>47</v>
      </c>
      <c r="B41" s="25"/>
      <c r="C41" s="25"/>
      <c r="D41" s="25"/>
      <c r="E41" s="37"/>
      <c r="F41" s="37">
        <f>24%*F39</f>
        <v>15045.48</v>
      </c>
      <c r="G41" s="36"/>
      <c r="K41" s="35"/>
    </row>
    <row r="43" spans="1:11" x14ac:dyDescent="0.25">
      <c r="A43" s="23" t="s">
        <v>48</v>
      </c>
    </row>
    <row r="44" spans="1:11" x14ac:dyDescent="0.25">
      <c r="A44" s="25" t="s">
        <v>39</v>
      </c>
      <c r="E44">
        <f>24%*F9</f>
        <v>35.879999999999995</v>
      </c>
    </row>
    <row r="45" spans="1:11" x14ac:dyDescent="0.25">
      <c r="A45" s="25" t="s">
        <v>80</v>
      </c>
      <c r="E45">
        <f>24%*F16</f>
        <v>72</v>
      </c>
    </row>
    <row r="46" spans="1:11" x14ac:dyDescent="0.25">
      <c r="A46" s="25" t="s">
        <v>75</v>
      </c>
      <c r="E46" s="3">
        <f>24%*F21</f>
        <v>384</v>
      </c>
    </row>
    <row r="47" spans="1:11" x14ac:dyDescent="0.25">
      <c r="E47" s="23">
        <f>SUM(E44:E46)</f>
        <v>491.88</v>
      </c>
    </row>
    <row r="49" spans="1:8" x14ac:dyDescent="0.25">
      <c r="A49" s="25" t="s">
        <v>49</v>
      </c>
    </row>
    <row r="50" spans="1:8" x14ac:dyDescent="0.25">
      <c r="A50" s="25" t="s">
        <v>81</v>
      </c>
      <c r="E50" s="23">
        <f>24%*F32</f>
        <v>86.399999999999991</v>
      </c>
    </row>
    <row r="52" spans="1:8" x14ac:dyDescent="0.25">
      <c r="A52" s="23" t="s">
        <v>50</v>
      </c>
      <c r="B52" s="23"/>
      <c r="C52" s="23"/>
      <c r="D52" s="23"/>
      <c r="E52" s="23">
        <f>E50-E47</f>
        <v>-405.48</v>
      </c>
      <c r="F52" s="23"/>
    </row>
    <row r="53" spans="1:8" x14ac:dyDescent="0.25">
      <c r="A53" s="23"/>
      <c r="B53" s="23"/>
      <c r="C53" s="23"/>
      <c r="D53" s="23"/>
      <c r="E53" s="23"/>
      <c r="F53" s="23"/>
    </row>
    <row r="54" spans="1:8" x14ac:dyDescent="0.25">
      <c r="A54" s="23" t="s">
        <v>51</v>
      </c>
      <c r="B54" s="23"/>
      <c r="C54" s="23"/>
      <c r="D54" s="23"/>
      <c r="E54" s="27">
        <f>F41+E52</f>
        <v>14640</v>
      </c>
      <c r="F54" s="27"/>
      <c r="H54" s="26"/>
    </row>
    <row r="56" spans="1:8" x14ac:dyDescent="0.25">
      <c r="A56" s="23" t="s">
        <v>52</v>
      </c>
      <c r="B56" s="23"/>
      <c r="C56" s="23"/>
      <c r="D56" s="23"/>
      <c r="E56" s="27">
        <f>E2-E54</f>
        <v>45360</v>
      </c>
      <c r="F56" s="27"/>
    </row>
    <row r="58" spans="1:8" x14ac:dyDescent="0.25">
      <c r="A58" s="23" t="s">
        <v>53</v>
      </c>
      <c r="B58" s="23"/>
    </row>
    <row r="59" spans="1:8" x14ac:dyDescent="0.25">
      <c r="E59" t="s">
        <v>91</v>
      </c>
      <c r="F59" t="s">
        <v>92</v>
      </c>
    </row>
    <row r="60" spans="1:8" x14ac:dyDescent="0.25">
      <c r="A60" t="s">
        <v>82</v>
      </c>
      <c r="B60" s="49" t="s">
        <v>54</v>
      </c>
      <c r="C60" s="49"/>
      <c r="D60" t="s">
        <v>112</v>
      </c>
      <c r="E60">
        <v>15045.48</v>
      </c>
      <c r="F60">
        <v>15045.48</v>
      </c>
      <c r="H60" s="26"/>
    </row>
    <row r="61" spans="1:8" x14ac:dyDescent="0.25">
      <c r="A61" t="s">
        <v>49</v>
      </c>
      <c r="B61" s="49" t="s">
        <v>54</v>
      </c>
      <c r="C61" s="49"/>
      <c r="D61" t="s">
        <v>115</v>
      </c>
      <c r="E61">
        <v>86.4</v>
      </c>
      <c r="F61">
        <v>86.4</v>
      </c>
    </row>
    <row r="62" spans="1:8" x14ac:dyDescent="0.25">
      <c r="A62" t="s">
        <v>56</v>
      </c>
      <c r="B62" s="49" t="s">
        <v>54</v>
      </c>
      <c r="C62" s="49"/>
      <c r="D62" t="s">
        <v>48</v>
      </c>
      <c r="E62">
        <v>491.88</v>
      </c>
      <c r="F62">
        <v>491.88</v>
      </c>
    </row>
  </sheetData>
  <mergeCells count="3">
    <mergeCell ref="B60:C60"/>
    <mergeCell ref="B61:C61"/>
    <mergeCell ref="B62:C62"/>
  </mergeCells>
  <pageMargins left="0.7" right="0.7" top="0.75" bottom="0.75" header="0.3" footer="0.3"/>
  <pageSetup paperSize="9" scale="8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B1E3-236E-457A-88AE-52AE8C5CBF29}">
  <dimension ref="A2:E38"/>
  <sheetViews>
    <sheetView tabSelected="1" topLeftCell="A19" zoomScaleNormal="100" workbookViewId="0">
      <selection activeCell="E35" sqref="E35"/>
    </sheetView>
  </sheetViews>
  <sheetFormatPr defaultRowHeight="15" x14ac:dyDescent="0.25"/>
  <cols>
    <col min="1" max="1" width="23.28515625" customWidth="1"/>
    <col min="3" max="3" width="25.5703125" customWidth="1"/>
    <col min="5" max="5" width="18" customWidth="1"/>
  </cols>
  <sheetData>
    <row r="2" spans="1:5" x14ac:dyDescent="0.25">
      <c r="A2" s="46" t="s">
        <v>68</v>
      </c>
      <c r="B2" s="47"/>
      <c r="C2" s="47"/>
      <c r="D2" s="47"/>
      <c r="E2" s="48"/>
    </row>
    <row r="3" spans="1:5" x14ac:dyDescent="0.25">
      <c r="A3" s="5" t="s">
        <v>8</v>
      </c>
      <c r="B3" s="6"/>
      <c r="C3" s="6"/>
      <c r="D3" s="5"/>
      <c r="E3" s="16"/>
    </row>
    <row r="4" spans="1:5" x14ac:dyDescent="0.25">
      <c r="A4" s="8" t="s">
        <v>9</v>
      </c>
      <c r="B4" s="9"/>
      <c r="C4" s="9"/>
      <c r="D4" s="14">
        <v>208170</v>
      </c>
      <c r="E4" s="17"/>
    </row>
    <row r="5" spans="1:5" x14ac:dyDescent="0.25">
      <c r="A5" s="8" t="s">
        <v>10</v>
      </c>
      <c r="B5" s="9"/>
      <c r="C5" s="9"/>
      <c r="D5" s="14">
        <v>8500</v>
      </c>
      <c r="E5" s="17"/>
    </row>
    <row r="6" spans="1:5" x14ac:dyDescent="0.25">
      <c r="A6" s="8" t="s">
        <v>11</v>
      </c>
      <c r="B6" s="9"/>
      <c r="C6" s="9"/>
      <c r="D6" s="14">
        <v>1500</v>
      </c>
      <c r="E6" s="17"/>
    </row>
    <row r="7" spans="1:5" x14ac:dyDescent="0.25">
      <c r="A7" s="8" t="s">
        <v>12</v>
      </c>
      <c r="B7" s="9"/>
      <c r="C7" s="9"/>
      <c r="D7" s="14">
        <v>450</v>
      </c>
      <c r="E7" s="18"/>
    </row>
    <row r="8" spans="1:5" x14ac:dyDescent="0.25">
      <c r="A8" s="8" t="s">
        <v>13</v>
      </c>
      <c r="B8" s="9"/>
      <c r="C8" s="9"/>
      <c r="D8" s="8"/>
      <c r="E8" s="28">
        <v>218620</v>
      </c>
    </row>
    <row r="9" spans="1:5" x14ac:dyDescent="0.25">
      <c r="A9" s="8" t="s">
        <v>14</v>
      </c>
      <c r="B9" s="9"/>
      <c r="C9" s="9"/>
      <c r="D9" s="8"/>
      <c r="E9" s="17"/>
    </row>
    <row r="10" spans="1:5" x14ac:dyDescent="0.25">
      <c r="A10" s="8" t="s">
        <v>15</v>
      </c>
      <c r="B10" s="9"/>
      <c r="C10" s="9"/>
      <c r="D10" s="14">
        <v>74000</v>
      </c>
      <c r="E10" s="17"/>
    </row>
    <row r="11" spans="1:5" x14ac:dyDescent="0.25">
      <c r="A11" s="8" t="s">
        <v>16</v>
      </c>
      <c r="B11" s="9"/>
      <c r="C11" s="9"/>
      <c r="D11" s="14">
        <v>18450</v>
      </c>
      <c r="E11" s="17"/>
    </row>
    <row r="12" spans="1:5" x14ac:dyDescent="0.25">
      <c r="A12" s="8" t="s">
        <v>17</v>
      </c>
      <c r="B12" s="9"/>
      <c r="C12" s="9"/>
      <c r="D12" s="8">
        <v>900</v>
      </c>
      <c r="E12" s="17"/>
    </row>
    <row r="13" spans="1:5" x14ac:dyDescent="0.25">
      <c r="A13" s="8" t="s">
        <v>18</v>
      </c>
      <c r="B13" s="9"/>
      <c r="C13" s="9"/>
      <c r="D13" s="14">
        <v>46000</v>
      </c>
      <c r="E13" s="17"/>
    </row>
    <row r="14" spans="1:5" x14ac:dyDescent="0.25">
      <c r="A14" s="8" t="s">
        <v>19</v>
      </c>
      <c r="B14" s="9"/>
      <c r="C14" s="9"/>
      <c r="D14" s="14">
        <v>4200</v>
      </c>
      <c r="E14" s="17"/>
    </row>
    <row r="15" spans="1:5" x14ac:dyDescent="0.25">
      <c r="A15" s="8" t="s">
        <v>20</v>
      </c>
      <c r="B15" s="9"/>
      <c r="C15" s="9"/>
      <c r="D15" s="14">
        <v>4000</v>
      </c>
      <c r="E15" s="17"/>
    </row>
    <row r="16" spans="1:5" x14ac:dyDescent="0.25">
      <c r="A16" s="8" t="s">
        <v>21</v>
      </c>
      <c r="B16" s="9"/>
      <c r="C16" s="9"/>
      <c r="D16" s="14">
        <v>1000</v>
      </c>
      <c r="E16" s="17"/>
    </row>
    <row r="17" spans="1:5" x14ac:dyDescent="0.25">
      <c r="A17" s="8" t="s">
        <v>33</v>
      </c>
      <c r="B17" s="9"/>
      <c r="C17" s="9"/>
      <c r="D17" s="8">
        <v>180</v>
      </c>
      <c r="E17" s="17"/>
    </row>
    <row r="18" spans="1:5" x14ac:dyDescent="0.25">
      <c r="A18" s="8" t="s">
        <v>22</v>
      </c>
      <c r="B18" s="9"/>
      <c r="C18" s="9"/>
      <c r="D18" s="14">
        <v>7390</v>
      </c>
      <c r="E18" s="18"/>
    </row>
    <row r="19" spans="1:5" x14ac:dyDescent="0.25">
      <c r="A19" s="8" t="s">
        <v>23</v>
      </c>
      <c r="B19" s="9"/>
      <c r="C19" s="9"/>
      <c r="D19" s="8"/>
      <c r="E19" s="29">
        <v>156120</v>
      </c>
    </row>
    <row r="20" spans="1:5" x14ac:dyDescent="0.25">
      <c r="A20" s="8" t="s">
        <v>24</v>
      </c>
      <c r="B20" s="9"/>
      <c r="C20" s="9"/>
      <c r="D20" s="8"/>
      <c r="E20" s="29">
        <v>62500</v>
      </c>
    </row>
    <row r="21" spans="1:5" x14ac:dyDescent="0.25">
      <c r="A21" s="8" t="s">
        <v>25</v>
      </c>
      <c r="B21" s="9"/>
      <c r="C21" s="9"/>
      <c r="D21" s="8"/>
      <c r="E21" s="22">
        <v>-2500</v>
      </c>
    </row>
    <row r="22" spans="1:5" x14ac:dyDescent="0.25">
      <c r="A22" s="8" t="s">
        <v>26</v>
      </c>
      <c r="B22" s="9"/>
      <c r="C22" s="9"/>
      <c r="D22" s="8"/>
      <c r="E22" s="18"/>
    </row>
    <row r="23" spans="1:5" x14ac:dyDescent="0.25">
      <c r="A23" s="8" t="s">
        <v>27</v>
      </c>
      <c r="B23" s="9"/>
      <c r="C23" s="9"/>
      <c r="D23" s="8"/>
      <c r="E23" s="29">
        <v>60000</v>
      </c>
    </row>
    <row r="24" spans="1:5" x14ac:dyDescent="0.25">
      <c r="A24" s="8" t="s">
        <v>28</v>
      </c>
      <c r="B24" s="9"/>
      <c r="C24" s="9"/>
      <c r="D24" s="8"/>
      <c r="E24" s="28"/>
    </row>
    <row r="25" spans="1:5" x14ac:dyDescent="0.25">
      <c r="A25" s="11" t="s">
        <v>29</v>
      </c>
      <c r="B25" s="9"/>
      <c r="C25" s="9"/>
      <c r="D25" s="8">
        <v>15045</v>
      </c>
      <c r="E25" s="19"/>
    </row>
    <row r="26" spans="1:5" x14ac:dyDescent="0.25">
      <c r="A26" s="11" t="s">
        <v>57</v>
      </c>
      <c r="B26" s="9"/>
      <c r="C26" s="9"/>
      <c r="D26" s="8">
        <v>86.4</v>
      </c>
      <c r="E26" s="17"/>
    </row>
    <row r="27" spans="1:5" x14ac:dyDescent="0.25">
      <c r="A27" s="11" t="s">
        <v>58</v>
      </c>
      <c r="B27" s="9"/>
      <c r="C27" s="9"/>
      <c r="D27" s="8">
        <v>-491.88</v>
      </c>
      <c r="E27" s="17"/>
    </row>
    <row r="28" spans="1:5" x14ac:dyDescent="0.25">
      <c r="A28" s="12" t="s">
        <v>31</v>
      </c>
      <c r="B28" s="3"/>
      <c r="C28" s="3"/>
      <c r="D28" s="15"/>
      <c r="E28" s="29">
        <f>E23-D25-D26-D27</f>
        <v>45360.479999999996</v>
      </c>
    </row>
    <row r="30" spans="1:5" x14ac:dyDescent="0.25">
      <c r="A30" s="53" t="s">
        <v>59</v>
      </c>
      <c r="B30" s="53"/>
      <c r="C30" s="53"/>
      <c r="D30" s="53"/>
    </row>
    <row r="31" spans="1:5" x14ac:dyDescent="0.25">
      <c r="A31" s="50" t="s">
        <v>60</v>
      </c>
      <c r="B31" s="50"/>
      <c r="C31" s="51" t="s">
        <v>67</v>
      </c>
      <c r="D31" s="52"/>
    </row>
    <row r="32" spans="1:5" ht="45" x14ac:dyDescent="0.25">
      <c r="A32" s="30" t="s">
        <v>61</v>
      </c>
      <c r="B32" s="21"/>
      <c r="C32" s="31" t="s">
        <v>116</v>
      </c>
      <c r="D32" s="21"/>
    </row>
    <row r="33" spans="1:4" x14ac:dyDescent="0.25">
      <c r="A33" s="32" t="s">
        <v>62</v>
      </c>
      <c r="B33" s="21"/>
      <c r="C33" s="21" t="s">
        <v>117</v>
      </c>
      <c r="D33" s="21"/>
    </row>
    <row r="34" spans="1:4" x14ac:dyDescent="0.25">
      <c r="A34" s="32" t="s">
        <v>63</v>
      </c>
      <c r="B34" s="21"/>
      <c r="C34" s="21" t="s">
        <v>118</v>
      </c>
      <c r="D34" s="21">
        <v>86.4</v>
      </c>
    </row>
    <row r="35" spans="1:4" x14ac:dyDescent="0.25">
      <c r="A35" s="32" t="s">
        <v>64</v>
      </c>
      <c r="B35" s="21"/>
      <c r="C35" s="21" t="s">
        <v>119</v>
      </c>
      <c r="D35" s="21"/>
    </row>
    <row r="36" spans="1:4" x14ac:dyDescent="0.25">
      <c r="A36" s="32" t="s">
        <v>65</v>
      </c>
      <c r="B36" s="21">
        <v>491.88</v>
      </c>
      <c r="C36" s="21" t="s">
        <v>120</v>
      </c>
      <c r="D36" s="21"/>
    </row>
    <row r="37" spans="1:4" x14ac:dyDescent="0.25">
      <c r="A37" s="32" t="s">
        <v>66</v>
      </c>
      <c r="B37" s="21"/>
      <c r="C37" s="21" t="s">
        <v>121</v>
      </c>
      <c r="D37" s="20">
        <v>15045</v>
      </c>
    </row>
    <row r="38" spans="1:4" x14ac:dyDescent="0.25">
      <c r="A38" s="21"/>
      <c r="B38" s="21"/>
      <c r="C38" s="21" t="s">
        <v>122</v>
      </c>
      <c r="D38" s="21"/>
    </row>
  </sheetData>
  <mergeCells count="4">
    <mergeCell ref="A2:E2"/>
    <mergeCell ref="A31:B31"/>
    <mergeCell ref="C31:D31"/>
    <mergeCell ref="A30:D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Acconti e Saldo Ires</vt:lpstr>
      <vt:lpstr>Testo</vt:lpstr>
      <vt:lpstr>Soluz</vt:lpstr>
      <vt:lpstr>Sol CE e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cp:lastPrinted>2021-05-12T08:31:12Z</cp:lastPrinted>
  <dcterms:created xsi:type="dcterms:W3CDTF">2020-06-06T16:29:57Z</dcterms:created>
  <dcterms:modified xsi:type="dcterms:W3CDTF">2021-05-12T16:22:13Z</dcterms:modified>
</cp:coreProperties>
</file>