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141F30B4-FA41-4DB4-9630-E43D0224B925}" xr6:coauthVersionLast="45" xr6:coauthVersionMax="45" xr10:uidLastSave="{00000000-0000-0000-0000-000000000000}"/>
  <bookViews>
    <workbookView xWindow="-120" yWindow="-120" windowWidth="20730" windowHeight="11160" activeTab="1" xr2:uid="{C0A8F30F-3B61-47DB-A0A3-2AFB106DD892}"/>
  </bookViews>
  <sheets>
    <sheet name="Example" sheetId="1" r:id="rId1"/>
    <sheet name="Activity 6.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D40" i="2" s="1"/>
  <c r="D43" i="2"/>
  <c r="C39" i="2"/>
  <c r="C43" i="2"/>
  <c r="F32" i="2"/>
  <c r="K14" i="1"/>
  <c r="B16" i="1"/>
  <c r="C40" i="2"/>
  <c r="C29" i="2"/>
  <c r="D38" i="2"/>
  <c r="C38" i="2"/>
  <c r="D31" i="2"/>
  <c r="C31" i="2"/>
  <c r="D29" i="2"/>
  <c r="D25" i="2"/>
  <c r="C25" i="2"/>
  <c r="D24" i="2"/>
  <c r="D26" i="2" s="1"/>
  <c r="D30" i="2" s="1"/>
  <c r="D32" i="2" s="1"/>
  <c r="D42" i="2" s="1"/>
  <c r="C24" i="2"/>
  <c r="C26" i="2" s="1"/>
  <c r="C30" i="2" s="1"/>
  <c r="C32" i="2" s="1"/>
  <c r="C24" i="1" l="1"/>
  <c r="B24" i="1"/>
  <c r="C23" i="1"/>
  <c r="C21" i="1"/>
  <c r="B21" i="1"/>
  <c r="C16" i="1"/>
  <c r="C15" i="1"/>
  <c r="B15" i="1"/>
  <c r="C13" i="1"/>
  <c r="B13" i="1"/>
</calcChain>
</file>

<file path=xl/sharedStrings.xml><?xml version="1.0" encoding="utf-8"?>
<sst xmlns="http://schemas.openxmlformats.org/spreadsheetml/2006/main" count="81" uniqueCount="72">
  <si>
    <t>Un'azienda comincia il suo business con un capitale di 15.000 Euro e compra un bene per 10.000 Euro.</t>
  </si>
  <si>
    <t>Sono disponibili le seguenti informazioni:</t>
  </si>
  <si>
    <t>VNR dei beni materiali</t>
  </si>
  <si>
    <t>Anno 1</t>
  </si>
  <si>
    <t>Anno 2</t>
  </si>
  <si>
    <t>Ricavi</t>
  </si>
  <si>
    <t>Costo del venduto</t>
  </si>
  <si>
    <t>Rimanenze Finali: costo</t>
  </si>
  <si>
    <t>CE Exit Value</t>
  </si>
  <si>
    <t>Ricavi di vendita</t>
  </si>
  <si>
    <t>Ammortamento</t>
  </si>
  <si>
    <t>- utile operativo incluso nei precedenti anni</t>
  </si>
  <si>
    <t xml:space="preserve">+ utile operativo non realizzato </t>
  </si>
  <si>
    <t>Reddito Realizzato</t>
  </si>
  <si>
    <t>SP exit value</t>
  </si>
  <si>
    <t>Immobilizzazioni materiali</t>
  </si>
  <si>
    <t>Rimanenze</t>
  </si>
  <si>
    <t>Cassa</t>
  </si>
  <si>
    <t>Capitale</t>
  </si>
  <si>
    <t>Reddito realizzato</t>
  </si>
  <si>
    <t>Bonds Plc comincia il suo business il 1 Gennaio del 7° anno.</t>
  </si>
  <si>
    <t>Si supponga che tutte le transazioni avvengono tramite assegni e non ci sono crediti o debiti.</t>
  </si>
  <si>
    <t>Inoltre la società ha solo una tipologia di rimanenze.</t>
  </si>
  <si>
    <t>Si investe un capitale di Euro 25.000 e si acquista un macchinario per Euro 9.000</t>
  </si>
  <si>
    <t>1° gennaio Anno 7</t>
  </si>
  <si>
    <t>31 Dicembre anno 7</t>
  </si>
  <si>
    <t>Si paga un affitto Euro 1000</t>
  </si>
  <si>
    <t>Si vendono 300 unità per 30 Euro ciascuno</t>
  </si>
  <si>
    <t>Si pagano altre spese per anno Euro 1000</t>
  </si>
  <si>
    <t>1° gennaio Anno 8</t>
  </si>
  <si>
    <t>Si acquistano 500 unità di rimanenze per 15 Euro ciascuna</t>
  </si>
  <si>
    <t>Si acquistano 400 unità di rimanenze per Euro 33 ciascuno</t>
  </si>
  <si>
    <t>31 Dicembre anno 8</t>
  </si>
  <si>
    <t>Si vendono 500 unità di rimanenze per 33 Euro ciascuno</t>
  </si>
  <si>
    <t>Si paga un affitto per anno Euro 1100</t>
  </si>
  <si>
    <t>Si pagano altre spese per anno Euro 1200</t>
  </si>
  <si>
    <t>31.12.2017</t>
  </si>
  <si>
    <t>31.12.2018</t>
  </si>
  <si>
    <t>Costo di sostituzione</t>
  </si>
  <si>
    <t>Valore realizzabile</t>
  </si>
  <si>
    <t>Costo di realizzazione</t>
  </si>
  <si>
    <t>Informazioni relative al macchinario:</t>
  </si>
  <si>
    <t>31.12.07</t>
  </si>
  <si>
    <t>31.12.08</t>
  </si>
  <si>
    <t>Affitto</t>
  </si>
  <si>
    <t>Spese</t>
  </si>
  <si>
    <t>Profitto lordo</t>
  </si>
  <si>
    <t>Utile di possesso</t>
  </si>
  <si>
    <t>Utile netto</t>
  </si>
  <si>
    <t>CE a VNR</t>
  </si>
  <si>
    <t>SP a VNR</t>
  </si>
  <si>
    <t>Macchinari</t>
  </si>
  <si>
    <t>Attivo Immobilizzato</t>
  </si>
  <si>
    <t>Attivo Corrente</t>
  </si>
  <si>
    <t>Banca</t>
  </si>
  <si>
    <t>Utile</t>
  </si>
  <si>
    <t>Totale Attivo</t>
  </si>
  <si>
    <t>Profitto lordo al netto dell'ammortamento</t>
  </si>
  <si>
    <r>
      <t xml:space="preserve">VNR </t>
    </r>
    <r>
      <rPr>
        <sz val="11"/>
        <color rgb="FFFF0000"/>
        <rFont val="Calibri"/>
        <family val="2"/>
        <scheme val="minor"/>
      </rPr>
      <t>(NRV)</t>
    </r>
  </si>
  <si>
    <t>VNR inizio esercizio -VNR fine esercizio</t>
  </si>
  <si>
    <t>Anno1</t>
  </si>
  <si>
    <t>Anno1-Ammortamento</t>
  </si>
  <si>
    <t>6000-4000</t>
  </si>
  <si>
    <t>15000-10000+20000-(11000+2000)=12000</t>
  </si>
  <si>
    <t>Anno2</t>
  </si>
  <si>
    <t>12000+25000-(12000+1000)=24000</t>
  </si>
  <si>
    <t>VNR finale-VNR iniziale</t>
  </si>
  <si>
    <t>VNR finale -VNR inziale</t>
  </si>
  <si>
    <t>5000-7000=-2000</t>
  </si>
  <si>
    <t>7000-9000 =-2000</t>
  </si>
  <si>
    <t>rimanenze finali *(prezzo di vendita -costo)</t>
  </si>
  <si>
    <t>10000-6000=4000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</si>
</sst>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56D23-40F2-47B2-B440-F2394FDA9712}">
  <dimension ref="A1:K24"/>
  <sheetViews>
    <sheetView topLeftCell="A5" workbookViewId="0">
      <selection activeCell="F13" sqref="F13"/>
    </sheetView>
  </sheetViews>
  <sheetFormatPr defaultRowHeight="15" x14ac:dyDescent="0.25"/>
  <cols>
    <col min="1" max="1" width="41.71093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B3" t="s">
        <v>3</v>
      </c>
      <c r="C3" t="s">
        <v>4</v>
      </c>
    </row>
    <row r="4" spans="1:11" x14ac:dyDescent="0.25">
      <c r="A4" t="s">
        <v>2</v>
      </c>
      <c r="B4">
        <v>6000</v>
      </c>
      <c r="C4">
        <v>4000</v>
      </c>
    </row>
    <row r="5" spans="1:11" x14ac:dyDescent="0.25">
      <c r="A5" t="s">
        <v>5</v>
      </c>
      <c r="B5">
        <v>20000</v>
      </c>
      <c r="C5">
        <v>25000</v>
      </c>
    </row>
    <row r="6" spans="1:11" x14ac:dyDescent="0.25">
      <c r="A6" t="s">
        <v>6</v>
      </c>
      <c r="B6">
        <v>11000</v>
      </c>
      <c r="C6">
        <v>12000</v>
      </c>
    </row>
    <row r="7" spans="1:11" x14ac:dyDescent="0.25">
      <c r="A7" t="s">
        <v>7</v>
      </c>
      <c r="B7">
        <v>2000</v>
      </c>
      <c r="C7">
        <v>3000</v>
      </c>
    </row>
    <row r="8" spans="1:11" x14ac:dyDescent="0.25">
      <c r="A8" t="s">
        <v>58</v>
      </c>
      <c r="B8">
        <v>2500</v>
      </c>
      <c r="C8">
        <v>3800</v>
      </c>
    </row>
    <row r="10" spans="1:11" x14ac:dyDescent="0.25">
      <c r="A10" t="s">
        <v>8</v>
      </c>
    </row>
    <row r="11" spans="1:11" x14ac:dyDescent="0.25">
      <c r="A11" t="s">
        <v>9</v>
      </c>
      <c r="B11">
        <v>20000</v>
      </c>
      <c r="C11">
        <v>25000</v>
      </c>
    </row>
    <row r="12" spans="1:11" x14ac:dyDescent="0.25">
      <c r="A12" t="s">
        <v>6</v>
      </c>
      <c r="B12">
        <v>11000</v>
      </c>
      <c r="C12">
        <v>12000</v>
      </c>
      <c r="F12" t="s">
        <v>61</v>
      </c>
      <c r="J12" t="s">
        <v>4</v>
      </c>
    </row>
    <row r="13" spans="1:11" x14ac:dyDescent="0.25">
      <c r="A13" t="s">
        <v>10</v>
      </c>
      <c r="B13" s="2">
        <f>10000-6000</f>
        <v>4000</v>
      </c>
      <c r="C13" s="2">
        <f>6000-4000</f>
        <v>2000</v>
      </c>
      <c r="F13" t="s">
        <v>59</v>
      </c>
    </row>
    <row r="14" spans="1:11" x14ac:dyDescent="0.25">
      <c r="A14" s="1" t="s">
        <v>11</v>
      </c>
      <c r="B14" s="2">
        <v>0</v>
      </c>
      <c r="C14" s="2">
        <v>500</v>
      </c>
      <c r="F14" t="s">
        <v>71</v>
      </c>
      <c r="J14" t="s">
        <v>62</v>
      </c>
      <c r="K14">
        <f>2000</f>
        <v>2000</v>
      </c>
    </row>
    <row r="15" spans="1:11" x14ac:dyDescent="0.25">
      <c r="A15" s="1" t="s">
        <v>12</v>
      </c>
      <c r="B15" s="2">
        <f>B8-B7</f>
        <v>500</v>
      </c>
      <c r="C15" s="2">
        <f>C8-C7</f>
        <v>800</v>
      </c>
    </row>
    <row r="16" spans="1:11" x14ac:dyDescent="0.25">
      <c r="A16" t="s">
        <v>13</v>
      </c>
      <c r="B16">
        <f>B11-B12-B13-B14+B15</f>
        <v>5500</v>
      </c>
      <c r="C16">
        <f>C11-C12-C13-C14+C15</f>
        <v>11300</v>
      </c>
    </row>
    <row r="18" spans="1:10" x14ac:dyDescent="0.25">
      <c r="A18" t="s">
        <v>14</v>
      </c>
    </row>
    <row r="19" spans="1:10" x14ac:dyDescent="0.25">
      <c r="A19" t="s">
        <v>15</v>
      </c>
      <c r="B19">
        <v>6000</v>
      </c>
      <c r="C19">
        <v>4000</v>
      </c>
    </row>
    <row r="20" spans="1:10" x14ac:dyDescent="0.25">
      <c r="A20" t="s">
        <v>16</v>
      </c>
      <c r="B20">
        <v>2500</v>
      </c>
      <c r="C20">
        <v>3800</v>
      </c>
      <c r="F20" t="s">
        <v>3</v>
      </c>
      <c r="J20" t="s">
        <v>64</v>
      </c>
    </row>
    <row r="21" spans="1:10" x14ac:dyDescent="0.25">
      <c r="A21" t="s">
        <v>17</v>
      </c>
      <c r="B21" s="2">
        <f>15000-10000+20000-(11000+2000)</f>
        <v>12000</v>
      </c>
      <c r="C21" s="2">
        <f>12000+25000-(12000+1000)</f>
        <v>24000</v>
      </c>
      <c r="F21" t="s">
        <v>63</v>
      </c>
      <c r="J21" t="s">
        <v>65</v>
      </c>
    </row>
    <row r="22" spans="1:10" x14ac:dyDescent="0.25">
      <c r="A22" t="s">
        <v>18</v>
      </c>
      <c r="B22">
        <v>15000</v>
      </c>
      <c r="C22">
        <v>15000</v>
      </c>
    </row>
    <row r="23" spans="1:10" x14ac:dyDescent="0.25">
      <c r="A23" t="s">
        <v>19</v>
      </c>
      <c r="B23">
        <v>5500</v>
      </c>
      <c r="C23">
        <f>11300+B23</f>
        <v>16800</v>
      </c>
    </row>
    <row r="24" spans="1:10" x14ac:dyDescent="0.25">
      <c r="B24">
        <f>SUM(B22:B23)</f>
        <v>20500</v>
      </c>
      <c r="C24">
        <f>SUM(C22:C23)</f>
        <v>31800</v>
      </c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80BB-88A0-4693-9B40-B3E83890F889}">
  <dimension ref="A1:I43"/>
  <sheetViews>
    <sheetView tabSelected="1" topLeftCell="A24" workbookViewId="0">
      <selection activeCell="F38" sqref="F38"/>
    </sheetView>
  </sheetViews>
  <sheetFormatPr defaultRowHeight="15" x14ac:dyDescent="0.25"/>
  <cols>
    <col min="2" max="2" width="11.42578125" customWidth="1"/>
    <col min="3" max="3" width="10.42578125" customWidth="1"/>
  </cols>
  <sheetData>
    <row r="1" spans="1:1" x14ac:dyDescent="0.25">
      <c r="A1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24</v>
      </c>
    </row>
    <row r="5" spans="1:1" x14ac:dyDescent="0.25">
      <c r="A5" t="s">
        <v>23</v>
      </c>
    </row>
    <row r="6" spans="1:1" x14ac:dyDescent="0.25">
      <c r="A6" t="s">
        <v>30</v>
      </c>
    </row>
    <row r="7" spans="1:1" x14ac:dyDescent="0.25">
      <c r="A7" s="3" t="s">
        <v>25</v>
      </c>
    </row>
    <row r="8" spans="1:1" x14ac:dyDescent="0.25">
      <c r="A8" t="s">
        <v>27</v>
      </c>
    </row>
    <row r="9" spans="1:1" x14ac:dyDescent="0.25">
      <c r="A9" t="s">
        <v>26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9" x14ac:dyDescent="0.25">
      <c r="A17" t="s">
        <v>41</v>
      </c>
    </row>
    <row r="18" spans="1:9" x14ac:dyDescent="0.25">
      <c r="C18" t="s">
        <v>36</v>
      </c>
      <c r="D18" t="s">
        <v>37</v>
      </c>
    </row>
    <row r="19" spans="1:9" x14ac:dyDescent="0.25">
      <c r="A19" t="s">
        <v>38</v>
      </c>
      <c r="C19">
        <v>10000</v>
      </c>
      <c r="D19">
        <v>12000</v>
      </c>
    </row>
    <row r="20" spans="1:9" x14ac:dyDescent="0.25">
      <c r="A20" t="s">
        <v>39</v>
      </c>
      <c r="C20">
        <v>8000</v>
      </c>
      <c r="D20">
        <v>6000</v>
      </c>
    </row>
    <row r="21" spans="1:9" x14ac:dyDescent="0.25">
      <c r="A21" t="s">
        <v>40</v>
      </c>
      <c r="C21">
        <v>1000</v>
      </c>
      <c r="D21">
        <v>1000</v>
      </c>
    </row>
    <row r="23" spans="1:9" x14ac:dyDescent="0.25">
      <c r="A23" t="s">
        <v>49</v>
      </c>
      <c r="C23" t="s">
        <v>42</v>
      </c>
      <c r="D23" t="s">
        <v>43</v>
      </c>
    </row>
    <row r="24" spans="1:9" x14ac:dyDescent="0.25">
      <c r="A24" t="s">
        <v>5</v>
      </c>
      <c r="C24">
        <f>300*30</f>
        <v>9000</v>
      </c>
      <c r="D24">
        <f>500*33</f>
        <v>16500</v>
      </c>
    </row>
    <row r="25" spans="1:9" x14ac:dyDescent="0.25">
      <c r="A25" t="s">
        <v>6</v>
      </c>
      <c r="C25">
        <f>500*15-200*15</f>
        <v>4500</v>
      </c>
      <c r="D25">
        <f>200*15+400*17-100*17</f>
        <v>8100</v>
      </c>
    </row>
    <row r="26" spans="1:9" x14ac:dyDescent="0.25">
      <c r="A26" t="s">
        <v>46</v>
      </c>
      <c r="C26">
        <f>C24-C25</f>
        <v>4500</v>
      </c>
      <c r="D26">
        <f>D24-D25</f>
        <v>8400</v>
      </c>
    </row>
    <row r="27" spans="1:9" x14ac:dyDescent="0.25">
      <c r="A27" t="s">
        <v>44</v>
      </c>
      <c r="C27">
        <v>1000</v>
      </c>
      <c r="D27">
        <v>1100</v>
      </c>
    </row>
    <row r="28" spans="1:9" x14ac:dyDescent="0.25">
      <c r="A28" t="s">
        <v>45</v>
      </c>
      <c r="C28">
        <v>1000</v>
      </c>
      <c r="D28">
        <v>1200</v>
      </c>
      <c r="F28" t="s">
        <v>60</v>
      </c>
      <c r="I28" t="s">
        <v>64</v>
      </c>
    </row>
    <row r="29" spans="1:9" x14ac:dyDescent="0.25">
      <c r="A29" t="s">
        <v>10</v>
      </c>
      <c r="C29">
        <f>8000-1000- (9000)</f>
        <v>-2000</v>
      </c>
      <c r="D29">
        <f>6000-1000-(8000-1000)</f>
        <v>-2000</v>
      </c>
      <c r="F29" t="s">
        <v>66</v>
      </c>
      <c r="I29" t="s">
        <v>67</v>
      </c>
    </row>
    <row r="30" spans="1:9" x14ac:dyDescent="0.25">
      <c r="A30" t="s">
        <v>57</v>
      </c>
      <c r="C30">
        <f>C26-C27-C28+C29</f>
        <v>500</v>
      </c>
      <c r="D30">
        <f>D26-D27-D28+D29</f>
        <v>4100</v>
      </c>
      <c r="F30" t="s">
        <v>69</v>
      </c>
      <c r="I30" t="s">
        <v>68</v>
      </c>
    </row>
    <row r="31" spans="1:9" x14ac:dyDescent="0.25">
      <c r="A31" t="s">
        <v>47</v>
      </c>
      <c r="C31">
        <f>200* (30-15)</f>
        <v>3000</v>
      </c>
      <c r="D31">
        <f>-3000+(100*(33-17))</f>
        <v>-1400</v>
      </c>
      <c r="F31" t="s">
        <v>70</v>
      </c>
    </row>
    <row r="32" spans="1:9" x14ac:dyDescent="0.25">
      <c r="A32" t="s">
        <v>48</v>
      </c>
      <c r="C32">
        <f>C30+C31</f>
        <v>3500</v>
      </c>
      <c r="D32">
        <f>D30+D31</f>
        <v>2700</v>
      </c>
      <c r="F32">
        <f>200*(30-15)</f>
        <v>3000</v>
      </c>
    </row>
    <row r="34" spans="1:4" x14ac:dyDescent="0.25">
      <c r="A34" t="s">
        <v>50</v>
      </c>
    </row>
    <row r="35" spans="1:4" x14ac:dyDescent="0.25">
      <c r="A35" t="s">
        <v>52</v>
      </c>
    </row>
    <row r="36" spans="1:4" x14ac:dyDescent="0.25">
      <c r="A36" t="s">
        <v>51</v>
      </c>
      <c r="C36">
        <v>7000</v>
      </c>
      <c r="D36">
        <v>5000</v>
      </c>
    </row>
    <row r="37" spans="1:4" x14ac:dyDescent="0.25">
      <c r="A37" t="s">
        <v>53</v>
      </c>
    </row>
    <row r="38" spans="1:4" x14ac:dyDescent="0.25">
      <c r="A38" t="s">
        <v>16</v>
      </c>
      <c r="C38">
        <f>200*30</f>
        <v>6000</v>
      </c>
      <c r="D38">
        <f>100*33</f>
        <v>3300</v>
      </c>
    </row>
    <row r="39" spans="1:4" x14ac:dyDescent="0.25">
      <c r="A39" t="s">
        <v>54</v>
      </c>
      <c r="C39">
        <f>25000-9000+9000-4500-1000-1000-200*15</f>
        <v>15500</v>
      </c>
      <c r="D39">
        <f>'Activity 6.2'!C39+'Activity 6.2'!D24-'Activity 6.2'!D25-'Activity 6.2'!D27-'Activity 6.2'!D28+200*15-100*17</f>
        <v>22900</v>
      </c>
    </row>
    <row r="40" spans="1:4" x14ac:dyDescent="0.25">
      <c r="A40" t="s">
        <v>56</v>
      </c>
      <c r="C40">
        <f>SUM(C36:C39)</f>
        <v>28500</v>
      </c>
      <c r="D40">
        <f>SUM(D36:D39)</f>
        <v>31200</v>
      </c>
    </row>
    <row r="41" spans="1:4" x14ac:dyDescent="0.25">
      <c r="A41" t="s">
        <v>18</v>
      </c>
      <c r="C41">
        <v>25000</v>
      </c>
      <c r="D41">
        <v>25000</v>
      </c>
    </row>
    <row r="42" spans="1:4" x14ac:dyDescent="0.25">
      <c r="A42" t="s">
        <v>55</v>
      </c>
      <c r="C42">
        <v>3500</v>
      </c>
      <c r="D42">
        <f>C42+D32</f>
        <v>6200</v>
      </c>
    </row>
    <row r="43" spans="1:4" x14ac:dyDescent="0.25">
      <c r="C43">
        <f>C41+C42</f>
        <v>28500</v>
      </c>
      <c r="D43">
        <f>SUM(D41:D42)</f>
        <v>31200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Example</vt:lpstr>
      <vt:lpstr>Activity 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2020-10-26T08:32:17Z</dcterms:created>
  <dcterms:modified xsi:type="dcterms:W3CDTF">2020-10-29T12:25:25Z</dcterms:modified>
</cp:coreProperties>
</file>