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ssi\Desktop\"/>
    </mc:Choice>
  </mc:AlternateContent>
  <bookViews>
    <workbookView xWindow="0" yWindow="0" windowWidth="24831" windowHeight="12934"/>
  </bookViews>
  <sheets>
    <sheet name="Punti z pag. 100" sheetId="2" r:id="rId1"/>
    <sheet name="Punti z pag. 100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C41" i="2"/>
  <c r="D41" i="2"/>
  <c r="H41" i="2"/>
  <c r="B43" i="2"/>
  <c r="C43" i="2"/>
  <c r="D43" i="2"/>
  <c r="H43" i="2"/>
  <c r="T6" i="3"/>
  <c r="U6" i="3"/>
  <c r="B41" i="3" l="1"/>
  <c r="C41" i="3"/>
  <c r="D41" i="3"/>
  <c r="B43" i="3"/>
  <c r="C43" i="3"/>
  <c r="D43" i="3"/>
  <c r="U8" i="3"/>
  <c r="U9" i="3"/>
  <c r="U10" i="3"/>
  <c r="U11" i="3"/>
  <c r="U12" i="3"/>
  <c r="U13" i="3"/>
  <c r="U14" i="3"/>
  <c r="U15" i="3"/>
  <c r="U16" i="3"/>
  <c r="U7" i="3"/>
  <c r="T16" i="3"/>
  <c r="T15" i="3"/>
  <c r="T7" i="3"/>
  <c r="T8" i="3"/>
  <c r="T9" i="3"/>
  <c r="T10" i="3"/>
  <c r="T11" i="3"/>
  <c r="T12" i="3"/>
  <c r="T13" i="3"/>
  <c r="T14" i="3"/>
  <c r="S8" i="3"/>
  <c r="S9" i="3" s="1"/>
  <c r="S10" i="3" s="1"/>
  <c r="S11" i="3" s="1"/>
  <c r="S12" i="3" s="1"/>
  <c r="S13" i="3" s="1"/>
  <c r="S14" i="3" s="1"/>
  <c r="S15" i="3" s="1"/>
  <c r="S16" i="3" s="1"/>
  <c r="S7" i="3"/>
  <c r="S6" i="3"/>
  <c r="R7" i="3"/>
  <c r="R8" i="3"/>
  <c r="R9" i="3"/>
  <c r="R10" i="3"/>
  <c r="R11" i="3"/>
  <c r="R12" i="3"/>
  <c r="R13" i="3"/>
  <c r="R14" i="3"/>
  <c r="R15" i="3"/>
  <c r="R16" i="3"/>
  <c r="R6" i="3"/>
  <c r="M7" i="3" l="1"/>
  <c r="K7" i="3"/>
  <c r="B37" i="3" s="1"/>
  <c r="A43" i="3"/>
  <c r="A41" i="3"/>
  <c r="B5" i="3"/>
  <c r="B4" i="3"/>
  <c r="B9" i="3" l="1"/>
  <c r="C9" i="3" s="1"/>
  <c r="C37" i="3"/>
  <c r="D37" i="3"/>
  <c r="B30" i="3"/>
  <c r="B8" i="3"/>
  <c r="B19" i="3"/>
  <c r="B28" i="3"/>
  <c r="B16" i="3"/>
  <c r="B15" i="3"/>
  <c r="B33" i="3"/>
  <c r="B24" i="3"/>
  <c r="B14" i="3"/>
  <c r="B21" i="3"/>
  <c r="B10" i="3"/>
  <c r="B29" i="3"/>
  <c r="B36" i="3"/>
  <c r="B35" i="3"/>
  <c r="B32" i="3"/>
  <c r="B23" i="3"/>
  <c r="B13" i="3"/>
  <c r="B17" i="3"/>
  <c r="B27" i="3"/>
  <c r="B25" i="3"/>
  <c r="B31" i="3"/>
  <c r="B22" i="3"/>
  <c r="B20" i="3"/>
  <c r="B12" i="3"/>
  <c r="B11" i="3"/>
  <c r="B34" i="3"/>
  <c r="B26" i="3"/>
  <c r="B18" i="3"/>
  <c r="A43" i="2"/>
  <c r="A41" i="2"/>
  <c r="R8" i="2"/>
  <c r="R9" i="2"/>
  <c r="R10" i="2"/>
  <c r="R11" i="2"/>
  <c r="R12" i="2"/>
  <c r="R13" i="2"/>
  <c r="R14" i="2"/>
  <c r="R15" i="2"/>
  <c r="R16" i="2"/>
  <c r="R7" i="2"/>
  <c r="S7" i="2" s="1"/>
  <c r="D9" i="3" l="1"/>
  <c r="D13" i="3"/>
  <c r="C13" i="3"/>
  <c r="D12" i="3"/>
  <c r="C12" i="3"/>
  <c r="C24" i="3"/>
  <c r="D24" i="3"/>
  <c r="C32" i="3"/>
  <c r="D32" i="3"/>
  <c r="C33" i="3"/>
  <c r="D33" i="3"/>
  <c r="D22" i="3"/>
  <c r="C22" i="3"/>
  <c r="C35" i="3"/>
  <c r="D35" i="3"/>
  <c r="C15" i="3"/>
  <c r="D15" i="3"/>
  <c r="D14" i="3"/>
  <c r="C14" i="3"/>
  <c r="C16" i="3"/>
  <c r="D16" i="3"/>
  <c r="C25" i="3"/>
  <c r="D25" i="3"/>
  <c r="D29" i="3"/>
  <c r="C29" i="3"/>
  <c r="C26" i="3"/>
  <c r="D26" i="3"/>
  <c r="C27" i="3"/>
  <c r="D27" i="3"/>
  <c r="C10" i="3"/>
  <c r="D10" i="3"/>
  <c r="C19" i="3"/>
  <c r="D19" i="3"/>
  <c r="C11" i="3"/>
  <c r="D11" i="3"/>
  <c r="D30" i="3"/>
  <c r="C30" i="3"/>
  <c r="C23" i="3"/>
  <c r="D23" i="3"/>
  <c r="D20" i="3"/>
  <c r="C20" i="3"/>
  <c r="C31" i="3"/>
  <c r="D31" i="3"/>
  <c r="D36" i="3"/>
  <c r="C36" i="3"/>
  <c r="C18" i="3"/>
  <c r="D18" i="3"/>
  <c r="D28" i="3"/>
  <c r="C28" i="3"/>
  <c r="C34" i="3"/>
  <c r="D34" i="3"/>
  <c r="C17" i="3"/>
  <c r="D17" i="3"/>
  <c r="D21" i="3"/>
  <c r="C21" i="3"/>
  <c r="D8" i="3"/>
  <c r="C8" i="3"/>
  <c r="T7" i="2"/>
  <c r="U7" i="2" s="1"/>
  <c r="S8" i="2"/>
  <c r="B9" i="2"/>
  <c r="D9" i="2" s="1"/>
  <c r="B10" i="2"/>
  <c r="D10" i="2" s="1"/>
  <c r="B11" i="2"/>
  <c r="C11" i="2" s="1"/>
  <c r="B12" i="2"/>
  <c r="C12" i="2" s="1"/>
  <c r="B13" i="2"/>
  <c r="D13" i="2" s="1"/>
  <c r="B14" i="2"/>
  <c r="D14" i="2" s="1"/>
  <c r="B15" i="2"/>
  <c r="D15" i="2" s="1"/>
  <c r="B16" i="2"/>
  <c r="D16" i="2" s="1"/>
  <c r="B17" i="2"/>
  <c r="D17" i="2" s="1"/>
  <c r="B18" i="2"/>
  <c r="D18" i="2" s="1"/>
  <c r="B19" i="2"/>
  <c r="C19" i="2" s="1"/>
  <c r="B20" i="2"/>
  <c r="C20" i="2" s="1"/>
  <c r="B21" i="2"/>
  <c r="C21" i="2" s="1"/>
  <c r="B22" i="2"/>
  <c r="D22" i="2" s="1"/>
  <c r="B23" i="2"/>
  <c r="D23" i="2" s="1"/>
  <c r="B24" i="2"/>
  <c r="C24" i="2" s="1"/>
  <c r="B25" i="2"/>
  <c r="D25" i="2" s="1"/>
  <c r="B26" i="2"/>
  <c r="D26" i="2" s="1"/>
  <c r="B27" i="2"/>
  <c r="C27" i="2" s="1"/>
  <c r="B28" i="2"/>
  <c r="C28" i="2" s="1"/>
  <c r="B29" i="2"/>
  <c r="D29" i="2" s="1"/>
  <c r="B30" i="2"/>
  <c r="D30" i="2" s="1"/>
  <c r="B31" i="2"/>
  <c r="D31" i="2" s="1"/>
  <c r="B32" i="2"/>
  <c r="D32" i="2" s="1"/>
  <c r="B33" i="2"/>
  <c r="D33" i="2" s="1"/>
  <c r="B34" i="2"/>
  <c r="D34" i="2" s="1"/>
  <c r="B35" i="2"/>
  <c r="C35" i="2" s="1"/>
  <c r="B36" i="2"/>
  <c r="C36" i="2" s="1"/>
  <c r="B37" i="2"/>
  <c r="C37" i="2" s="1"/>
  <c r="B8" i="2"/>
  <c r="B5" i="2"/>
  <c r="B4" i="2"/>
  <c r="C26" i="2" l="1"/>
  <c r="C23" i="2"/>
  <c r="D8" i="2"/>
  <c r="C22" i="2"/>
  <c r="T8" i="2"/>
  <c r="U8" i="2" s="1"/>
  <c r="S9" i="2"/>
  <c r="H15" i="2"/>
  <c r="H23" i="2"/>
  <c r="H32" i="2"/>
  <c r="H25" i="2"/>
  <c r="H36" i="2"/>
  <c r="H30" i="2"/>
  <c r="C10" i="2"/>
  <c r="D37" i="2"/>
  <c r="C8" i="2"/>
  <c r="D21" i="2"/>
  <c r="C31" i="2"/>
  <c r="C29" i="2"/>
  <c r="C17" i="2"/>
  <c r="C13" i="2"/>
  <c r="C32" i="2"/>
  <c r="D24" i="2"/>
  <c r="C9" i="2"/>
  <c r="C33" i="2"/>
  <c r="C30" i="2"/>
  <c r="C18" i="2"/>
  <c r="C16" i="2"/>
  <c r="C25" i="2"/>
  <c r="C15" i="2"/>
  <c r="C34" i="2"/>
  <c r="C14" i="2"/>
  <c r="D36" i="2"/>
  <c r="D28" i="2"/>
  <c r="D20" i="2"/>
  <c r="D12" i="2"/>
  <c r="D19" i="2"/>
  <c r="D35" i="2"/>
  <c r="D27" i="2"/>
  <c r="D11" i="2"/>
  <c r="S10" i="2" l="1"/>
  <c r="T9" i="2"/>
  <c r="U9" i="2" s="1"/>
  <c r="H28" i="2" s="1"/>
  <c r="H27" i="2"/>
  <c r="H33" i="2"/>
  <c r="H18" i="2"/>
  <c r="H22" i="2"/>
  <c r="S11" i="2" l="1"/>
  <c r="T10" i="2"/>
  <c r="U10" i="2" s="1"/>
  <c r="H13" i="2" l="1"/>
  <c r="H21" i="2"/>
  <c r="H37" i="2"/>
  <c r="S12" i="2"/>
  <c r="T11" i="2"/>
  <c r="U11" i="2" s="1"/>
  <c r="S13" i="2" l="1"/>
  <c r="T12" i="2"/>
  <c r="U12" i="2" s="1"/>
  <c r="H9" i="2" s="1"/>
  <c r="H31" i="2"/>
  <c r="H20" i="2"/>
  <c r="H29" i="2"/>
  <c r="S14" i="2" l="1"/>
  <c r="T13" i="2"/>
  <c r="U13" i="2" s="1"/>
  <c r="H26" i="2" l="1"/>
  <c r="H19" i="2"/>
  <c r="S15" i="2"/>
  <c r="T14" i="2"/>
  <c r="U14" i="2" s="1"/>
  <c r="H16" i="2" l="1"/>
  <c r="H24" i="2"/>
  <c r="H10" i="2"/>
  <c r="H34" i="2"/>
  <c r="H11" i="2"/>
  <c r="H14" i="2"/>
  <c r="H8" i="2"/>
  <c r="S16" i="2"/>
  <c r="T16" i="2" s="1"/>
  <c r="U16" i="2" s="1"/>
  <c r="H17" i="2" s="1"/>
  <c r="T15" i="2"/>
  <c r="U15" i="2" s="1"/>
  <c r="H35" i="2" l="1"/>
  <c r="H12" i="2"/>
</calcChain>
</file>

<file path=xl/sharedStrings.xml><?xml version="1.0" encoding="utf-8"?>
<sst xmlns="http://schemas.openxmlformats.org/spreadsheetml/2006/main" count="84" uniqueCount="25">
  <si>
    <t>Bin</t>
  </si>
  <si>
    <t>More</t>
  </si>
  <si>
    <t>Frequency</t>
  </si>
  <si>
    <t>Grezzi</t>
  </si>
  <si>
    <t>z</t>
  </si>
  <si>
    <t>Z</t>
  </si>
  <si>
    <t>T</t>
  </si>
  <si>
    <t>CEEB</t>
  </si>
  <si>
    <t>QI</t>
  </si>
  <si>
    <t>Wechsler</t>
  </si>
  <si>
    <t>stanine</t>
  </si>
  <si>
    <t>Bins</t>
  </si>
  <si>
    <t>z'</t>
  </si>
  <si>
    <t>Deviazione standard</t>
  </si>
  <si>
    <t>Media</t>
  </si>
  <si>
    <t>Frequ. rel.</t>
  </si>
  <si>
    <t>Freq. Cum.</t>
  </si>
  <si>
    <t>bins_Z</t>
  </si>
  <si>
    <t>bins_CEEB</t>
  </si>
  <si>
    <t>bins_T</t>
  </si>
  <si>
    <t>Asimmetria</t>
  </si>
  <si>
    <t>Curtosi</t>
  </si>
  <si>
    <t>Classe</t>
  </si>
  <si>
    <t>Altro</t>
  </si>
  <si>
    <t>Frequenza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</si>
</sst>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Border="1"/>
    <xf numFmtId="17" fontId="0" fillId="0" borderId="0" xfId="0" applyNumberFormat="1"/>
    <xf numFmtId="0" fontId="0" fillId="0" borderId="0" xfId="0" applyNumberFormat="1"/>
    <xf numFmtId="0" fontId="0" fillId="0" borderId="6" xfId="0" applyNumberFormat="1" applyFill="1" applyBorder="1" applyAlignment="1"/>
    <xf numFmtId="0" fontId="0" fillId="0" borderId="7" xfId="0" applyFill="1" applyBorder="1" applyAlignment="1"/>
    <xf numFmtId="2" fontId="0" fillId="0" borderId="7" xfId="0" applyNumberFormat="1" applyBorder="1"/>
    <xf numFmtId="0" fontId="0" fillId="0" borderId="7" xfId="0" applyBorder="1"/>
    <xf numFmtId="1" fontId="0" fillId="0" borderId="0" xfId="0" applyNumberFormat="1" applyFill="1" applyBorder="1" applyAlignment="1"/>
    <xf numFmtId="1" fontId="0" fillId="0" borderId="0" xfId="0" applyNumberFormat="1" applyBorder="1"/>
    <xf numFmtId="165" fontId="0" fillId="0" borderId="0" xfId="0" applyNumberFormat="1" applyAlignment="1">
      <alignment horizontal="right"/>
    </xf>
    <xf numFmtId="0" fontId="0" fillId="4" borderId="0" xfId="0" applyFill="1" applyAlignment="1">
      <alignment horizontal="left"/>
    </xf>
    <xf numFmtId="0" fontId="0" fillId="5" borderId="8" xfId="0" applyFill="1" applyBorder="1" applyAlignment="1">
      <alignment horizontal="center"/>
    </xf>
    <xf numFmtId="0" fontId="1" fillId="5" borderId="9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0" fillId="5" borderId="11" xfId="0" applyFill="1" applyBorder="1" applyAlignment="1">
      <alignment horizontal="center"/>
    </xf>
    <xf numFmtId="2" fontId="0" fillId="5" borderId="0" xfId="0" applyNumberForma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2" fontId="0" fillId="5" borderId="12" xfId="0" applyNumberFormat="1" applyFill="1" applyBorder="1"/>
    <xf numFmtId="0" fontId="0" fillId="5" borderId="13" xfId="0" applyFill="1" applyBorder="1" applyAlignment="1">
      <alignment horizontal="center"/>
    </xf>
    <xf numFmtId="2" fontId="0" fillId="5" borderId="14" xfId="0" applyNumberFormat="1" applyFill="1" applyBorder="1" applyAlignment="1">
      <alignment horizontal="right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0" borderId="0" xfId="0" applyNumberFormat="1" applyBorder="1"/>
    <xf numFmtId="2" fontId="5" fillId="0" borderId="19" xfId="0" applyNumberFormat="1" applyFont="1" applyBorder="1" applyAlignment="1">
      <alignment horizontal="center"/>
    </xf>
    <xf numFmtId="166" fontId="0" fillId="5" borderId="0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166" fontId="0" fillId="5" borderId="14" xfId="0" applyNumberFormat="1" applyFill="1" applyBorder="1" applyAlignment="1">
      <alignment horizontal="right"/>
    </xf>
    <xf numFmtId="164" fontId="0" fillId="0" borderId="0" xfId="0" applyNumberForma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Histogramma</a:t>
            </a:r>
            <a:r>
              <a:rPr lang="it-IT" baseline="0"/>
              <a:t> Grezzi</a:t>
            </a:r>
            <a:endParaRPr lang="it-IT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'Punti z pag. 100'!$P$7:$P$17</c:f>
              <c:strCach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More</c:v>
                </c:pt>
              </c:strCache>
            </c:strRef>
          </c:cat>
          <c:val>
            <c:numRef>
              <c:f>'Punti z pag. 100'!$Q$7:$Q$17</c:f>
              <c:numCache>
                <c:formatCode>General</c:formatCode>
                <c:ptCount val="11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1-4A65-845D-0BFA39B9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038828576"/>
        <c:axId val="-1038378480"/>
      </c:barChart>
      <c:catAx>
        <c:axId val="-10388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38378480"/>
        <c:crosses val="autoZero"/>
        <c:auto val="1"/>
        <c:lblAlgn val="ctr"/>
        <c:lblOffset val="100"/>
        <c:noMultiLvlLbl val="0"/>
      </c:catAx>
      <c:valAx>
        <c:axId val="-1038378480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3882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'Punti z pag. 100'!$P$35:$P$43</c:f>
              <c:strCache>
                <c:ptCount val="9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More</c:v>
                </c:pt>
              </c:strCache>
            </c:strRef>
          </c:cat>
          <c:val>
            <c:numRef>
              <c:f>'Punti z pag. 100'!$Q$35:$Q$43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A-4083-893D-4B7B5C37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420292464"/>
        <c:axId val="-420321840"/>
      </c:barChart>
      <c:catAx>
        <c:axId val="-42029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420321840"/>
        <c:crosses val="autoZero"/>
        <c:auto val="1"/>
        <c:lblAlgn val="ctr"/>
        <c:lblOffset val="100"/>
        <c:noMultiLvlLbl val="0"/>
      </c:catAx>
      <c:valAx>
        <c:axId val="-420321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42029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'Punti z pag. 100'!$P$48:$P$56</c:f>
              <c:strCache>
                <c:ptCount val="9"/>
                <c:pt idx="0">
                  <c:v>350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More</c:v>
                </c:pt>
              </c:strCache>
            </c:strRef>
          </c:cat>
          <c:val>
            <c:numRef>
              <c:f>'Punti z pag. 100'!$Q$48:$Q$56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B-4063-9E1C-4CEC9B7A5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420318576"/>
        <c:axId val="-420291920"/>
      </c:barChart>
      <c:catAx>
        <c:axId val="-42031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420291920"/>
        <c:crosses val="autoZero"/>
        <c:auto val="1"/>
        <c:lblAlgn val="ctr"/>
        <c:lblOffset val="100"/>
        <c:noMultiLvlLbl val="0"/>
      </c:catAx>
      <c:valAx>
        <c:axId val="-420291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42031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'Punti z pag. 100'!$P$61:$P$69</c:f>
              <c:strCache>
                <c:ptCount val="9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More</c:v>
                </c:pt>
              </c:strCache>
            </c:strRef>
          </c:cat>
          <c:val>
            <c:numRef>
              <c:f>'Punti z pag. 100'!$Q$61:$Q$69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9-423D-9A28-3F14F3E21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511967728"/>
        <c:axId val="-511966640"/>
      </c:barChart>
      <c:catAx>
        <c:axId val="-5119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511966640"/>
        <c:crosses val="autoZero"/>
        <c:auto val="1"/>
        <c:lblAlgn val="ctr"/>
        <c:lblOffset val="100"/>
        <c:noMultiLvlLbl val="0"/>
      </c:catAx>
      <c:valAx>
        <c:axId val="-511966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51196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19</xdr:row>
      <xdr:rowOff>7620</xdr:rowOff>
    </xdr:from>
    <xdr:to>
      <xdr:col>18</xdr:col>
      <xdr:colOff>45720</xdr:colOff>
      <xdr:row>31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30480</xdr:colOff>
      <xdr:row>33</xdr:row>
      <xdr:rowOff>7620</xdr:rowOff>
    </xdr:from>
    <xdr:to>
      <xdr:col>21</xdr:col>
      <xdr:colOff>236220</xdr:colOff>
      <xdr:row>43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</xdr:colOff>
      <xdr:row>46</xdr:row>
      <xdr:rowOff>15240</xdr:rowOff>
    </xdr:from>
    <xdr:to>
      <xdr:col>21</xdr:col>
      <xdr:colOff>251460</xdr:colOff>
      <xdr:row>56</xdr:row>
      <xdr:rowOff>7620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22860</xdr:colOff>
      <xdr:row>59</xdr:row>
      <xdr:rowOff>15240</xdr:rowOff>
    </xdr:from>
    <xdr:to>
      <xdr:col>21</xdr:col>
      <xdr:colOff>274320</xdr:colOff>
      <xdr:row>69</xdr:row>
      <xdr:rowOff>7620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69"/>
  <sheetViews>
    <sheetView tabSelected="1" zoomScale="65" zoomScaleNormal="65" workbookViewId="0">
      <selection activeCell="M21" sqref="M21"/>
    </sheetView>
  </sheetViews>
  <sheetFormatPr defaultRowHeight="14.6" x14ac:dyDescent="0.4"/>
  <cols>
    <col min="1" max="1" width="17.3046875" style="6" customWidth="1"/>
    <col min="2" max="2" width="12.84375" customWidth="1"/>
    <col min="3" max="3" width="10.61328125" bestFit="1" customWidth="1"/>
    <col min="4" max="4" width="8.4609375" style="6" customWidth="1"/>
    <col min="5" max="5" width="8.07421875" style="6" customWidth="1"/>
    <col min="6" max="6" width="10.765625" style="6" customWidth="1"/>
    <col min="7" max="7" width="8.07421875" style="6" customWidth="1"/>
    <col min="8" max="8" width="10.61328125" bestFit="1" customWidth="1"/>
    <col min="11" max="11" width="5.69140625" bestFit="1" customWidth="1"/>
    <col min="13" max="13" width="17.69140625" bestFit="1" customWidth="1"/>
    <col min="14" max="14" width="17.69140625" customWidth="1"/>
    <col min="15" max="15" width="8.69140625" customWidth="1"/>
    <col min="16" max="16" width="8.765625" customWidth="1"/>
    <col min="18" max="18" width="9.69140625" bestFit="1" customWidth="1"/>
    <col min="19" max="19" width="9.765625" bestFit="1" customWidth="1"/>
  </cols>
  <sheetData>
    <row r="4" spans="1:21" x14ac:dyDescent="0.4">
      <c r="A4" s="6" t="s">
        <v>14</v>
      </c>
      <c r="B4" s="8">
        <f>AVERAGE(A8:A37)</f>
        <v>45.3</v>
      </c>
    </row>
    <row r="5" spans="1:21" x14ac:dyDescent="0.4">
      <c r="A5" s="6" t="s">
        <v>13</v>
      </c>
      <c r="B5" s="8">
        <f>_xlfn.STDEV.P(A8:A37)</f>
        <v>30.670452664847751</v>
      </c>
      <c r="J5" s="12"/>
      <c r="K5" s="12"/>
      <c r="L5" s="12"/>
      <c r="M5" s="12"/>
      <c r="N5" s="16"/>
      <c r="O5" s="22"/>
      <c r="P5" s="22"/>
      <c r="Q5" s="22"/>
      <c r="R5" s="22"/>
      <c r="S5" s="22"/>
    </row>
    <row r="6" spans="1:21" ht="15" thickBot="1" x14ac:dyDescent="0.45">
      <c r="J6" s="11"/>
      <c r="K6" s="11" t="s">
        <v>14</v>
      </c>
      <c r="L6" s="11"/>
      <c r="M6" s="11" t="s">
        <v>13</v>
      </c>
      <c r="N6" s="10"/>
      <c r="O6" s="15" t="s">
        <v>11</v>
      </c>
      <c r="P6" s="15" t="s">
        <v>0</v>
      </c>
      <c r="Q6" s="15" t="s">
        <v>2</v>
      </c>
      <c r="R6" s="15" t="s">
        <v>15</v>
      </c>
      <c r="S6" s="15" t="s">
        <v>16</v>
      </c>
      <c r="T6" s="15" t="s">
        <v>12</v>
      </c>
      <c r="U6" s="15" t="s">
        <v>6</v>
      </c>
    </row>
    <row r="7" spans="1:21" x14ac:dyDescent="0.4">
      <c r="A7" s="27" t="s">
        <v>3</v>
      </c>
      <c r="B7" s="28" t="s">
        <v>4</v>
      </c>
      <c r="C7" s="28" t="s">
        <v>5</v>
      </c>
      <c r="D7" s="28" t="s">
        <v>7</v>
      </c>
      <c r="E7" s="28" t="s">
        <v>8</v>
      </c>
      <c r="F7" s="28" t="s">
        <v>9</v>
      </c>
      <c r="G7" s="28" t="s">
        <v>10</v>
      </c>
      <c r="H7" s="29" t="s">
        <v>6</v>
      </c>
      <c r="J7" s="10" t="s">
        <v>3</v>
      </c>
      <c r="K7" s="10">
        <v>45.3</v>
      </c>
      <c r="L7" s="10"/>
      <c r="M7" s="10">
        <v>30.7</v>
      </c>
      <c r="N7" s="10"/>
      <c r="O7" s="13">
        <v>10</v>
      </c>
      <c r="P7" s="4">
        <v>10</v>
      </c>
      <c r="Q7" s="1">
        <v>6</v>
      </c>
      <c r="R7" s="5">
        <f>Q7/30</f>
        <v>0.2</v>
      </c>
      <c r="S7" s="5">
        <f>R7</f>
        <v>0.2</v>
      </c>
      <c r="T7">
        <f>_xlfn.NORM.S.INV(S7)</f>
        <v>-0.84162123357291452</v>
      </c>
      <c r="U7">
        <f>T7*$M$8+$K$8</f>
        <v>41.583787664270858</v>
      </c>
    </row>
    <row r="8" spans="1:21" x14ac:dyDescent="0.4">
      <c r="A8" s="30">
        <v>75</v>
      </c>
      <c r="B8" s="31">
        <f>(A8-$K$7)/$M$7</f>
        <v>0.96742671009771997</v>
      </c>
      <c r="C8" s="31">
        <f>B8*$M$9+$K$9</f>
        <v>59.674267100977204</v>
      </c>
      <c r="D8" s="31">
        <f>B8*$M$10+$K$10</f>
        <v>596.74267100977204</v>
      </c>
      <c r="E8" s="32"/>
      <c r="F8" s="32"/>
      <c r="G8" s="32"/>
      <c r="H8" s="33">
        <f>IF(A8&lt;=$O$7,$U$7, IF(A8&lt;=$O$8,$U$8, IF(A8&lt;=$O$9,$U$9, IF(A8&lt;=$O$10,$U$10, IF(A8&lt;=$O$11,$U$11, IF(A8&lt;=$O$12,$U$12, IF(A8&lt;=$O$13, $U$13, IF(A8&lt;=$O$14,$U$14, IF(A8&lt;=$O$15,$U$15, IF(A8&lt;=$O$16,$U$16,$U$16))))))))))</f>
        <v>62.815515655445999</v>
      </c>
      <c r="J8" s="10" t="s">
        <v>6</v>
      </c>
      <c r="K8" s="10">
        <v>50</v>
      </c>
      <c r="L8" s="10"/>
      <c r="M8" s="10">
        <v>10</v>
      </c>
      <c r="N8" s="10"/>
      <c r="O8" s="13">
        <v>20</v>
      </c>
      <c r="P8" s="4">
        <v>20</v>
      </c>
      <c r="Q8" s="1">
        <v>4</v>
      </c>
      <c r="R8" s="5">
        <f t="shared" ref="R8:R16" si="0">Q8/30</f>
        <v>0.13333333333333333</v>
      </c>
      <c r="S8" s="5">
        <f>R8+S7</f>
        <v>0.33333333333333337</v>
      </c>
      <c r="T8">
        <f t="shared" ref="T8:T15" si="1">_xlfn.NORM.S.INV(S8)</f>
        <v>-0.4307272992954575</v>
      </c>
      <c r="U8">
        <f t="shared" ref="U8:U16" si="2">T8*$M$8+$K$8</f>
        <v>45.692727007045427</v>
      </c>
    </row>
    <row r="9" spans="1:21" x14ac:dyDescent="0.4">
      <c r="A9" s="30">
        <v>58</v>
      </c>
      <c r="B9" s="31">
        <f t="shared" ref="B9:B37" si="3">(A9-$K$7)/$M$7</f>
        <v>0.41368078175895778</v>
      </c>
      <c r="C9" s="31">
        <f t="shared" ref="C9:C37" si="4">B9*$M$9+$K$9</f>
        <v>54.136807817589577</v>
      </c>
      <c r="D9" s="31">
        <f t="shared" ref="D9:D37" si="5">B9*$M$10+$K$10</f>
        <v>541.36807817589579</v>
      </c>
      <c r="E9" s="32"/>
      <c r="F9" s="32"/>
      <c r="G9" s="32"/>
      <c r="H9" s="33">
        <f t="shared" ref="H9:H37" si="6">IF(A9&lt;=$O$7,$U$7, IF(A9&lt;=$O$8,$U$8, IF(A9&lt;=$O$9,$U$9, IF(A9&lt;=$O$10,$U$10, IF(A9&lt;=$O$11,$U$11, IF(A9&lt;=$O$12,$U$12, IF(A9&lt;=$O$13, $U$13, IF(A9&lt;=$O$14,$U$14, IF(A9&lt;=$O$15,$U$15, IF(A9&lt;=$O$16,$U$16,$U$16))))))))))</f>
        <v>52.533471031357998</v>
      </c>
      <c r="J9" s="10" t="s">
        <v>5</v>
      </c>
      <c r="K9" s="10">
        <v>50</v>
      </c>
      <c r="L9" s="10"/>
      <c r="M9" s="10">
        <v>10</v>
      </c>
      <c r="N9" s="10"/>
      <c r="O9" s="13">
        <v>30</v>
      </c>
      <c r="P9" s="4">
        <v>30</v>
      </c>
      <c r="Q9" s="1">
        <v>1</v>
      </c>
      <c r="R9" s="5">
        <f t="shared" si="0"/>
        <v>3.3333333333333333E-2</v>
      </c>
      <c r="S9" s="5">
        <f t="shared" ref="S9:S16" si="7">R9+S8</f>
        <v>0.3666666666666667</v>
      </c>
      <c r="T9">
        <f t="shared" si="1"/>
        <v>-0.34069482708779542</v>
      </c>
      <c r="U9">
        <f t="shared" si="2"/>
        <v>46.593051729122045</v>
      </c>
    </row>
    <row r="10" spans="1:21" x14ac:dyDescent="0.4">
      <c r="A10" s="30">
        <v>74</v>
      </c>
      <c r="B10" s="31">
        <f t="shared" si="3"/>
        <v>0.93485342019543982</v>
      </c>
      <c r="C10" s="31">
        <f t="shared" si="4"/>
        <v>59.348534201954401</v>
      </c>
      <c r="D10" s="31">
        <f t="shared" si="5"/>
        <v>593.48534201954396</v>
      </c>
      <c r="E10" s="32"/>
      <c r="F10" s="32"/>
      <c r="G10" s="32"/>
      <c r="H10" s="33">
        <f t="shared" si="6"/>
        <v>62.815515655445999</v>
      </c>
      <c r="J10" s="10" t="s">
        <v>7</v>
      </c>
      <c r="K10" s="10">
        <v>500</v>
      </c>
      <c r="L10" s="10"/>
      <c r="M10" s="10">
        <v>100</v>
      </c>
      <c r="N10" s="10"/>
      <c r="O10" s="13">
        <v>40</v>
      </c>
      <c r="P10" s="4">
        <v>40</v>
      </c>
      <c r="Q10" s="1">
        <v>3</v>
      </c>
      <c r="R10" s="5">
        <f t="shared" si="0"/>
        <v>0.1</v>
      </c>
      <c r="S10" s="5">
        <f t="shared" si="7"/>
        <v>0.46666666666666667</v>
      </c>
      <c r="T10">
        <f t="shared" si="1"/>
        <v>-8.3651733907129086E-2</v>
      </c>
      <c r="U10">
        <f t="shared" si="2"/>
        <v>49.163482660928707</v>
      </c>
    </row>
    <row r="11" spans="1:21" x14ac:dyDescent="0.4">
      <c r="A11" s="30">
        <v>78</v>
      </c>
      <c r="B11" s="31">
        <f t="shared" si="3"/>
        <v>1.0651465798045603</v>
      </c>
      <c r="C11" s="31">
        <f t="shared" si="4"/>
        <v>60.651465798045606</v>
      </c>
      <c r="D11" s="31">
        <f t="shared" si="5"/>
        <v>606.51465798045604</v>
      </c>
      <c r="E11" s="32"/>
      <c r="F11" s="32"/>
      <c r="G11" s="32"/>
      <c r="H11" s="33">
        <f t="shared" si="6"/>
        <v>62.815515655445999</v>
      </c>
      <c r="J11" s="10" t="s">
        <v>8</v>
      </c>
      <c r="K11" s="10">
        <v>100</v>
      </c>
      <c r="L11" s="10"/>
      <c r="M11" s="10">
        <v>15</v>
      </c>
      <c r="N11" s="10"/>
      <c r="O11" s="13">
        <v>50</v>
      </c>
      <c r="P11" s="4">
        <v>50</v>
      </c>
      <c r="Q11" s="1">
        <v>3</v>
      </c>
      <c r="R11" s="5">
        <f t="shared" si="0"/>
        <v>0.1</v>
      </c>
      <c r="S11" s="5">
        <f t="shared" si="7"/>
        <v>0.56666666666666665</v>
      </c>
      <c r="T11">
        <f t="shared" si="1"/>
        <v>0.16789400478810546</v>
      </c>
      <c r="U11">
        <f t="shared" si="2"/>
        <v>51.678940047881056</v>
      </c>
    </row>
    <row r="12" spans="1:21" x14ac:dyDescent="0.4">
      <c r="A12" s="30">
        <v>85</v>
      </c>
      <c r="B12" s="31">
        <f t="shared" si="3"/>
        <v>1.2931596091205213</v>
      </c>
      <c r="C12" s="31">
        <f t="shared" si="4"/>
        <v>62.931596091205215</v>
      </c>
      <c r="D12" s="31">
        <f t="shared" si="5"/>
        <v>629.31596091205211</v>
      </c>
      <c r="E12" s="32"/>
      <c r="F12" s="32"/>
      <c r="G12" s="32"/>
      <c r="H12" s="33">
        <f t="shared" si="6"/>
        <v>68.339146358159127</v>
      </c>
      <c r="J12" s="10" t="s">
        <v>9</v>
      </c>
      <c r="K12" s="10">
        <v>10</v>
      </c>
      <c r="L12" s="10"/>
      <c r="M12" s="10">
        <v>3</v>
      </c>
      <c r="N12" s="10"/>
      <c r="O12" s="13">
        <v>60</v>
      </c>
      <c r="P12" s="4">
        <v>60</v>
      </c>
      <c r="Q12" s="1">
        <v>1</v>
      </c>
      <c r="R12" s="5">
        <f t="shared" si="0"/>
        <v>3.3333333333333333E-2</v>
      </c>
      <c r="S12" s="5">
        <f t="shared" si="7"/>
        <v>0.6</v>
      </c>
      <c r="T12">
        <f t="shared" si="1"/>
        <v>0.25334710313579978</v>
      </c>
      <c r="U12">
        <f t="shared" si="2"/>
        <v>52.533471031357998</v>
      </c>
    </row>
    <row r="13" spans="1:21" x14ac:dyDescent="0.4">
      <c r="A13" s="30">
        <v>39</v>
      </c>
      <c r="B13" s="31">
        <f t="shared" si="3"/>
        <v>-0.20521172638436475</v>
      </c>
      <c r="C13" s="31">
        <f t="shared" si="4"/>
        <v>47.947882736156352</v>
      </c>
      <c r="D13" s="31">
        <f t="shared" si="5"/>
        <v>479.4788273615635</v>
      </c>
      <c r="E13" s="32"/>
      <c r="F13" s="32"/>
      <c r="G13" s="32"/>
      <c r="H13" s="33">
        <f t="shared" si="6"/>
        <v>49.163482660928707</v>
      </c>
      <c r="J13" s="11" t="s">
        <v>10</v>
      </c>
      <c r="K13" s="11">
        <v>5</v>
      </c>
      <c r="L13" s="11"/>
      <c r="M13" s="11">
        <v>2</v>
      </c>
      <c r="N13" s="10"/>
      <c r="O13" s="13">
        <v>70</v>
      </c>
      <c r="P13" s="4">
        <v>70</v>
      </c>
      <c r="Q13" s="1">
        <v>2</v>
      </c>
      <c r="R13" s="5">
        <f t="shared" si="0"/>
        <v>6.6666666666666666E-2</v>
      </c>
      <c r="S13" s="5">
        <f t="shared" si="7"/>
        <v>0.66666666666666663</v>
      </c>
      <c r="T13">
        <f t="shared" si="1"/>
        <v>0.4307272992954575</v>
      </c>
      <c r="U13">
        <f t="shared" si="2"/>
        <v>54.307272992954573</v>
      </c>
    </row>
    <row r="14" spans="1:21" x14ac:dyDescent="0.4">
      <c r="A14" s="30">
        <v>73</v>
      </c>
      <c r="B14" s="31">
        <f t="shared" si="3"/>
        <v>0.90228013029315968</v>
      </c>
      <c r="C14" s="31">
        <f t="shared" si="4"/>
        <v>59.022801302931597</v>
      </c>
      <c r="D14" s="31">
        <f t="shared" si="5"/>
        <v>590.228013029316</v>
      </c>
      <c r="E14" s="32"/>
      <c r="F14" s="32"/>
      <c r="G14" s="32"/>
      <c r="H14" s="33">
        <f t="shared" si="6"/>
        <v>62.815515655445999</v>
      </c>
      <c r="O14" s="13">
        <v>80</v>
      </c>
      <c r="P14" s="4">
        <v>80</v>
      </c>
      <c r="Q14" s="1">
        <v>7</v>
      </c>
      <c r="R14" s="5">
        <f t="shared" si="0"/>
        <v>0.23333333333333334</v>
      </c>
      <c r="S14" s="5">
        <f t="shared" si="7"/>
        <v>0.89999999999999991</v>
      </c>
      <c r="T14">
        <f t="shared" si="1"/>
        <v>1.2815515655445999</v>
      </c>
      <c r="U14">
        <f t="shared" si="2"/>
        <v>62.815515655445999</v>
      </c>
    </row>
    <row r="15" spans="1:21" x14ac:dyDescent="0.4">
      <c r="A15" s="30">
        <v>5</v>
      </c>
      <c r="B15" s="31">
        <f t="shared" si="3"/>
        <v>-1.3127035830618892</v>
      </c>
      <c r="C15" s="31">
        <f t="shared" si="4"/>
        <v>36.872964169381106</v>
      </c>
      <c r="D15" s="31">
        <f t="shared" si="5"/>
        <v>368.72964169381112</v>
      </c>
      <c r="E15" s="32"/>
      <c r="F15" s="32"/>
      <c r="G15" s="32"/>
      <c r="H15" s="33">
        <f t="shared" si="6"/>
        <v>41.583787664270858</v>
      </c>
      <c r="O15" s="13">
        <v>90</v>
      </c>
      <c r="P15" s="4">
        <v>90</v>
      </c>
      <c r="Q15" s="1">
        <v>2</v>
      </c>
      <c r="R15" s="5">
        <f t="shared" si="0"/>
        <v>6.6666666666666666E-2</v>
      </c>
      <c r="S15" s="5">
        <f t="shared" si="7"/>
        <v>0.96666666666666656</v>
      </c>
      <c r="T15">
        <f t="shared" si="1"/>
        <v>1.8339146358159129</v>
      </c>
      <c r="U15">
        <f t="shared" si="2"/>
        <v>68.339146358159127</v>
      </c>
    </row>
    <row r="16" spans="1:21" x14ac:dyDescent="0.4">
      <c r="A16" s="30">
        <v>79</v>
      </c>
      <c r="B16" s="31">
        <f t="shared" si="3"/>
        <v>1.0977198697068404</v>
      </c>
      <c r="C16" s="31">
        <f t="shared" si="4"/>
        <v>60.977198697068403</v>
      </c>
      <c r="D16" s="31">
        <f t="shared" si="5"/>
        <v>609.771986970684</v>
      </c>
      <c r="E16" s="32"/>
      <c r="F16" s="32"/>
      <c r="G16" s="32"/>
      <c r="H16" s="33">
        <f t="shared" si="6"/>
        <v>62.815515655445999</v>
      </c>
      <c r="O16" s="14">
        <v>100</v>
      </c>
      <c r="P16" s="19">
        <v>100</v>
      </c>
      <c r="Q16" s="20">
        <v>1</v>
      </c>
      <c r="R16" s="21">
        <f t="shared" si="0"/>
        <v>3.3333333333333333E-2</v>
      </c>
      <c r="S16" s="21">
        <f t="shared" si="7"/>
        <v>0.99999999999999989</v>
      </c>
      <c r="T16" s="22">
        <f>_xlfn.NORM.S.INV(S16-0.0001)</f>
        <v>3.7190164854554291</v>
      </c>
      <c r="U16" s="22">
        <f t="shared" si="2"/>
        <v>87.190164854554297</v>
      </c>
    </row>
    <row r="17" spans="1:19" ht="15" thickBot="1" x14ac:dyDescent="0.45">
      <c r="A17" s="30">
        <v>96</v>
      </c>
      <c r="B17" s="31">
        <f t="shared" si="3"/>
        <v>1.6514657980456027</v>
      </c>
      <c r="C17" s="31">
        <f t="shared" si="4"/>
        <v>66.514657980456022</v>
      </c>
      <c r="D17" s="31">
        <f t="shared" si="5"/>
        <v>665.14657980456025</v>
      </c>
      <c r="E17" s="32"/>
      <c r="F17" s="32"/>
      <c r="G17" s="32"/>
      <c r="H17" s="33">
        <f t="shared" si="6"/>
        <v>87.190164854554297</v>
      </c>
      <c r="P17" s="2" t="s">
        <v>1</v>
      </c>
      <c r="Q17" s="2">
        <v>0</v>
      </c>
      <c r="S17" s="5"/>
    </row>
    <row r="18" spans="1:19" x14ac:dyDescent="0.4">
      <c r="A18" s="30">
        <v>12</v>
      </c>
      <c r="B18" s="31">
        <f t="shared" si="3"/>
        <v>-1.0846905537459284</v>
      </c>
      <c r="C18" s="31">
        <f t="shared" si="4"/>
        <v>39.153094462540714</v>
      </c>
      <c r="D18" s="31">
        <f t="shared" si="5"/>
        <v>391.53094462540719</v>
      </c>
      <c r="E18" s="32"/>
      <c r="F18" s="32"/>
      <c r="G18" s="32"/>
      <c r="H18" s="33">
        <f t="shared" si="6"/>
        <v>45.692727007045427</v>
      </c>
    </row>
    <row r="19" spans="1:19" x14ac:dyDescent="0.4">
      <c r="A19" s="30">
        <v>66</v>
      </c>
      <c r="B19" s="31">
        <f t="shared" si="3"/>
        <v>0.67426710097719877</v>
      </c>
      <c r="C19" s="31">
        <f t="shared" si="4"/>
        <v>56.742671009771989</v>
      </c>
      <c r="D19" s="31">
        <f t="shared" si="5"/>
        <v>567.42671009771993</v>
      </c>
      <c r="E19" s="32"/>
      <c r="F19" s="32"/>
      <c r="G19" s="32"/>
      <c r="H19" s="33">
        <f t="shared" si="6"/>
        <v>54.307272992954573</v>
      </c>
    </row>
    <row r="20" spans="1:19" x14ac:dyDescent="0.4">
      <c r="A20" s="30">
        <v>46</v>
      </c>
      <c r="B20" s="31">
        <f t="shared" si="3"/>
        <v>2.2801302931596185E-2</v>
      </c>
      <c r="C20" s="31">
        <f t="shared" si="4"/>
        <v>50.22801302931596</v>
      </c>
      <c r="D20" s="31">
        <f t="shared" si="5"/>
        <v>502.28013029315963</v>
      </c>
      <c r="E20" s="32"/>
      <c r="F20" s="32"/>
      <c r="G20" s="32"/>
      <c r="H20" s="33">
        <f t="shared" si="6"/>
        <v>51.678940047881056</v>
      </c>
      <c r="P20" s="17"/>
    </row>
    <row r="21" spans="1:19" x14ac:dyDescent="0.4">
      <c r="A21" s="30">
        <v>36</v>
      </c>
      <c r="B21" s="31">
        <f t="shared" si="3"/>
        <v>-0.30293159609120512</v>
      </c>
      <c r="C21" s="31">
        <f t="shared" si="4"/>
        <v>46.970684039087949</v>
      </c>
      <c r="D21" s="31">
        <f t="shared" si="5"/>
        <v>469.70684039087951</v>
      </c>
      <c r="E21" s="32"/>
      <c r="F21" s="32"/>
      <c r="G21" s="32"/>
      <c r="H21" s="33">
        <f t="shared" si="6"/>
        <v>49.163482660928707</v>
      </c>
    </row>
    <row r="22" spans="1:19" x14ac:dyDescent="0.4">
      <c r="A22" s="30">
        <v>12</v>
      </c>
      <c r="B22" s="31">
        <f t="shared" si="3"/>
        <v>-1.0846905537459284</v>
      </c>
      <c r="C22" s="31">
        <f t="shared" si="4"/>
        <v>39.153094462540714</v>
      </c>
      <c r="D22" s="31">
        <f t="shared" si="5"/>
        <v>391.53094462540719</v>
      </c>
      <c r="E22" s="32"/>
      <c r="F22" s="32"/>
      <c r="G22" s="32"/>
      <c r="H22" s="33">
        <f t="shared" si="6"/>
        <v>45.692727007045427</v>
      </c>
    </row>
    <row r="23" spans="1:19" x14ac:dyDescent="0.4">
      <c r="A23" s="30">
        <v>9</v>
      </c>
      <c r="B23" s="31">
        <f t="shared" si="3"/>
        <v>-1.1824104234527686</v>
      </c>
      <c r="C23" s="31">
        <f t="shared" si="4"/>
        <v>38.175895765472312</v>
      </c>
      <c r="D23" s="31">
        <f t="shared" si="5"/>
        <v>381.75895765472313</v>
      </c>
      <c r="E23" s="32"/>
      <c r="F23" s="32"/>
      <c r="G23" s="32"/>
      <c r="H23" s="33">
        <f t="shared" si="6"/>
        <v>41.583787664270858</v>
      </c>
    </row>
    <row r="24" spans="1:19" x14ac:dyDescent="0.4">
      <c r="A24" s="30">
        <v>74</v>
      </c>
      <c r="B24" s="31">
        <f t="shared" si="3"/>
        <v>0.93485342019543982</v>
      </c>
      <c r="C24" s="31">
        <f t="shared" si="4"/>
        <v>59.348534201954401</v>
      </c>
      <c r="D24" s="31">
        <f t="shared" si="5"/>
        <v>593.48534201954396</v>
      </c>
      <c r="E24" s="32"/>
      <c r="F24" s="32"/>
      <c r="G24" s="32"/>
      <c r="H24" s="33">
        <f t="shared" si="6"/>
        <v>62.815515655445999</v>
      </c>
    </row>
    <row r="25" spans="1:19" x14ac:dyDescent="0.4">
      <c r="A25" s="30">
        <v>5</v>
      </c>
      <c r="B25" s="31">
        <f t="shared" si="3"/>
        <v>-1.3127035830618892</v>
      </c>
      <c r="C25" s="31">
        <f t="shared" si="4"/>
        <v>36.872964169381106</v>
      </c>
      <c r="D25" s="31">
        <f t="shared" si="5"/>
        <v>368.72964169381112</v>
      </c>
      <c r="E25" s="32"/>
      <c r="F25" s="32"/>
      <c r="G25" s="32"/>
      <c r="H25" s="33">
        <f t="shared" si="6"/>
        <v>41.583787664270858</v>
      </c>
    </row>
    <row r="26" spans="1:19" x14ac:dyDescent="0.4">
      <c r="A26" s="30">
        <v>70</v>
      </c>
      <c r="B26" s="31">
        <f t="shared" si="3"/>
        <v>0.80456026058631935</v>
      </c>
      <c r="C26" s="31">
        <f t="shared" si="4"/>
        <v>58.045602605863195</v>
      </c>
      <c r="D26" s="31">
        <f t="shared" si="5"/>
        <v>580.45602605863189</v>
      </c>
      <c r="E26" s="32"/>
      <c r="F26" s="32"/>
      <c r="G26" s="32"/>
      <c r="H26" s="33">
        <f t="shared" si="6"/>
        <v>54.307272992954573</v>
      </c>
    </row>
    <row r="27" spans="1:19" x14ac:dyDescent="0.4">
      <c r="A27" s="30">
        <v>14</v>
      </c>
      <c r="B27" s="31">
        <f t="shared" si="3"/>
        <v>-1.0195439739413681</v>
      </c>
      <c r="C27" s="31">
        <f t="shared" si="4"/>
        <v>39.804560260586321</v>
      </c>
      <c r="D27" s="31">
        <f t="shared" si="5"/>
        <v>398.04560260586322</v>
      </c>
      <c r="E27" s="32"/>
      <c r="F27" s="32"/>
      <c r="G27" s="32"/>
      <c r="H27" s="33">
        <f t="shared" si="6"/>
        <v>45.692727007045427</v>
      </c>
    </row>
    <row r="28" spans="1:19" x14ac:dyDescent="0.4">
      <c r="A28" s="30">
        <v>27</v>
      </c>
      <c r="B28" s="31">
        <f t="shared" si="3"/>
        <v>-0.59609120521172632</v>
      </c>
      <c r="C28" s="31">
        <f t="shared" si="4"/>
        <v>44.039087947882734</v>
      </c>
      <c r="D28" s="31">
        <f t="shared" si="5"/>
        <v>440.39087947882734</v>
      </c>
      <c r="E28" s="32"/>
      <c r="F28" s="32"/>
      <c r="G28" s="32"/>
      <c r="H28" s="33">
        <f t="shared" si="6"/>
        <v>46.593051729122045</v>
      </c>
    </row>
    <row r="29" spans="1:19" x14ac:dyDescent="0.4">
      <c r="A29" s="30">
        <v>50</v>
      </c>
      <c r="B29" s="31">
        <f t="shared" si="3"/>
        <v>0.15309446254071671</v>
      </c>
      <c r="C29" s="31">
        <f t="shared" si="4"/>
        <v>51.530944625407166</v>
      </c>
      <c r="D29" s="31">
        <f t="shared" si="5"/>
        <v>515.30944625407164</v>
      </c>
      <c r="E29" s="32"/>
      <c r="F29" s="32"/>
      <c r="G29" s="32"/>
      <c r="H29" s="33">
        <f t="shared" si="6"/>
        <v>51.678940047881056</v>
      </c>
    </row>
    <row r="30" spans="1:19" x14ac:dyDescent="0.4">
      <c r="A30" s="30">
        <v>2</v>
      </c>
      <c r="B30" s="31">
        <f t="shared" si="3"/>
        <v>-1.4104234527687296</v>
      </c>
      <c r="C30" s="31">
        <f t="shared" si="4"/>
        <v>35.895765472312704</v>
      </c>
      <c r="D30" s="31">
        <f t="shared" si="5"/>
        <v>358.95765472312701</v>
      </c>
      <c r="E30" s="32"/>
      <c r="F30" s="32"/>
      <c r="G30" s="32"/>
      <c r="H30" s="33">
        <f t="shared" si="6"/>
        <v>41.583787664270858</v>
      </c>
    </row>
    <row r="31" spans="1:19" x14ac:dyDescent="0.4">
      <c r="A31" s="30">
        <v>50</v>
      </c>
      <c r="B31" s="31">
        <f t="shared" si="3"/>
        <v>0.15309446254071671</v>
      </c>
      <c r="C31" s="31">
        <f t="shared" si="4"/>
        <v>51.530944625407166</v>
      </c>
      <c r="D31" s="31">
        <f t="shared" si="5"/>
        <v>515.30944625407164</v>
      </c>
      <c r="E31" s="32"/>
      <c r="F31" s="32"/>
      <c r="G31" s="32"/>
      <c r="H31" s="33">
        <f t="shared" si="6"/>
        <v>51.678940047881056</v>
      </c>
    </row>
    <row r="32" spans="1:19" x14ac:dyDescent="0.4">
      <c r="A32" s="30">
        <v>6</v>
      </c>
      <c r="B32" s="31">
        <f t="shared" si="3"/>
        <v>-1.280130293159609</v>
      </c>
      <c r="C32" s="31">
        <f t="shared" si="4"/>
        <v>37.198697068403909</v>
      </c>
      <c r="D32" s="31">
        <f t="shared" si="5"/>
        <v>371.98697068403908</v>
      </c>
      <c r="E32" s="32"/>
      <c r="F32" s="32"/>
      <c r="G32" s="32"/>
      <c r="H32" s="33">
        <f t="shared" si="6"/>
        <v>41.583787664270858</v>
      </c>
    </row>
    <row r="33" spans="1:17" ht="15" thickBot="1" x14ac:dyDescent="0.45">
      <c r="A33" s="30">
        <v>14</v>
      </c>
      <c r="B33" s="31">
        <f t="shared" si="3"/>
        <v>-1.0195439739413681</v>
      </c>
      <c r="C33" s="31">
        <f t="shared" si="4"/>
        <v>39.804560260586321</v>
      </c>
      <c r="D33" s="31">
        <f t="shared" si="5"/>
        <v>398.04560260586322</v>
      </c>
      <c r="E33" s="32"/>
      <c r="F33" s="32"/>
      <c r="G33" s="32"/>
      <c r="H33" s="33">
        <f t="shared" si="6"/>
        <v>45.692727007045427</v>
      </c>
    </row>
    <row r="34" spans="1:17" x14ac:dyDescent="0.4">
      <c r="A34" s="30">
        <v>80</v>
      </c>
      <c r="B34" s="31">
        <f t="shared" si="3"/>
        <v>1.1302931596091206</v>
      </c>
      <c r="C34" s="31">
        <f t="shared" si="4"/>
        <v>61.302931596091206</v>
      </c>
      <c r="D34" s="31">
        <f t="shared" si="5"/>
        <v>613.02931596091207</v>
      </c>
      <c r="E34" s="32"/>
      <c r="F34" s="32"/>
      <c r="G34" s="32"/>
      <c r="H34" s="33">
        <f t="shared" si="6"/>
        <v>62.815515655445999</v>
      </c>
      <c r="M34" s="10" t="s">
        <v>17</v>
      </c>
      <c r="P34" s="3" t="s">
        <v>0</v>
      </c>
      <c r="Q34" s="3" t="s">
        <v>2</v>
      </c>
    </row>
    <row r="35" spans="1:17" x14ac:dyDescent="0.4">
      <c r="A35" s="30">
        <v>84</v>
      </c>
      <c r="B35" s="31">
        <f t="shared" si="3"/>
        <v>1.2605863192182412</v>
      </c>
      <c r="C35" s="31">
        <f t="shared" si="4"/>
        <v>62.605863192182412</v>
      </c>
      <c r="D35" s="31">
        <f t="shared" si="5"/>
        <v>626.05863192182414</v>
      </c>
      <c r="E35" s="32"/>
      <c r="F35" s="32"/>
      <c r="G35" s="32"/>
      <c r="H35" s="33">
        <f t="shared" si="6"/>
        <v>68.339146358159127</v>
      </c>
      <c r="M35" s="16">
        <v>35</v>
      </c>
      <c r="P35" s="4">
        <v>35</v>
      </c>
      <c r="Q35" s="1">
        <v>0</v>
      </c>
    </row>
    <row r="36" spans="1:17" x14ac:dyDescent="0.4">
      <c r="A36" s="30">
        <v>1</v>
      </c>
      <c r="B36" s="31">
        <f t="shared" si="3"/>
        <v>-1.4429967426710097</v>
      </c>
      <c r="C36" s="31">
        <f t="shared" si="4"/>
        <v>35.5700325732899</v>
      </c>
      <c r="D36" s="31">
        <f t="shared" si="5"/>
        <v>355.70032573289905</v>
      </c>
      <c r="E36" s="32"/>
      <c r="F36" s="32"/>
      <c r="G36" s="32"/>
      <c r="H36" s="33">
        <f t="shared" si="6"/>
        <v>41.583787664270858</v>
      </c>
      <c r="M36" s="16">
        <v>40</v>
      </c>
      <c r="P36" s="4">
        <v>40</v>
      </c>
      <c r="Q36" s="1">
        <v>10</v>
      </c>
    </row>
    <row r="37" spans="1:17" ht="15" thickBot="1" x14ac:dyDescent="0.45">
      <c r="A37" s="34">
        <v>39</v>
      </c>
      <c r="B37" s="35">
        <f t="shared" si="3"/>
        <v>-0.20521172638436475</v>
      </c>
      <c r="C37" s="35">
        <f t="shared" si="4"/>
        <v>47.947882736156352</v>
      </c>
      <c r="D37" s="35">
        <f t="shared" si="5"/>
        <v>479.4788273615635</v>
      </c>
      <c r="E37" s="36"/>
      <c r="F37" s="36"/>
      <c r="G37" s="36"/>
      <c r="H37" s="37">
        <f t="shared" si="6"/>
        <v>49.163482660928707</v>
      </c>
      <c r="M37" s="16">
        <v>45</v>
      </c>
      <c r="P37" s="4">
        <v>45</v>
      </c>
      <c r="Q37" s="1">
        <v>1</v>
      </c>
    </row>
    <row r="38" spans="1:17" x14ac:dyDescent="0.4">
      <c r="M38" s="16">
        <v>50</v>
      </c>
      <c r="P38" s="4">
        <v>50</v>
      </c>
      <c r="Q38" s="1">
        <v>3</v>
      </c>
    </row>
    <row r="39" spans="1:17" x14ac:dyDescent="0.4">
      <c r="M39" s="16">
        <v>55</v>
      </c>
      <c r="P39" s="4">
        <v>55</v>
      </c>
      <c r="Q39" s="1">
        <v>4</v>
      </c>
    </row>
    <row r="40" spans="1:17" x14ac:dyDescent="0.4">
      <c r="A40" s="26" t="s">
        <v>20</v>
      </c>
      <c r="B40" s="26" t="s">
        <v>20</v>
      </c>
      <c r="C40" s="26" t="s">
        <v>20</v>
      </c>
      <c r="D40" s="26" t="s">
        <v>20</v>
      </c>
      <c r="H40" s="26" t="s">
        <v>20</v>
      </c>
      <c r="M40" s="16">
        <v>60</v>
      </c>
      <c r="P40" s="4">
        <v>60</v>
      </c>
      <c r="Q40" s="1">
        <v>6</v>
      </c>
    </row>
    <row r="41" spans="1:17" x14ac:dyDescent="0.4">
      <c r="A41" s="25">
        <f t="shared" ref="A41:H41" si="8">SKEW(A8:A37)</f>
        <v>-7.7119271169438813E-2</v>
      </c>
      <c r="B41" s="25">
        <f t="shared" si="8"/>
        <v>-7.7119271169438716E-2</v>
      </c>
      <c r="C41" s="25">
        <f t="shared" si="8"/>
        <v>-7.7119271169436801E-2</v>
      </c>
      <c r="D41" s="25">
        <f t="shared" si="8"/>
        <v>-7.7119271169438841E-2</v>
      </c>
      <c r="H41" s="25">
        <f t="shared" si="8"/>
        <v>1.091056784590638</v>
      </c>
      <c r="M41" s="16">
        <v>65</v>
      </c>
      <c r="P41" s="4">
        <v>65</v>
      </c>
      <c r="Q41" s="1">
        <v>5</v>
      </c>
    </row>
    <row r="42" spans="1:17" x14ac:dyDescent="0.4">
      <c r="A42" s="26" t="s">
        <v>21</v>
      </c>
      <c r="B42" s="26" t="s">
        <v>21</v>
      </c>
      <c r="C42" s="26" t="s">
        <v>21</v>
      </c>
      <c r="D42" s="26" t="s">
        <v>21</v>
      </c>
      <c r="H42" s="26" t="s">
        <v>21</v>
      </c>
      <c r="M42" s="16">
        <v>70</v>
      </c>
      <c r="P42" s="4">
        <v>70</v>
      </c>
      <c r="Q42" s="1">
        <v>1</v>
      </c>
    </row>
    <row r="43" spans="1:17" ht="15" thickBot="1" x14ac:dyDescent="0.45">
      <c r="A43" s="25">
        <f>KURT(A8:A37)</f>
        <v>-1.5549082166552683</v>
      </c>
      <c r="B43" s="25">
        <f t="shared" ref="B43:H43" si="9">KURT(B8:B37)</f>
        <v>-1.5549082166552701</v>
      </c>
      <c r="C43" s="25">
        <f t="shared" si="9"/>
        <v>-1.5549082166552695</v>
      </c>
      <c r="D43" s="25">
        <f t="shared" si="9"/>
        <v>-1.5549082166552699</v>
      </c>
      <c r="H43" s="25">
        <f t="shared" si="9"/>
        <v>1.5271245514243676</v>
      </c>
      <c r="O43" s="18"/>
      <c r="P43" s="2" t="s">
        <v>1</v>
      </c>
      <c r="Q43" s="2">
        <v>0</v>
      </c>
    </row>
    <row r="44" spans="1:17" x14ac:dyDescent="0.4">
      <c r="O44" s="18"/>
    </row>
    <row r="46" spans="1:17" ht="15" thickBot="1" x14ac:dyDescent="0.45"/>
    <row r="47" spans="1:17" x14ac:dyDescent="0.4">
      <c r="M47" s="7" t="s">
        <v>18</v>
      </c>
      <c r="P47" s="3" t="s">
        <v>0</v>
      </c>
      <c r="Q47" s="3" t="s">
        <v>2</v>
      </c>
    </row>
    <row r="48" spans="1:17" x14ac:dyDescent="0.4">
      <c r="M48" s="23">
        <v>350</v>
      </c>
      <c r="P48" s="23">
        <v>350</v>
      </c>
      <c r="Q48" s="1">
        <v>0</v>
      </c>
    </row>
    <row r="49" spans="13:17" x14ac:dyDescent="0.4">
      <c r="M49" s="23">
        <v>400</v>
      </c>
      <c r="P49" s="23">
        <v>400</v>
      </c>
      <c r="Q49" s="1">
        <v>10</v>
      </c>
    </row>
    <row r="50" spans="13:17" x14ac:dyDescent="0.4">
      <c r="M50" s="23">
        <v>450</v>
      </c>
      <c r="P50" s="23">
        <v>450</v>
      </c>
      <c r="Q50" s="1">
        <v>1</v>
      </c>
    </row>
    <row r="51" spans="13:17" x14ac:dyDescent="0.4">
      <c r="M51" s="23">
        <v>500</v>
      </c>
      <c r="P51" s="23">
        <v>500</v>
      </c>
      <c r="Q51" s="1">
        <v>3</v>
      </c>
    </row>
    <row r="52" spans="13:17" x14ac:dyDescent="0.4">
      <c r="M52" s="23">
        <v>550</v>
      </c>
      <c r="P52" s="23">
        <v>550</v>
      </c>
      <c r="Q52" s="1">
        <v>4</v>
      </c>
    </row>
    <row r="53" spans="13:17" x14ac:dyDescent="0.4">
      <c r="M53" s="23">
        <v>600</v>
      </c>
      <c r="P53" s="23">
        <v>600</v>
      </c>
      <c r="Q53" s="1">
        <v>6</v>
      </c>
    </row>
    <row r="54" spans="13:17" x14ac:dyDescent="0.4">
      <c r="M54" s="24">
        <v>650</v>
      </c>
      <c r="P54" s="23">
        <v>650</v>
      </c>
      <c r="Q54" s="1">
        <v>5</v>
      </c>
    </row>
    <row r="55" spans="13:17" x14ac:dyDescent="0.4">
      <c r="M55" s="24">
        <v>700</v>
      </c>
      <c r="P55" s="23">
        <v>700</v>
      </c>
      <c r="Q55" s="1">
        <v>1</v>
      </c>
    </row>
    <row r="56" spans="13:17" ht="15" thickBot="1" x14ac:dyDescent="0.45">
      <c r="P56" s="2" t="s">
        <v>1</v>
      </c>
      <c r="Q56" s="2">
        <v>0</v>
      </c>
    </row>
    <row r="59" spans="13:17" ht="15" thickBot="1" x14ac:dyDescent="0.45"/>
    <row r="60" spans="13:17" x14ac:dyDescent="0.4">
      <c r="M60" s="10" t="s">
        <v>19</v>
      </c>
      <c r="P60" s="3" t="s">
        <v>0</v>
      </c>
      <c r="Q60" s="3" t="s">
        <v>2</v>
      </c>
    </row>
    <row r="61" spans="13:17" x14ac:dyDescent="0.4">
      <c r="M61" s="16">
        <v>35</v>
      </c>
      <c r="N61" s="16"/>
      <c r="O61" s="16"/>
      <c r="P61" s="4">
        <v>35</v>
      </c>
      <c r="Q61" s="1">
        <v>0</v>
      </c>
    </row>
    <row r="62" spans="13:17" x14ac:dyDescent="0.4">
      <c r="M62" s="16">
        <v>40</v>
      </c>
      <c r="N62" s="16"/>
      <c r="O62" s="16"/>
      <c r="P62" s="4">
        <v>40</v>
      </c>
      <c r="Q62" s="1">
        <v>0</v>
      </c>
    </row>
    <row r="63" spans="13:17" x14ac:dyDescent="0.4">
      <c r="M63" s="16">
        <v>45</v>
      </c>
      <c r="N63" s="16"/>
      <c r="O63" s="16"/>
      <c r="P63" s="4">
        <v>45</v>
      </c>
      <c r="Q63" s="1">
        <v>6</v>
      </c>
    </row>
    <row r="64" spans="13:17" x14ac:dyDescent="0.4">
      <c r="M64" s="16">
        <v>50</v>
      </c>
      <c r="N64" s="16"/>
      <c r="O64" s="16"/>
      <c r="P64" s="4">
        <v>50</v>
      </c>
      <c r="Q64" s="1">
        <v>8</v>
      </c>
    </row>
    <row r="65" spans="13:17" x14ac:dyDescent="0.4">
      <c r="M65" s="16">
        <v>55</v>
      </c>
      <c r="N65" s="16"/>
      <c r="O65" s="16"/>
      <c r="P65" s="4">
        <v>55</v>
      </c>
      <c r="Q65" s="1">
        <v>6</v>
      </c>
    </row>
    <row r="66" spans="13:17" x14ac:dyDescent="0.4">
      <c r="M66" s="16">
        <v>60</v>
      </c>
      <c r="N66" s="16"/>
      <c r="O66" s="16"/>
      <c r="P66" s="4">
        <v>60</v>
      </c>
      <c r="Q66" s="1">
        <v>0</v>
      </c>
    </row>
    <row r="67" spans="13:17" x14ac:dyDescent="0.4">
      <c r="M67" s="16">
        <v>65</v>
      </c>
      <c r="N67" s="16"/>
      <c r="O67" s="16"/>
      <c r="P67" s="4">
        <v>65</v>
      </c>
      <c r="Q67" s="1">
        <v>7</v>
      </c>
    </row>
    <row r="68" spans="13:17" x14ac:dyDescent="0.4">
      <c r="M68" s="16">
        <v>70</v>
      </c>
      <c r="N68" s="16"/>
      <c r="O68" s="16"/>
      <c r="P68" s="4">
        <v>70</v>
      </c>
      <c r="Q68" s="1">
        <v>2</v>
      </c>
    </row>
    <row r="69" spans="13:17" ht="15" thickBot="1" x14ac:dyDescent="0.45">
      <c r="P69" s="2" t="s">
        <v>1</v>
      </c>
      <c r="Q69" s="2">
        <v>1</v>
      </c>
    </row>
  </sheetData>
  <sortState ref="P61:P68">
    <sortCondition ref="P5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U78"/>
  <sheetViews>
    <sheetView zoomScale="65" zoomScaleNormal="65" workbookViewId="0">
      <selection activeCell="S38" sqref="S38"/>
    </sheetView>
  </sheetViews>
  <sheetFormatPr defaultRowHeight="14.6" x14ac:dyDescent="0.4"/>
  <cols>
    <col min="1" max="1" width="17.3046875" style="6" customWidth="1"/>
    <col min="2" max="2" width="12.84375" customWidth="1"/>
    <col min="3" max="3" width="11.07421875" bestFit="1" customWidth="1"/>
    <col min="4" max="4" width="8.4609375" style="6" customWidth="1"/>
    <col min="5" max="5" width="8.07421875" style="6" customWidth="1"/>
    <col min="6" max="6" width="10.765625" style="6" customWidth="1"/>
    <col min="7" max="7" width="8.07421875" style="6" customWidth="1"/>
    <col min="8" max="8" width="8" customWidth="1"/>
    <col min="11" max="11" width="5.69140625" bestFit="1" customWidth="1"/>
    <col min="13" max="13" width="17.69140625" bestFit="1" customWidth="1"/>
    <col min="14" max="14" width="17.69140625" customWidth="1"/>
    <col min="15" max="15" width="8.69140625" customWidth="1"/>
    <col min="16" max="16" width="8.765625" customWidth="1"/>
    <col min="18" max="18" width="9.69140625" bestFit="1" customWidth="1"/>
    <col min="19" max="19" width="9.765625" bestFit="1" customWidth="1"/>
  </cols>
  <sheetData>
    <row r="4" spans="1:21" ht="15" thickBot="1" x14ac:dyDescent="0.45">
      <c r="A4" s="6" t="s">
        <v>14</v>
      </c>
      <c r="B4" s="8">
        <f>AVERAGE(A8:A37)</f>
        <v>45.3</v>
      </c>
    </row>
    <row r="5" spans="1:21" ht="15" thickBot="1" x14ac:dyDescent="0.45">
      <c r="A5" s="6" t="s">
        <v>13</v>
      </c>
      <c r="B5" s="8">
        <f>_xlfn.STDEV.P(A8:A37)</f>
        <v>30.670452664847751</v>
      </c>
      <c r="J5" s="16"/>
      <c r="K5" s="16"/>
      <c r="L5" s="16"/>
      <c r="M5" s="16"/>
      <c r="N5" s="16"/>
      <c r="O5" s="47" t="s">
        <v>11</v>
      </c>
      <c r="P5" s="3" t="s">
        <v>22</v>
      </c>
      <c r="Q5" s="3" t="s">
        <v>24</v>
      </c>
      <c r="R5" s="47" t="s">
        <v>15</v>
      </c>
      <c r="S5" s="47" t="s">
        <v>16</v>
      </c>
      <c r="T5" s="47" t="s">
        <v>12</v>
      </c>
      <c r="U5" s="47" t="s">
        <v>6</v>
      </c>
    </row>
    <row r="6" spans="1:21" ht="15" thickBot="1" x14ac:dyDescent="0.45">
      <c r="J6" s="38"/>
      <c r="K6" s="39" t="s">
        <v>14</v>
      </c>
      <c r="L6" s="39"/>
      <c r="M6" s="40" t="s">
        <v>13</v>
      </c>
      <c r="N6" s="10"/>
      <c r="O6" s="48">
        <v>10</v>
      </c>
      <c r="P6" s="4">
        <v>10</v>
      </c>
      <c r="Q6" s="1">
        <v>6</v>
      </c>
      <c r="R6">
        <f>Q6/30</f>
        <v>0.2</v>
      </c>
      <c r="S6">
        <f>R6</f>
        <v>0.2</v>
      </c>
      <c r="T6">
        <f>_xlfn.NORM.S.INV(S6)</f>
        <v>-0.84162123357291452</v>
      </c>
      <c r="U6">
        <f>K$8+T6*M$8</f>
        <v>41.583787664270858</v>
      </c>
    </row>
    <row r="7" spans="1:21" x14ac:dyDescent="0.4">
      <c r="A7" s="27" t="s">
        <v>3</v>
      </c>
      <c r="B7" s="28" t="s">
        <v>4</v>
      </c>
      <c r="C7" s="28" t="s">
        <v>5</v>
      </c>
      <c r="D7" s="28" t="s">
        <v>7</v>
      </c>
      <c r="E7" s="28" t="s">
        <v>8</v>
      </c>
      <c r="F7" s="28" t="s">
        <v>9</v>
      </c>
      <c r="G7" s="28" t="s">
        <v>10</v>
      </c>
      <c r="H7" s="29" t="s">
        <v>6</v>
      </c>
      <c r="J7" s="41" t="s">
        <v>3</v>
      </c>
      <c r="K7" s="42">
        <f>AVERAGE(A8:A37)</f>
        <v>45.3</v>
      </c>
      <c r="L7" s="42"/>
      <c r="M7" s="51">
        <f>_xlfn.STDEV.S(A8:A37)</f>
        <v>31.194771887344334</v>
      </c>
      <c r="N7" s="10"/>
      <c r="O7" s="48">
        <v>20</v>
      </c>
      <c r="P7" s="4">
        <v>20</v>
      </c>
      <c r="Q7" s="1">
        <v>4</v>
      </c>
      <c r="R7">
        <f t="shared" ref="R7:R16" si="0">Q7/30</f>
        <v>0.13333333333333333</v>
      </c>
      <c r="S7" s="56">
        <f>R7+S6</f>
        <v>0.33333333333333337</v>
      </c>
      <c r="T7">
        <f>_xlfn.NORM.S.INV(S7)</f>
        <v>-0.4307272992954575</v>
      </c>
      <c r="U7">
        <f>K$8+T7*M$8</f>
        <v>45.692727007045427</v>
      </c>
    </row>
    <row r="8" spans="1:21" x14ac:dyDescent="0.4">
      <c r="A8" s="30">
        <v>75</v>
      </c>
      <c r="B8" s="53">
        <f>(A8-K$7)/M$7</f>
        <v>0.95208261522980531</v>
      </c>
      <c r="C8" s="53">
        <f>K$9+B8*M$9</f>
        <v>59.520826152298056</v>
      </c>
      <c r="D8" s="52">
        <f>K$10+B8*M$10</f>
        <v>595.20826152298059</v>
      </c>
      <c r="E8" s="32"/>
      <c r="F8" s="32"/>
      <c r="G8" s="32"/>
      <c r="H8" s="33"/>
      <c r="J8" s="41" t="s">
        <v>6</v>
      </c>
      <c r="K8" s="42">
        <v>50</v>
      </c>
      <c r="L8" s="42"/>
      <c r="M8" s="43">
        <v>10</v>
      </c>
      <c r="N8" s="10"/>
      <c r="O8" s="48">
        <v>30</v>
      </c>
      <c r="P8" s="4">
        <v>30</v>
      </c>
      <c r="Q8" s="1">
        <v>1</v>
      </c>
      <c r="R8">
        <f t="shared" si="0"/>
        <v>3.3333333333333333E-2</v>
      </c>
      <c r="S8" s="56">
        <f t="shared" ref="S8:S16" si="1">R8+S7</f>
        <v>0.3666666666666667</v>
      </c>
      <c r="T8">
        <f t="shared" ref="T8:T14" si="2">_xlfn.NORM.S.INV(S8)</f>
        <v>-0.34069482708779542</v>
      </c>
      <c r="U8">
        <f t="shared" ref="U8:U16" si="3">K$8+T8*M$8</f>
        <v>46.593051729122045</v>
      </c>
    </row>
    <row r="9" spans="1:21" x14ac:dyDescent="0.4">
      <c r="A9" s="30">
        <v>58</v>
      </c>
      <c r="B9" s="53">
        <f t="shared" ref="B9:B37" si="4">(A9-K$7)/M$7</f>
        <v>0.40711950213530401</v>
      </c>
      <c r="C9" s="53">
        <f t="shared" ref="C9:C37" si="5">K$9+B9*M$9</f>
        <v>54.071195021353041</v>
      </c>
      <c r="D9" s="52">
        <f t="shared" ref="D9:D37" si="6">K$10+B9*M$10</f>
        <v>540.71195021353037</v>
      </c>
      <c r="E9" s="32"/>
      <c r="F9" s="32"/>
      <c r="G9" s="32"/>
      <c r="H9" s="33"/>
      <c r="J9" s="41" t="s">
        <v>5</v>
      </c>
      <c r="K9" s="42">
        <v>50</v>
      </c>
      <c r="L9" s="42"/>
      <c r="M9" s="43">
        <v>10</v>
      </c>
      <c r="N9" s="10"/>
      <c r="O9" s="48">
        <v>40</v>
      </c>
      <c r="P9" s="4">
        <v>40</v>
      </c>
      <c r="Q9" s="1">
        <v>3</v>
      </c>
      <c r="R9">
        <f t="shared" si="0"/>
        <v>0.1</v>
      </c>
      <c r="S9" s="56">
        <f t="shared" si="1"/>
        <v>0.46666666666666667</v>
      </c>
      <c r="T9">
        <f t="shared" si="2"/>
        <v>-8.3651733907129086E-2</v>
      </c>
      <c r="U9">
        <f t="shared" si="3"/>
        <v>49.163482660928707</v>
      </c>
    </row>
    <row r="10" spans="1:21" x14ac:dyDescent="0.4">
      <c r="A10" s="30">
        <v>74</v>
      </c>
      <c r="B10" s="53">
        <f t="shared" si="4"/>
        <v>0.92002596151836402</v>
      </c>
      <c r="C10" s="53">
        <f t="shared" si="5"/>
        <v>59.20025961518364</v>
      </c>
      <c r="D10" s="52">
        <f t="shared" si="6"/>
        <v>592.00259615183643</v>
      </c>
      <c r="E10" s="32"/>
      <c r="F10" s="32"/>
      <c r="G10" s="32"/>
      <c r="H10" s="33"/>
      <c r="J10" s="41" t="s">
        <v>7</v>
      </c>
      <c r="K10" s="42">
        <v>500</v>
      </c>
      <c r="L10" s="42"/>
      <c r="M10" s="43">
        <v>100</v>
      </c>
      <c r="N10" s="10"/>
      <c r="O10" s="48">
        <v>50</v>
      </c>
      <c r="P10" s="4">
        <v>50</v>
      </c>
      <c r="Q10" s="1">
        <v>3</v>
      </c>
      <c r="R10">
        <f t="shared" si="0"/>
        <v>0.1</v>
      </c>
      <c r="S10" s="56">
        <f t="shared" si="1"/>
        <v>0.56666666666666665</v>
      </c>
      <c r="T10">
        <f t="shared" si="2"/>
        <v>0.16789400478810546</v>
      </c>
      <c r="U10">
        <f t="shared" si="3"/>
        <v>51.678940047881056</v>
      </c>
    </row>
    <row r="11" spans="1:21" x14ac:dyDescent="0.4">
      <c r="A11" s="30">
        <v>78</v>
      </c>
      <c r="B11" s="53">
        <f t="shared" si="4"/>
        <v>1.0482525763641291</v>
      </c>
      <c r="C11" s="53">
        <f t="shared" si="5"/>
        <v>60.482525763641291</v>
      </c>
      <c r="D11" s="52">
        <f t="shared" si="6"/>
        <v>604.82525763641286</v>
      </c>
      <c r="E11" s="32"/>
      <c r="F11" s="32"/>
      <c r="G11" s="32"/>
      <c r="H11" s="33"/>
      <c r="J11" s="41" t="s">
        <v>8</v>
      </c>
      <c r="K11" s="42">
        <v>100</v>
      </c>
      <c r="L11" s="42"/>
      <c r="M11" s="43">
        <v>15</v>
      </c>
      <c r="N11" s="10"/>
      <c r="O11" s="48">
        <v>60</v>
      </c>
      <c r="P11" s="4">
        <v>60</v>
      </c>
      <c r="Q11" s="1">
        <v>1</v>
      </c>
      <c r="R11">
        <f t="shared" si="0"/>
        <v>3.3333333333333333E-2</v>
      </c>
      <c r="S11" s="56">
        <f t="shared" si="1"/>
        <v>0.6</v>
      </c>
      <c r="T11">
        <f t="shared" si="2"/>
        <v>0.25334710313579978</v>
      </c>
      <c r="U11">
        <f t="shared" si="3"/>
        <v>52.533471031357998</v>
      </c>
    </row>
    <row r="12" spans="1:21" x14ac:dyDescent="0.4">
      <c r="A12" s="30">
        <v>85</v>
      </c>
      <c r="B12" s="53">
        <f t="shared" si="4"/>
        <v>1.2726491523442178</v>
      </c>
      <c r="C12" s="53">
        <f t="shared" si="5"/>
        <v>62.726491523442178</v>
      </c>
      <c r="D12" s="52">
        <f t="shared" si="6"/>
        <v>627.26491523442178</v>
      </c>
      <c r="E12" s="32"/>
      <c r="F12" s="32"/>
      <c r="G12" s="32"/>
      <c r="H12" s="33"/>
      <c r="J12" s="41" t="s">
        <v>9</v>
      </c>
      <c r="K12" s="42">
        <v>10</v>
      </c>
      <c r="L12" s="42"/>
      <c r="M12" s="43">
        <v>3</v>
      </c>
      <c r="N12" s="10"/>
      <c r="O12" s="48">
        <v>70</v>
      </c>
      <c r="P12" s="4">
        <v>70</v>
      </c>
      <c r="Q12" s="1">
        <v>2</v>
      </c>
      <c r="R12">
        <f t="shared" si="0"/>
        <v>6.6666666666666666E-2</v>
      </c>
      <c r="S12" s="56">
        <f t="shared" si="1"/>
        <v>0.66666666666666663</v>
      </c>
      <c r="T12">
        <f t="shared" si="2"/>
        <v>0.4307272992954575</v>
      </c>
      <c r="U12">
        <f t="shared" si="3"/>
        <v>54.307272992954573</v>
      </c>
    </row>
    <row r="13" spans="1:21" ht="15" thickBot="1" x14ac:dyDescent="0.45">
      <c r="A13" s="30">
        <v>39</v>
      </c>
      <c r="B13" s="53">
        <f t="shared" si="4"/>
        <v>-0.2019569183820798</v>
      </c>
      <c r="C13" s="53">
        <f t="shared" si="5"/>
        <v>47.980430816179201</v>
      </c>
      <c r="D13" s="52">
        <f t="shared" si="6"/>
        <v>479.80430816179199</v>
      </c>
      <c r="E13" s="32"/>
      <c r="F13" s="32"/>
      <c r="G13" s="32"/>
      <c r="H13" s="33"/>
      <c r="J13" s="44" t="s">
        <v>10</v>
      </c>
      <c r="K13" s="45">
        <v>5</v>
      </c>
      <c r="L13" s="45"/>
      <c r="M13" s="46">
        <v>2</v>
      </c>
      <c r="N13" s="10"/>
      <c r="O13" s="48">
        <v>80</v>
      </c>
      <c r="P13" s="4">
        <v>80</v>
      </c>
      <c r="Q13" s="1">
        <v>7</v>
      </c>
      <c r="R13">
        <f t="shared" si="0"/>
        <v>0.23333333333333334</v>
      </c>
      <c r="S13" s="56">
        <f t="shared" si="1"/>
        <v>0.89999999999999991</v>
      </c>
      <c r="T13">
        <f t="shared" si="2"/>
        <v>1.2815515655445999</v>
      </c>
      <c r="U13">
        <f t="shared" si="3"/>
        <v>62.815515655445999</v>
      </c>
    </row>
    <row r="14" spans="1:21" x14ac:dyDescent="0.4">
      <c r="A14" s="30">
        <v>73</v>
      </c>
      <c r="B14" s="53">
        <f t="shared" si="4"/>
        <v>0.88796930780692274</v>
      </c>
      <c r="C14" s="53">
        <f t="shared" si="5"/>
        <v>58.879693078069224</v>
      </c>
      <c r="D14" s="52">
        <f t="shared" si="6"/>
        <v>588.79693078069226</v>
      </c>
      <c r="E14" s="32"/>
      <c r="F14" s="32"/>
      <c r="G14" s="32"/>
      <c r="H14" s="33"/>
      <c r="O14" s="48">
        <v>90</v>
      </c>
      <c r="P14" s="4">
        <v>90</v>
      </c>
      <c r="Q14" s="1">
        <v>2</v>
      </c>
      <c r="R14">
        <f t="shared" si="0"/>
        <v>6.6666666666666666E-2</v>
      </c>
      <c r="S14" s="56">
        <f t="shared" si="1"/>
        <v>0.96666666666666656</v>
      </c>
      <c r="T14">
        <f t="shared" si="2"/>
        <v>1.8339146358159129</v>
      </c>
      <c r="U14">
        <f t="shared" si="3"/>
        <v>68.339146358159127</v>
      </c>
    </row>
    <row r="15" spans="1:21" x14ac:dyDescent="0.4">
      <c r="A15" s="30">
        <v>5</v>
      </c>
      <c r="B15" s="53">
        <f t="shared" si="4"/>
        <v>-1.2918831445710823</v>
      </c>
      <c r="C15" s="53">
        <f t="shared" si="5"/>
        <v>37.081168554289178</v>
      </c>
      <c r="D15" s="52">
        <f t="shared" si="6"/>
        <v>370.81168554289178</v>
      </c>
      <c r="E15" s="32"/>
      <c r="F15" s="32"/>
      <c r="G15" s="32"/>
      <c r="H15" s="33"/>
      <c r="O15" s="49">
        <v>100</v>
      </c>
      <c r="P15" s="4">
        <v>100</v>
      </c>
      <c r="Q15" s="1">
        <v>1</v>
      </c>
      <c r="R15">
        <f t="shared" si="0"/>
        <v>3.3333333333333333E-2</v>
      </c>
      <c r="S15" s="56">
        <f t="shared" si="1"/>
        <v>0.99999999999999989</v>
      </c>
      <c r="T15">
        <f>_xlfn.NORM.S.INV(S15-0.0001)</f>
        <v>3.7190164854554291</v>
      </c>
      <c r="U15">
        <f t="shared" si="3"/>
        <v>87.190164854554297</v>
      </c>
    </row>
    <row r="16" spans="1:21" ht="15" thickBot="1" x14ac:dyDescent="0.45">
      <c r="A16" s="30">
        <v>79</v>
      </c>
      <c r="B16" s="53">
        <f t="shared" si="4"/>
        <v>1.0803092300755703</v>
      </c>
      <c r="C16" s="53">
        <f t="shared" si="5"/>
        <v>60.803092300755708</v>
      </c>
      <c r="D16" s="52">
        <f t="shared" si="6"/>
        <v>608.03092300755702</v>
      </c>
      <c r="E16" s="32"/>
      <c r="F16" s="32"/>
      <c r="G16" s="32"/>
      <c r="H16" s="33"/>
      <c r="P16" s="2" t="s">
        <v>23</v>
      </c>
      <c r="Q16" s="2">
        <v>0</v>
      </c>
      <c r="R16">
        <f t="shared" si="0"/>
        <v>0</v>
      </c>
      <c r="S16" s="56">
        <f t="shared" si="1"/>
        <v>0.99999999999999989</v>
      </c>
      <c r="T16">
        <f>_xlfn.NORM.S.INV(S16-0.0001)</f>
        <v>3.7190164854554291</v>
      </c>
      <c r="U16">
        <f t="shared" si="3"/>
        <v>87.190164854554297</v>
      </c>
    </row>
    <row r="17" spans="1:21" x14ac:dyDescent="0.4">
      <c r="A17" s="30">
        <v>96</v>
      </c>
      <c r="B17" s="53">
        <f t="shared" si="4"/>
        <v>1.6252723431700715</v>
      </c>
      <c r="C17" s="53">
        <f t="shared" si="5"/>
        <v>66.252723431700716</v>
      </c>
      <c r="D17" s="52">
        <f t="shared" si="6"/>
        <v>662.52723431700713</v>
      </c>
      <c r="E17" s="32"/>
      <c r="F17" s="32"/>
      <c r="G17" s="32"/>
      <c r="H17" s="33"/>
    </row>
    <row r="18" spans="1:21" x14ac:dyDescent="0.4">
      <c r="A18" s="30">
        <v>12</v>
      </c>
      <c r="B18" s="53">
        <f t="shared" si="4"/>
        <v>-1.0674865685909936</v>
      </c>
      <c r="C18" s="53">
        <f t="shared" si="5"/>
        <v>39.325134314090064</v>
      </c>
      <c r="D18" s="52">
        <f t="shared" si="6"/>
        <v>393.25134314090064</v>
      </c>
      <c r="E18" s="32"/>
      <c r="F18" s="32"/>
      <c r="G18" s="32"/>
      <c r="H18" s="33"/>
      <c r="O18" s="57"/>
      <c r="P18" s="57"/>
      <c r="Q18" s="57"/>
      <c r="R18" s="57"/>
      <c r="S18" s="57"/>
      <c r="T18" s="57"/>
      <c r="U18" s="57"/>
    </row>
    <row r="19" spans="1:21" x14ac:dyDescent="0.4">
      <c r="A19" s="30">
        <v>66</v>
      </c>
      <c r="B19" s="53">
        <f t="shared" si="4"/>
        <v>0.66357273182683407</v>
      </c>
      <c r="C19" s="53">
        <f t="shared" si="5"/>
        <v>56.635727318268337</v>
      </c>
      <c r="D19" s="52">
        <f t="shared" si="6"/>
        <v>566.35727318268346</v>
      </c>
      <c r="E19" s="32"/>
      <c r="F19" s="32"/>
      <c r="G19" s="32"/>
      <c r="H19" s="33"/>
      <c r="O19" s="58"/>
      <c r="P19" s="4"/>
      <c r="Q19" s="1"/>
      <c r="R19" s="59"/>
      <c r="S19" s="59"/>
      <c r="T19" s="60"/>
      <c r="U19" s="60"/>
    </row>
    <row r="20" spans="1:21" x14ac:dyDescent="0.4">
      <c r="A20" s="30">
        <v>46</v>
      </c>
      <c r="B20" s="53">
        <f t="shared" si="4"/>
        <v>2.2439657598008967E-2</v>
      </c>
      <c r="C20" s="53">
        <f t="shared" si="5"/>
        <v>50.224396575980087</v>
      </c>
      <c r="D20" s="52">
        <f t="shared" si="6"/>
        <v>502.24396575980091</v>
      </c>
      <c r="E20" s="32"/>
      <c r="F20" s="32"/>
      <c r="G20" s="32"/>
      <c r="H20" s="33"/>
      <c r="O20" s="58"/>
      <c r="P20" s="4"/>
      <c r="Q20" s="1"/>
      <c r="R20" s="59"/>
      <c r="S20" s="59"/>
      <c r="T20" s="60"/>
      <c r="U20" s="60"/>
    </row>
    <row r="21" spans="1:21" x14ac:dyDescent="0.4">
      <c r="A21" s="30">
        <v>36</v>
      </c>
      <c r="B21" s="53">
        <f t="shared" si="4"/>
        <v>-0.29812687951640354</v>
      </c>
      <c r="C21" s="53">
        <f t="shared" si="5"/>
        <v>47.018731204835966</v>
      </c>
      <c r="D21" s="52">
        <f t="shared" si="6"/>
        <v>470.18731204835967</v>
      </c>
      <c r="E21" s="32"/>
      <c r="F21" s="32"/>
      <c r="G21" s="32"/>
      <c r="H21" s="33"/>
      <c r="O21" s="58"/>
      <c r="P21" s="4"/>
      <c r="Q21" s="1"/>
      <c r="R21" s="59"/>
      <c r="S21" s="59"/>
      <c r="T21" s="60"/>
      <c r="U21" s="60"/>
    </row>
    <row r="22" spans="1:21" x14ac:dyDescent="0.4">
      <c r="A22" s="30">
        <v>12</v>
      </c>
      <c r="B22" s="53">
        <f t="shared" si="4"/>
        <v>-1.0674865685909936</v>
      </c>
      <c r="C22" s="53">
        <f t="shared" si="5"/>
        <v>39.325134314090064</v>
      </c>
      <c r="D22" s="52">
        <f t="shared" si="6"/>
        <v>393.25134314090064</v>
      </c>
      <c r="E22" s="32"/>
      <c r="F22" s="32"/>
      <c r="G22" s="32"/>
      <c r="H22" s="33"/>
      <c r="O22" s="58"/>
      <c r="P22" s="4"/>
      <c r="Q22" s="1"/>
      <c r="R22" s="59"/>
      <c r="S22" s="59"/>
      <c r="T22" s="60"/>
      <c r="U22" s="60"/>
    </row>
    <row r="23" spans="1:21" x14ac:dyDescent="0.4">
      <c r="A23" s="30">
        <v>9</v>
      </c>
      <c r="B23" s="53">
        <f t="shared" si="4"/>
        <v>-1.1636565297253174</v>
      </c>
      <c r="C23" s="53">
        <f t="shared" si="5"/>
        <v>38.363434702746829</v>
      </c>
      <c r="D23" s="52">
        <f t="shared" si="6"/>
        <v>383.63434702746827</v>
      </c>
      <c r="E23" s="32"/>
      <c r="F23" s="32"/>
      <c r="G23" s="32"/>
      <c r="H23" s="33"/>
      <c r="O23" s="58"/>
      <c r="P23" s="4"/>
      <c r="Q23" s="1"/>
      <c r="R23" s="59"/>
      <c r="S23" s="59"/>
      <c r="T23" s="60"/>
      <c r="U23" s="60"/>
    </row>
    <row r="24" spans="1:21" x14ac:dyDescent="0.4">
      <c r="A24" s="30">
        <v>74</v>
      </c>
      <c r="B24" s="53">
        <f t="shared" si="4"/>
        <v>0.92002596151836402</v>
      </c>
      <c r="C24" s="53">
        <f t="shared" si="5"/>
        <v>59.20025961518364</v>
      </c>
      <c r="D24" s="52">
        <f t="shared" si="6"/>
        <v>592.00259615183643</v>
      </c>
      <c r="E24" s="32"/>
      <c r="F24" s="32"/>
      <c r="G24" s="32"/>
      <c r="H24" s="33"/>
      <c r="O24" s="58"/>
      <c r="P24" s="4"/>
      <c r="Q24" s="1"/>
      <c r="R24" s="59"/>
      <c r="S24" s="59"/>
      <c r="T24" s="60"/>
      <c r="U24" s="60"/>
    </row>
    <row r="25" spans="1:21" x14ac:dyDescent="0.4">
      <c r="A25" s="30">
        <v>5</v>
      </c>
      <c r="B25" s="53">
        <f t="shared" si="4"/>
        <v>-1.2918831445710823</v>
      </c>
      <c r="C25" s="53">
        <f t="shared" si="5"/>
        <v>37.081168554289178</v>
      </c>
      <c r="D25" s="52">
        <f t="shared" si="6"/>
        <v>370.81168554289178</v>
      </c>
      <c r="E25" s="32"/>
      <c r="F25" s="32"/>
      <c r="G25" s="32"/>
      <c r="H25" s="33"/>
      <c r="O25" s="58"/>
      <c r="P25" s="4"/>
      <c r="Q25" s="1"/>
      <c r="R25" s="59"/>
      <c r="S25" s="59"/>
      <c r="T25" s="60"/>
      <c r="U25" s="60"/>
    </row>
    <row r="26" spans="1:21" x14ac:dyDescent="0.4">
      <c r="A26" s="30">
        <v>70</v>
      </c>
      <c r="B26" s="53">
        <f t="shared" si="4"/>
        <v>0.79179934667259899</v>
      </c>
      <c r="C26" s="53">
        <f t="shared" si="5"/>
        <v>57.917993466725989</v>
      </c>
      <c r="D26" s="52">
        <f t="shared" si="6"/>
        <v>579.17993466725989</v>
      </c>
      <c r="E26" s="32"/>
      <c r="F26" s="32"/>
      <c r="G26" s="32"/>
      <c r="H26" s="33"/>
      <c r="O26" s="58"/>
      <c r="P26" s="4"/>
      <c r="Q26" s="1"/>
      <c r="R26" s="59"/>
      <c r="S26" s="59"/>
      <c r="T26" s="60"/>
      <c r="U26" s="60"/>
    </row>
    <row r="27" spans="1:21" x14ac:dyDescent="0.4">
      <c r="A27" s="30">
        <v>14</v>
      </c>
      <c r="B27" s="53">
        <f t="shared" si="4"/>
        <v>-1.0033732611681112</v>
      </c>
      <c r="C27" s="53">
        <f t="shared" si="5"/>
        <v>39.96626738831889</v>
      </c>
      <c r="D27" s="52">
        <f t="shared" si="6"/>
        <v>399.66267388318886</v>
      </c>
      <c r="E27" s="32"/>
      <c r="F27" s="32"/>
      <c r="G27" s="32"/>
      <c r="H27" s="33"/>
      <c r="O27" s="58"/>
      <c r="P27" s="4"/>
      <c r="Q27" s="1"/>
      <c r="R27" s="59"/>
      <c r="S27" s="59"/>
      <c r="T27" s="60"/>
      <c r="U27" s="60"/>
    </row>
    <row r="28" spans="1:21" x14ac:dyDescent="0.4">
      <c r="A28" s="30">
        <v>27</v>
      </c>
      <c r="B28" s="53">
        <f t="shared" si="4"/>
        <v>-0.58663676291937483</v>
      </c>
      <c r="C28" s="53">
        <f t="shared" si="5"/>
        <v>44.133632370806254</v>
      </c>
      <c r="D28" s="52">
        <f t="shared" si="6"/>
        <v>441.33632370806254</v>
      </c>
      <c r="E28" s="32"/>
      <c r="F28" s="32"/>
      <c r="G28" s="32"/>
      <c r="H28" s="33"/>
      <c r="O28" s="58"/>
      <c r="P28" s="4"/>
      <c r="Q28" s="1"/>
      <c r="R28" s="59"/>
      <c r="S28" s="59"/>
      <c r="T28" s="60"/>
      <c r="U28" s="60"/>
    </row>
    <row r="29" spans="1:21" x14ac:dyDescent="0.4">
      <c r="A29" s="30">
        <v>50</v>
      </c>
      <c r="B29" s="53">
        <f t="shared" si="4"/>
        <v>0.15066627244377398</v>
      </c>
      <c r="C29" s="53">
        <f t="shared" si="5"/>
        <v>51.506662724437739</v>
      </c>
      <c r="D29" s="52">
        <f t="shared" si="6"/>
        <v>515.0666272443774</v>
      </c>
      <c r="E29" s="32"/>
      <c r="F29" s="32"/>
      <c r="G29" s="32"/>
      <c r="H29" s="33"/>
      <c r="O29" s="60"/>
      <c r="P29" s="1"/>
      <c r="Q29" s="1"/>
      <c r="R29" s="60"/>
      <c r="S29" s="59"/>
      <c r="T29" s="60"/>
      <c r="U29" s="60"/>
    </row>
    <row r="30" spans="1:21" x14ac:dyDescent="0.4">
      <c r="A30" s="30">
        <v>2</v>
      </c>
      <c r="B30" s="53">
        <f t="shared" si="4"/>
        <v>-1.3880531057054062</v>
      </c>
      <c r="C30" s="53">
        <f t="shared" si="5"/>
        <v>36.119468942945936</v>
      </c>
      <c r="D30" s="52">
        <f t="shared" si="6"/>
        <v>361.19468942945934</v>
      </c>
      <c r="E30" s="32"/>
      <c r="F30" s="32"/>
      <c r="G30" s="32"/>
      <c r="H30" s="33"/>
      <c r="O30" s="16"/>
      <c r="P30" s="16"/>
      <c r="Q30" s="16"/>
      <c r="R30" s="16"/>
      <c r="S30" s="16"/>
    </row>
    <row r="31" spans="1:21" x14ac:dyDescent="0.4">
      <c r="A31" s="30">
        <v>50</v>
      </c>
      <c r="B31" s="53">
        <f t="shared" si="4"/>
        <v>0.15066627244377398</v>
      </c>
      <c r="C31" s="53">
        <f t="shared" si="5"/>
        <v>51.506662724437739</v>
      </c>
      <c r="D31" s="52">
        <f t="shared" si="6"/>
        <v>515.0666272443774</v>
      </c>
      <c r="E31" s="32"/>
      <c r="F31" s="32"/>
      <c r="G31" s="32"/>
      <c r="H31" s="33"/>
      <c r="O31" s="16"/>
      <c r="P31" s="16"/>
      <c r="Q31" s="16"/>
      <c r="R31" s="16"/>
      <c r="S31" s="16"/>
    </row>
    <row r="32" spans="1:21" x14ac:dyDescent="0.4">
      <c r="A32" s="30">
        <v>6</v>
      </c>
      <c r="B32" s="53">
        <f t="shared" si="4"/>
        <v>-1.259826490859641</v>
      </c>
      <c r="C32" s="53">
        <f t="shared" si="5"/>
        <v>37.401735091403587</v>
      </c>
      <c r="D32" s="52">
        <f t="shared" si="6"/>
        <v>374.01735091403589</v>
      </c>
      <c r="E32" s="32"/>
      <c r="F32" s="32"/>
      <c r="G32" s="32"/>
      <c r="H32" s="33"/>
      <c r="O32" s="16"/>
      <c r="P32" s="16"/>
      <c r="Q32" s="16"/>
      <c r="R32" s="16"/>
      <c r="S32" s="16"/>
    </row>
    <row r="33" spans="1:19" x14ac:dyDescent="0.4">
      <c r="A33" s="30">
        <v>14</v>
      </c>
      <c r="B33" s="53">
        <f t="shared" si="4"/>
        <v>-1.0033732611681112</v>
      </c>
      <c r="C33" s="53">
        <f t="shared" si="5"/>
        <v>39.96626738831889</v>
      </c>
      <c r="D33" s="52">
        <f t="shared" si="6"/>
        <v>399.66267388318886</v>
      </c>
      <c r="E33" s="32"/>
      <c r="F33" s="32"/>
      <c r="G33" s="32"/>
      <c r="H33" s="33"/>
      <c r="O33" s="16"/>
      <c r="P33" s="16"/>
      <c r="Q33" s="16"/>
      <c r="R33" s="16"/>
      <c r="S33" s="16"/>
    </row>
    <row r="34" spans="1:19" x14ac:dyDescent="0.4">
      <c r="A34" s="30">
        <v>80</v>
      </c>
      <c r="B34" s="53">
        <f t="shared" si="4"/>
        <v>1.1123658837870116</v>
      </c>
      <c r="C34" s="53">
        <f t="shared" si="5"/>
        <v>61.123658837870117</v>
      </c>
      <c r="D34" s="52">
        <f t="shared" si="6"/>
        <v>611.23658837870119</v>
      </c>
      <c r="E34" s="32"/>
      <c r="F34" s="32"/>
      <c r="G34" s="32"/>
      <c r="H34" s="33"/>
      <c r="M34" s="10"/>
      <c r="O34" s="16"/>
      <c r="P34" s="7"/>
      <c r="Q34" s="7"/>
      <c r="R34" s="16"/>
      <c r="S34" s="16"/>
    </row>
    <row r="35" spans="1:19" x14ac:dyDescent="0.4">
      <c r="A35" s="30">
        <v>84</v>
      </c>
      <c r="B35" s="53">
        <f t="shared" si="4"/>
        <v>1.2405924986327765</v>
      </c>
      <c r="C35" s="53">
        <f t="shared" si="5"/>
        <v>62.405924986327761</v>
      </c>
      <c r="D35" s="52">
        <f t="shared" si="6"/>
        <v>624.05924986327761</v>
      </c>
      <c r="E35" s="32"/>
      <c r="F35" s="32"/>
      <c r="G35" s="32"/>
      <c r="H35" s="33"/>
      <c r="M35" s="16"/>
      <c r="O35" s="16"/>
      <c r="P35" s="4"/>
      <c r="Q35" s="1"/>
      <c r="R35" s="16"/>
      <c r="S35" s="16"/>
    </row>
    <row r="36" spans="1:19" x14ac:dyDescent="0.4">
      <c r="A36" s="30">
        <v>1</v>
      </c>
      <c r="B36" s="53">
        <f t="shared" si="4"/>
        <v>-1.4201097594168475</v>
      </c>
      <c r="C36" s="53">
        <f t="shared" si="5"/>
        <v>35.798902405831527</v>
      </c>
      <c r="D36" s="52">
        <f t="shared" si="6"/>
        <v>357.98902405831529</v>
      </c>
      <c r="E36" s="32"/>
      <c r="F36" s="32"/>
      <c r="G36" s="32"/>
      <c r="H36" s="33"/>
      <c r="M36" s="16"/>
      <c r="O36" s="16"/>
      <c r="P36" s="4"/>
      <c r="Q36" s="1"/>
      <c r="R36" s="16"/>
      <c r="S36" s="16"/>
    </row>
    <row r="37" spans="1:19" ht="15" thickBot="1" x14ac:dyDescent="0.45">
      <c r="A37" s="36">
        <v>39</v>
      </c>
      <c r="B37" s="54">
        <f t="shared" si="4"/>
        <v>-0.2019569183820798</v>
      </c>
      <c r="C37" s="54">
        <f t="shared" si="5"/>
        <v>47.980430816179201</v>
      </c>
      <c r="D37" s="55">
        <f t="shared" si="6"/>
        <v>479.80430816179199</v>
      </c>
      <c r="E37" s="36"/>
      <c r="F37" s="36"/>
      <c r="G37" s="36"/>
      <c r="H37" s="37"/>
      <c r="M37" s="16"/>
      <c r="O37" s="16"/>
      <c r="P37" s="4"/>
      <c r="Q37" s="1"/>
      <c r="R37" s="16"/>
      <c r="S37" s="16"/>
    </row>
    <row r="38" spans="1:19" x14ac:dyDescent="0.4">
      <c r="M38" s="16"/>
      <c r="O38" s="16"/>
      <c r="P38" s="4"/>
      <c r="Q38" s="1"/>
      <c r="R38" s="16"/>
      <c r="S38" s="16"/>
    </row>
    <row r="39" spans="1:19" x14ac:dyDescent="0.4">
      <c r="M39" s="16"/>
      <c r="O39" s="16"/>
      <c r="P39" s="4"/>
      <c r="Q39" s="1"/>
      <c r="R39" s="16"/>
      <c r="S39" s="16"/>
    </row>
    <row r="40" spans="1:19" x14ac:dyDescent="0.4">
      <c r="A40" s="26" t="s">
        <v>20</v>
      </c>
      <c r="B40" s="26" t="s">
        <v>20</v>
      </c>
      <c r="C40" s="26" t="s">
        <v>20</v>
      </c>
      <c r="D40" s="26" t="s">
        <v>20</v>
      </c>
      <c r="E40" s="9"/>
      <c r="F40" s="9"/>
      <c r="G40" s="9"/>
      <c r="H40" s="9"/>
      <c r="M40" s="16"/>
      <c r="O40" s="16"/>
      <c r="P40" s="4"/>
      <c r="Q40" s="1"/>
      <c r="R40" s="16"/>
      <c r="S40" s="16"/>
    </row>
    <row r="41" spans="1:19" x14ac:dyDescent="0.4">
      <c r="A41" s="25">
        <f t="shared" ref="A41:D41" si="7">SKEW(A8:A37)</f>
        <v>-7.7119271169438813E-2</v>
      </c>
      <c r="B41" s="25">
        <f t="shared" si="7"/>
        <v>-7.7119271169438813E-2</v>
      </c>
      <c r="C41" s="25">
        <f t="shared" si="7"/>
        <v>-7.7119271169440937E-2</v>
      </c>
      <c r="D41" s="25">
        <f t="shared" si="7"/>
        <v>-7.7119271169442408E-2</v>
      </c>
      <c r="E41" s="9"/>
      <c r="F41" s="9"/>
      <c r="G41" s="9"/>
      <c r="H41" s="25"/>
      <c r="M41" s="16"/>
      <c r="O41" s="16"/>
      <c r="P41" s="4"/>
      <c r="Q41" s="1"/>
      <c r="R41" s="16"/>
      <c r="S41" s="16"/>
    </row>
    <row r="42" spans="1:19" x14ac:dyDescent="0.4">
      <c r="A42" s="26" t="s">
        <v>21</v>
      </c>
      <c r="B42" s="26" t="s">
        <v>21</v>
      </c>
      <c r="C42" s="26" t="s">
        <v>21</v>
      </c>
      <c r="D42" s="26" t="s">
        <v>21</v>
      </c>
      <c r="E42" s="9"/>
      <c r="F42" s="9"/>
      <c r="G42" s="9"/>
      <c r="H42" s="9"/>
      <c r="M42" s="16"/>
      <c r="O42" s="16"/>
      <c r="P42" s="4"/>
      <c r="Q42" s="1"/>
      <c r="R42" s="16"/>
      <c r="S42" s="16"/>
    </row>
    <row r="43" spans="1:19" x14ac:dyDescent="0.4">
      <c r="A43" s="25">
        <f>KURT(A8:A37)</f>
        <v>-1.5549082166552683</v>
      </c>
      <c r="B43" s="25">
        <f t="shared" ref="B43:D43" si="8">KURT(B8:B37)</f>
        <v>-1.5549082166552686</v>
      </c>
      <c r="C43" s="25">
        <f t="shared" si="8"/>
        <v>-1.5549082166552695</v>
      </c>
      <c r="D43" s="25">
        <f t="shared" si="8"/>
        <v>-1.5549082166552695</v>
      </c>
      <c r="E43" s="9"/>
      <c r="F43" s="9"/>
      <c r="G43" s="9"/>
      <c r="H43" s="25"/>
      <c r="O43" s="50"/>
      <c r="P43" s="1"/>
      <c r="Q43" s="1"/>
      <c r="R43" s="16"/>
      <c r="S43" s="16"/>
    </row>
    <row r="44" spans="1:19" x14ac:dyDescent="0.4">
      <c r="O44" s="50"/>
      <c r="P44" s="16"/>
      <c r="Q44" s="16"/>
      <c r="R44" s="16"/>
      <c r="S44" s="16"/>
    </row>
    <row r="45" spans="1:19" x14ac:dyDescent="0.4">
      <c r="O45" s="16"/>
      <c r="P45" s="16"/>
      <c r="Q45" s="16"/>
      <c r="R45" s="16"/>
      <c r="S45" s="16"/>
    </row>
    <row r="46" spans="1:19" x14ac:dyDescent="0.4">
      <c r="O46" s="16"/>
      <c r="P46" s="16"/>
      <c r="Q46" s="16"/>
      <c r="R46" s="16"/>
      <c r="S46" s="16"/>
    </row>
    <row r="47" spans="1:19" x14ac:dyDescent="0.4">
      <c r="M47" s="7"/>
      <c r="O47" s="16"/>
      <c r="P47" s="7"/>
      <c r="Q47" s="7"/>
      <c r="R47" s="16"/>
      <c r="S47" s="16"/>
    </row>
    <row r="48" spans="1:19" x14ac:dyDescent="0.4">
      <c r="M48" s="23"/>
      <c r="O48" s="16"/>
      <c r="P48" s="23"/>
      <c r="Q48" s="1"/>
      <c r="R48" s="16"/>
      <c r="S48" s="16"/>
    </row>
    <row r="49" spans="13:19" x14ac:dyDescent="0.4">
      <c r="M49" s="23"/>
      <c r="O49" s="16"/>
      <c r="P49" s="23"/>
      <c r="Q49" s="1"/>
      <c r="R49" s="16"/>
      <c r="S49" s="16"/>
    </row>
    <row r="50" spans="13:19" x14ac:dyDescent="0.4">
      <c r="M50" s="23"/>
      <c r="O50" s="16"/>
      <c r="P50" s="23"/>
      <c r="Q50" s="1"/>
      <c r="R50" s="16"/>
      <c r="S50" s="16"/>
    </row>
    <row r="51" spans="13:19" x14ac:dyDescent="0.4">
      <c r="M51" s="23"/>
      <c r="O51" s="16"/>
      <c r="P51" s="23"/>
      <c r="Q51" s="1"/>
      <c r="R51" s="16"/>
      <c r="S51" s="16"/>
    </row>
    <row r="52" spans="13:19" x14ac:dyDescent="0.4">
      <c r="M52" s="23"/>
      <c r="O52" s="16"/>
      <c r="P52" s="23"/>
      <c r="Q52" s="1"/>
      <c r="R52" s="16"/>
      <c r="S52" s="16"/>
    </row>
    <row r="53" spans="13:19" x14ac:dyDescent="0.4">
      <c r="M53" s="23"/>
      <c r="O53" s="16"/>
      <c r="P53" s="23"/>
      <c r="Q53" s="1"/>
      <c r="R53" s="16"/>
      <c r="S53" s="16"/>
    </row>
    <row r="54" spans="13:19" x14ac:dyDescent="0.4">
      <c r="M54" s="24"/>
      <c r="O54" s="16"/>
      <c r="P54" s="23"/>
      <c r="Q54" s="1"/>
      <c r="R54" s="16"/>
      <c r="S54" s="16"/>
    </row>
    <row r="55" spans="13:19" x14ac:dyDescent="0.4">
      <c r="M55" s="24"/>
      <c r="O55" s="16"/>
      <c r="P55" s="23"/>
      <c r="Q55" s="1"/>
      <c r="R55" s="16"/>
      <c r="S55" s="16"/>
    </row>
    <row r="56" spans="13:19" x14ac:dyDescent="0.4">
      <c r="O56" s="16"/>
      <c r="P56" s="1"/>
      <c r="Q56" s="1"/>
      <c r="R56" s="16"/>
      <c r="S56" s="16"/>
    </row>
    <row r="57" spans="13:19" x14ac:dyDescent="0.4">
      <c r="O57" s="16"/>
      <c r="P57" s="16"/>
      <c r="Q57" s="16"/>
      <c r="R57" s="16"/>
      <c r="S57" s="16"/>
    </row>
    <row r="58" spans="13:19" x14ac:dyDescent="0.4">
      <c r="O58" s="16"/>
      <c r="P58" s="16"/>
      <c r="Q58" s="16"/>
      <c r="R58" s="16"/>
      <c r="S58" s="16"/>
    </row>
    <row r="59" spans="13:19" x14ac:dyDescent="0.4">
      <c r="O59" s="16"/>
      <c r="P59" s="16"/>
      <c r="Q59" s="16"/>
      <c r="R59" s="16"/>
      <c r="S59" s="16"/>
    </row>
    <row r="60" spans="13:19" x14ac:dyDescent="0.4">
      <c r="M60" s="10"/>
      <c r="O60" s="16"/>
      <c r="P60" s="7"/>
      <c r="Q60" s="7"/>
      <c r="R60" s="16"/>
      <c r="S60" s="16"/>
    </row>
    <row r="61" spans="13:19" x14ac:dyDescent="0.4">
      <c r="M61" s="16"/>
      <c r="N61" s="16"/>
      <c r="O61" s="16"/>
      <c r="P61" s="4"/>
      <c r="Q61" s="1"/>
      <c r="R61" s="16"/>
      <c r="S61" s="16"/>
    </row>
    <row r="62" spans="13:19" x14ac:dyDescent="0.4">
      <c r="M62" s="16"/>
      <c r="N62" s="16"/>
      <c r="O62" s="16"/>
      <c r="P62" s="4"/>
      <c r="Q62" s="1"/>
      <c r="R62" s="16"/>
      <c r="S62" s="16"/>
    </row>
    <row r="63" spans="13:19" x14ac:dyDescent="0.4">
      <c r="M63" s="16"/>
      <c r="N63" s="16"/>
      <c r="O63" s="16"/>
      <c r="P63" s="4"/>
      <c r="Q63" s="1"/>
      <c r="R63" s="16"/>
      <c r="S63" s="16"/>
    </row>
    <row r="64" spans="13:19" x14ac:dyDescent="0.4">
      <c r="M64" s="16"/>
      <c r="N64" s="16"/>
      <c r="O64" s="16"/>
      <c r="P64" s="4"/>
      <c r="Q64" s="1"/>
      <c r="R64" s="16"/>
      <c r="S64" s="16"/>
    </row>
    <row r="65" spans="13:19" x14ac:dyDescent="0.4">
      <c r="M65" s="16"/>
      <c r="N65" s="16"/>
      <c r="O65" s="16"/>
      <c r="P65" s="4"/>
      <c r="Q65" s="1"/>
      <c r="R65" s="16"/>
      <c r="S65" s="16"/>
    </row>
    <row r="66" spans="13:19" x14ac:dyDescent="0.4">
      <c r="M66" s="16"/>
      <c r="N66" s="16"/>
      <c r="O66" s="16"/>
      <c r="P66" s="4"/>
      <c r="Q66" s="1"/>
      <c r="R66" s="16"/>
      <c r="S66" s="16"/>
    </row>
    <row r="67" spans="13:19" x14ac:dyDescent="0.4">
      <c r="M67" s="16"/>
      <c r="N67" s="16"/>
      <c r="O67" s="16"/>
      <c r="P67" s="4"/>
      <c r="Q67" s="1"/>
      <c r="R67" s="16"/>
      <c r="S67" s="16"/>
    </row>
    <row r="68" spans="13:19" x14ac:dyDescent="0.4">
      <c r="M68" s="16"/>
      <c r="N68" s="16"/>
      <c r="O68" s="16"/>
      <c r="P68" s="4"/>
      <c r="Q68" s="1"/>
      <c r="R68" s="16"/>
      <c r="S68" s="16"/>
    </row>
    <row r="69" spans="13:19" x14ac:dyDescent="0.4">
      <c r="O69" s="16"/>
      <c r="P69" s="1"/>
      <c r="Q69" s="1"/>
      <c r="R69" s="16"/>
      <c r="S69" s="16"/>
    </row>
    <row r="70" spans="13:19" x14ac:dyDescent="0.4">
      <c r="O70" s="16"/>
      <c r="P70" s="16"/>
      <c r="Q70" s="16"/>
      <c r="R70" s="16"/>
      <c r="S70" s="16"/>
    </row>
    <row r="71" spans="13:19" x14ac:dyDescent="0.4">
      <c r="O71" s="16"/>
      <c r="P71" s="16"/>
      <c r="Q71" s="16"/>
      <c r="R71" s="16"/>
      <c r="S71" s="16"/>
    </row>
    <row r="72" spans="13:19" x14ac:dyDescent="0.4">
      <c r="O72" s="16"/>
      <c r="P72" s="16"/>
      <c r="Q72" s="16"/>
      <c r="R72" s="16"/>
      <c r="S72" s="16"/>
    </row>
    <row r="73" spans="13:19" x14ac:dyDescent="0.4">
      <c r="O73" s="16"/>
      <c r="P73" s="16"/>
      <c r="Q73" s="16"/>
      <c r="R73" s="16"/>
      <c r="S73" s="16"/>
    </row>
    <row r="74" spans="13:19" x14ac:dyDescent="0.4">
      <c r="O74" s="16"/>
      <c r="P74" s="16"/>
      <c r="Q74" s="16"/>
      <c r="R74" s="16"/>
      <c r="S74" s="16"/>
    </row>
    <row r="75" spans="13:19" x14ac:dyDescent="0.4">
      <c r="O75" s="16"/>
      <c r="P75" s="16"/>
      <c r="Q75" s="16"/>
      <c r="R75" s="16"/>
      <c r="S75" s="16"/>
    </row>
    <row r="76" spans="13:19" x14ac:dyDescent="0.4">
      <c r="O76" s="16"/>
      <c r="P76" s="16"/>
      <c r="Q76" s="16"/>
      <c r="R76" s="16"/>
      <c r="S76" s="16"/>
    </row>
    <row r="77" spans="13:19" x14ac:dyDescent="0.4">
      <c r="O77" s="16"/>
      <c r="P77" s="16"/>
      <c r="Q77" s="16"/>
      <c r="R77" s="16"/>
      <c r="S77" s="16"/>
    </row>
    <row r="78" spans="13:19" x14ac:dyDescent="0.4">
      <c r="O78" s="16"/>
      <c r="P78" s="16"/>
      <c r="Q78" s="16"/>
      <c r="R78" s="16"/>
      <c r="S78" s="16"/>
    </row>
  </sheetData>
  <sortState ref="P6:P15">
    <sortCondition ref="P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Punti z pag. 100</vt:lpstr>
      <vt:lpstr>Punti z pag. 100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Grassi</dc:creator>
  <cp:lastModifiedBy>Grassi</cp:lastModifiedBy>
  <dcterms:created xsi:type="dcterms:W3CDTF">2020-11-13T12:00:37Z</dcterms:created>
  <dcterms:modified xsi:type="dcterms:W3CDTF">2021-12-02T18:56:17Z</dcterms:modified>
</cp:coreProperties>
</file>