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/>
  </bookViews>
  <sheets>
    <sheet name="Esercizio n.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28" i="3"/>
  <c r="E3" i="3"/>
  <c r="E24" i="3" l="1"/>
  <c r="E23" i="3"/>
  <c r="A33" i="3"/>
  <c r="A32" i="3"/>
  <c r="C31" i="3"/>
  <c r="C30" i="3"/>
  <c r="B27" i="3"/>
  <c r="E21" i="3"/>
  <c r="B18" i="3"/>
  <c r="D13" i="3"/>
  <c r="D12" i="3"/>
  <c r="D11" i="3"/>
  <c r="D10" i="3"/>
  <c r="D9" i="3"/>
  <c r="D8" i="3"/>
  <c r="D7" i="3"/>
  <c r="D6" i="3"/>
  <c r="D5" i="3"/>
  <c r="D4" i="3"/>
  <c r="D3" i="3"/>
  <c r="C10" i="3"/>
  <c r="C11" i="3"/>
  <c r="C12" i="3" s="1"/>
  <c r="C9" i="3"/>
  <c r="C8" i="3"/>
</calcChain>
</file>

<file path=xl/sharedStrings.xml><?xml version="1.0" encoding="utf-8"?>
<sst xmlns="http://schemas.openxmlformats.org/spreadsheetml/2006/main" count="46" uniqueCount="39">
  <si>
    <t>valore d'uso</t>
  </si>
  <si>
    <t xml:space="preserve">valore d'uso </t>
  </si>
  <si>
    <t xml:space="preserve">anno </t>
  </si>
  <si>
    <t>x+1</t>
  </si>
  <si>
    <t>x+2</t>
  </si>
  <si>
    <t>x+3</t>
  </si>
  <si>
    <t>x+4</t>
  </si>
  <si>
    <t>x+5</t>
  </si>
  <si>
    <t>x+6</t>
  </si>
  <si>
    <t>x+7</t>
  </si>
  <si>
    <t>perdita di valore</t>
  </si>
  <si>
    <t>a</t>
  </si>
  <si>
    <t>Dare</t>
  </si>
  <si>
    <t>Avere</t>
  </si>
  <si>
    <t>svalutazione</t>
  </si>
  <si>
    <t>x+8</t>
  </si>
  <si>
    <t>x+9</t>
  </si>
  <si>
    <t>x+10</t>
  </si>
  <si>
    <t>tasso di crescita</t>
  </si>
  <si>
    <t>flussi di cassa</t>
  </si>
  <si>
    <t>flussi di cassa attualizzati</t>
  </si>
  <si>
    <t>valore contabile</t>
  </si>
  <si>
    <t>valore postsvalutazione</t>
  </si>
  <si>
    <t>no svalutazione</t>
  </si>
  <si>
    <t>peso percentuale valore contabile</t>
  </si>
  <si>
    <t>peso percentuale impianti</t>
  </si>
  <si>
    <t>peso percentuale delle attrezzature</t>
  </si>
  <si>
    <t>impianti</t>
  </si>
  <si>
    <t>attrezzature</t>
  </si>
  <si>
    <t>rilevazione perdita di valore</t>
  </si>
  <si>
    <t>avviamento</t>
  </si>
  <si>
    <t xml:space="preserve">a </t>
  </si>
  <si>
    <t>svalutazione avviamento</t>
  </si>
  <si>
    <t>rilevazione perdita di valore impianti</t>
  </si>
  <si>
    <t xml:space="preserve">svalutazione impianti </t>
  </si>
  <si>
    <t xml:space="preserve">rilevazione perdita di valore attrezzature </t>
  </si>
  <si>
    <t xml:space="preserve">svalutazione attrezzature </t>
  </si>
  <si>
    <t xml:space="preserve">perdita di valore </t>
  </si>
  <si>
    <t xml:space="preserve">avviamento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</si>
</sst>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9" fontId="0" fillId="0" borderId="0" xfId="0" applyNumberFormat="1"/>
    <xf numFmtId="1" fontId="0" fillId="0" borderId="0" xfId="0" applyNumberFormat="1"/>
    <xf numFmtId="9" fontId="0" fillId="0" borderId="0" xfId="1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32289</xdr:rowOff>
    </xdr:from>
    <xdr:to>
      <xdr:col>2</xdr:col>
      <xdr:colOff>548899</xdr:colOff>
      <xdr:row>25</xdr:row>
      <xdr:rowOff>2689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0E746D3-E9B9-40C9-AB05-4B11435771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713136"/>
          <a:ext cx="2962436" cy="11220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3" zoomScale="118" zoomScaleNormal="118" workbookViewId="0">
      <selection activeCell="B18" sqref="B18"/>
    </sheetView>
  </sheetViews>
  <sheetFormatPr defaultRowHeight="14.5" x14ac:dyDescent="0.35"/>
  <cols>
    <col min="1" max="1" width="22.453125" customWidth="1"/>
    <col min="2" max="2" width="13.81640625" customWidth="1"/>
    <col min="3" max="3" width="14.54296875" customWidth="1"/>
    <col min="4" max="4" width="12.54296875" customWidth="1"/>
  </cols>
  <sheetData>
    <row r="1" spans="1:5" x14ac:dyDescent="0.35">
      <c r="A1" t="s">
        <v>1</v>
      </c>
    </row>
    <row r="2" spans="1:5" x14ac:dyDescent="0.35">
      <c r="A2" t="s">
        <v>2</v>
      </c>
      <c r="B2" t="s">
        <v>18</v>
      </c>
      <c r="C2" t="s">
        <v>19</v>
      </c>
      <c r="D2" t="s">
        <v>20</v>
      </c>
    </row>
    <row r="3" spans="1:5" x14ac:dyDescent="0.35">
      <c r="A3" t="s">
        <v>3</v>
      </c>
      <c r="C3" s="3">
        <v>650000</v>
      </c>
      <c r="D3">
        <f>C3*(1+0.1)^-1</f>
        <v>590909.09090909094</v>
      </c>
      <c r="E3">
        <f>650000/(1+0.1)^1</f>
        <v>590909.09090909082</v>
      </c>
    </row>
    <row r="4" spans="1:5" x14ac:dyDescent="0.35">
      <c r="A4" t="s">
        <v>4</v>
      </c>
      <c r="C4" s="3">
        <v>650000</v>
      </c>
      <c r="D4">
        <f>C4*(1+0.1)^-2</f>
        <v>537190.08264462801</v>
      </c>
    </row>
    <row r="5" spans="1:5" x14ac:dyDescent="0.35">
      <c r="A5" t="s">
        <v>5</v>
      </c>
      <c r="C5" s="3">
        <v>650000</v>
      </c>
      <c r="D5">
        <f>C5*(1+0.1)^-3</f>
        <v>488354.62058602541</v>
      </c>
    </row>
    <row r="6" spans="1:5" x14ac:dyDescent="0.35">
      <c r="A6" t="s">
        <v>6</v>
      </c>
      <c r="C6" s="3">
        <v>650000</v>
      </c>
      <c r="D6">
        <f>C6*(1+0.1)^-4</f>
        <v>443958.74598729581</v>
      </c>
    </row>
    <row r="7" spans="1:5" x14ac:dyDescent="0.35">
      <c r="A7" t="s">
        <v>7</v>
      </c>
      <c r="C7" s="3">
        <v>650000</v>
      </c>
      <c r="D7">
        <f>C7*(1+0.1)^-5</f>
        <v>403598.85998845071</v>
      </c>
    </row>
    <row r="8" spans="1:5" x14ac:dyDescent="0.35">
      <c r="A8" t="s">
        <v>8</v>
      </c>
      <c r="B8" s="2">
        <v>-0.05</v>
      </c>
      <c r="C8" s="3">
        <f>650000+B8*C7</f>
        <v>617500</v>
      </c>
      <c r="D8">
        <f>C8*(1+0.1)^-6</f>
        <v>348562.65180820745</v>
      </c>
    </row>
    <row r="9" spans="1:5" x14ac:dyDescent="0.35">
      <c r="A9" t="s">
        <v>9</v>
      </c>
      <c r="B9" s="2">
        <v>-0.05</v>
      </c>
      <c r="C9" s="3">
        <f>-5%*C8+C8</f>
        <v>586625</v>
      </c>
      <c r="D9">
        <f>C9*(1+0.1)^-7</f>
        <v>301031.38110708818</v>
      </c>
    </row>
    <row r="10" spans="1:5" x14ac:dyDescent="0.35">
      <c r="A10" t="s">
        <v>15</v>
      </c>
      <c r="B10" s="2">
        <v>-0.05</v>
      </c>
      <c r="C10" s="3">
        <f>-5%*C9+C9</f>
        <v>557293.75</v>
      </c>
      <c r="D10">
        <f>C10*(1+0.1)^-8</f>
        <v>259981.64731975796</v>
      </c>
    </row>
    <row r="11" spans="1:5" x14ac:dyDescent="0.35">
      <c r="A11" t="s">
        <v>16</v>
      </c>
      <c r="B11" s="2">
        <v>-0.05</v>
      </c>
      <c r="C11" s="3">
        <f t="shared" ref="C11:C12" si="0">-5%*C10+C10</f>
        <v>529429.0625</v>
      </c>
      <c r="D11">
        <f>C11*(1+0.1)^-9</f>
        <v>224529.60450342734</v>
      </c>
    </row>
    <row r="12" spans="1:5" x14ac:dyDescent="0.35">
      <c r="A12" t="s">
        <v>17</v>
      </c>
      <c r="B12" s="2">
        <v>-0.05</v>
      </c>
      <c r="C12" s="3">
        <f t="shared" si="0"/>
        <v>502957.609375</v>
      </c>
      <c r="D12">
        <f>C12*(1+0.1)^-10</f>
        <v>193911.93116205087</v>
      </c>
    </row>
    <row r="13" spans="1:5" x14ac:dyDescent="0.35">
      <c r="D13">
        <f>SUM(D3:D12)</f>
        <v>3792028.6160160224</v>
      </c>
    </row>
    <row r="14" spans="1:5" x14ac:dyDescent="0.35">
      <c r="D14">
        <v>3792029</v>
      </c>
    </row>
    <row r="16" spans="1:5" x14ac:dyDescent="0.35">
      <c r="A16" t="s">
        <v>0</v>
      </c>
      <c r="B16">
        <v>3792029</v>
      </c>
    </row>
    <row r="17" spans="1:8" x14ac:dyDescent="0.35">
      <c r="A17" t="s">
        <v>21</v>
      </c>
      <c r="B17">
        <v>4500000</v>
      </c>
    </row>
    <row r="18" spans="1:8" x14ac:dyDescent="0.35">
      <c r="A18" t="s">
        <v>10</v>
      </c>
      <c r="B18">
        <f>B16-B17</f>
        <v>-707971</v>
      </c>
    </row>
    <row r="20" spans="1:8" x14ac:dyDescent="0.35">
      <c r="D20" t="s">
        <v>14</v>
      </c>
      <c r="E20" t="s">
        <v>22</v>
      </c>
    </row>
    <row r="21" spans="1:8" x14ac:dyDescent="0.35">
      <c r="D21" s="1">
        <v>500000</v>
      </c>
      <c r="E21">
        <f>500000-500000</f>
        <v>0</v>
      </c>
    </row>
    <row r="22" spans="1:8" x14ac:dyDescent="0.35">
      <c r="D22" t="s">
        <v>23</v>
      </c>
    </row>
    <row r="23" spans="1:8" x14ac:dyDescent="0.35">
      <c r="D23" s="1">
        <v>97746</v>
      </c>
      <c r="E23">
        <f>700000-97746</f>
        <v>602254</v>
      </c>
    </row>
    <row r="24" spans="1:8" x14ac:dyDescent="0.35">
      <c r="D24" s="1">
        <v>110225</v>
      </c>
      <c r="E24" s="1">
        <f>800000-D24</f>
        <v>689775</v>
      </c>
    </row>
    <row r="27" spans="1:8" x14ac:dyDescent="0.35">
      <c r="A27">
        <v>707971</v>
      </c>
      <c r="B27">
        <f>A27-500000</f>
        <v>207971</v>
      </c>
    </row>
    <row r="28" spans="1:8" x14ac:dyDescent="0.35">
      <c r="F28" t="s">
        <v>37</v>
      </c>
      <c r="H28">
        <f>B18</f>
        <v>-707971</v>
      </c>
    </row>
    <row r="29" spans="1:8" x14ac:dyDescent="0.35">
      <c r="A29" t="s">
        <v>24</v>
      </c>
      <c r="C29" s="1">
        <v>1500000</v>
      </c>
      <c r="F29" t="s">
        <v>38</v>
      </c>
      <c r="H29">
        <v>500000</v>
      </c>
    </row>
    <row r="30" spans="1:8" x14ac:dyDescent="0.35">
      <c r="A30" t="s">
        <v>25</v>
      </c>
      <c r="C30" s="4">
        <f>700000/C29</f>
        <v>0.46666666666666667</v>
      </c>
      <c r="H30">
        <f>H28+H29</f>
        <v>-207971</v>
      </c>
    </row>
    <row r="31" spans="1:8" x14ac:dyDescent="0.35">
      <c r="A31" t="s">
        <v>26</v>
      </c>
      <c r="C31" s="4">
        <f>800000/1500000</f>
        <v>0.53333333333333333</v>
      </c>
    </row>
    <row r="32" spans="1:8" x14ac:dyDescent="0.35">
      <c r="A32">
        <f>47%*B27</f>
        <v>97746.37</v>
      </c>
      <c r="B32" t="s">
        <v>27</v>
      </c>
    </row>
    <row r="33" spans="1:5" x14ac:dyDescent="0.35">
      <c r="A33">
        <f>53%*B27</f>
        <v>110224.63</v>
      </c>
      <c r="B33" t="s">
        <v>28</v>
      </c>
    </row>
    <row r="35" spans="1:5" x14ac:dyDescent="0.35">
      <c r="A35" t="s">
        <v>29</v>
      </c>
      <c r="D35" t="s">
        <v>12</v>
      </c>
      <c r="E35" t="s">
        <v>13</v>
      </c>
    </row>
    <row r="36" spans="1:5" x14ac:dyDescent="0.35">
      <c r="A36" t="s">
        <v>32</v>
      </c>
      <c r="B36" t="s">
        <v>31</v>
      </c>
      <c r="C36" t="s">
        <v>30</v>
      </c>
      <c r="D36" s="1">
        <v>500000</v>
      </c>
      <c r="E36" s="1">
        <v>500000</v>
      </c>
    </row>
    <row r="38" spans="1:5" x14ac:dyDescent="0.35">
      <c r="A38" t="s">
        <v>33</v>
      </c>
      <c r="D38" t="s">
        <v>12</v>
      </c>
      <c r="E38" t="s">
        <v>13</v>
      </c>
    </row>
    <row r="39" spans="1:5" x14ac:dyDescent="0.35">
      <c r="A39" t="s">
        <v>34</v>
      </c>
      <c r="B39" t="s">
        <v>11</v>
      </c>
      <c r="C39" t="s">
        <v>27</v>
      </c>
      <c r="D39" s="1">
        <v>97746</v>
      </c>
      <c r="E39" s="1">
        <v>97746</v>
      </c>
    </row>
    <row r="41" spans="1:5" x14ac:dyDescent="0.35">
      <c r="A41" t="s">
        <v>35</v>
      </c>
      <c r="D41" t="s">
        <v>12</v>
      </c>
      <c r="E41" t="s">
        <v>13</v>
      </c>
    </row>
    <row r="42" spans="1:5" x14ac:dyDescent="0.35">
      <c r="A42" t="s">
        <v>36</v>
      </c>
      <c r="B42" t="s">
        <v>11</v>
      </c>
      <c r="C42" t="s">
        <v>28</v>
      </c>
      <c r="D42" s="1">
        <v>110225</v>
      </c>
      <c r="E42" s="1">
        <v>110225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Esercizio n.2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Corradetti</dc:creator>
  <cp:lastModifiedBy>ROSSI PAOLA</cp:lastModifiedBy>
  <dcterms:created xsi:type="dcterms:W3CDTF">2021-03-31T09:16:49Z</dcterms:created>
  <dcterms:modified xsi:type="dcterms:W3CDTF">2021-12-06T13:14:34Z</dcterms:modified>
</cp:coreProperties>
</file>