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 Rossi\Desktop\"/>
    </mc:Choice>
  </mc:AlternateContent>
  <xr:revisionPtr revIDLastSave="0" documentId="8_{EF977CC4-0953-4B5F-A5F7-427A09D13A58}" xr6:coauthVersionLast="47" xr6:coauthVersionMax="47" xr10:uidLastSave="{00000000-0000-0000-0000-000000000000}"/>
  <bookViews>
    <workbookView xWindow="-120" yWindow="-120" windowWidth="20730" windowHeight="11160" activeTab="1" xr2:uid="{5133D05F-A4F9-44CB-9E24-B714AB6EC5A7}"/>
  </bookViews>
  <sheets>
    <sheet name="IAS 17" sheetId="1" r:id="rId1"/>
    <sheet name="IFRS 16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  <c r="C12" i="2"/>
  <c r="E30" i="1"/>
  <c r="E31" i="1"/>
  <c r="E32" i="1"/>
  <c r="E33" i="1"/>
  <c r="E29" i="1"/>
  <c r="D33" i="1"/>
  <c r="D32" i="1"/>
  <c r="D31" i="1"/>
  <c r="D30" i="1"/>
  <c r="D29" i="1"/>
  <c r="C30" i="1"/>
  <c r="C31" i="1"/>
  <c r="C32" i="1"/>
  <c r="C33" i="1"/>
  <c r="C29" i="1"/>
  <c r="C18" i="1"/>
  <c r="B18" i="1" s="1"/>
  <c r="D18" i="1" s="1"/>
  <c r="C19" i="1" s="1"/>
  <c r="B19" i="1" s="1"/>
  <c r="D19" i="1" s="1"/>
  <c r="C20" i="1" l="1"/>
  <c r="B20" i="1" s="1"/>
  <c r="D20" i="1" s="1"/>
</calcChain>
</file>

<file path=xl/sharedStrings.xml><?xml version="1.0" encoding="utf-8"?>
<sst xmlns="http://schemas.openxmlformats.org/spreadsheetml/2006/main" count="45" uniqueCount="38">
  <si>
    <t xml:space="preserve">La società Alfa spa all'inizio dell'esercizio x stipula un contratto di leasing fianziario per l'acquisto di un </t>
  </si>
  <si>
    <t>Il valore attuale dei pagamenti minimi è di 210.000 euro.</t>
  </si>
  <si>
    <t xml:space="preserve">Il contratto prevede il pagamento di tre canoni periodici annuali da pagarsi entro il 31/12 di ciascun anno, di importo </t>
  </si>
  <si>
    <t>di 77.000 Euro, con riscatto automatico al pagamento dell'ultima rata.</t>
  </si>
  <si>
    <t>Testo</t>
  </si>
  <si>
    <t>il TIR è pari a 7,566%.</t>
  </si>
  <si>
    <t>La vita utile del bene è pari a 5 anni.</t>
  </si>
  <si>
    <t xml:space="preserve">Si ricostruisca il piano d'ammortamento finanziario implicito nel contratto di laesing, il piano d'ammortamento del bene </t>
  </si>
  <si>
    <t xml:space="preserve">e le registrazioni contabili relative alla stipula del contratto e del pagamento del primo canone di leasing. </t>
  </si>
  <si>
    <t>acquisto macchinario</t>
  </si>
  <si>
    <t>macchinario il cui fair value è pari ad Euro 200.000.</t>
  </si>
  <si>
    <t xml:space="preserve">macchinario </t>
  </si>
  <si>
    <t>Dare</t>
  </si>
  <si>
    <t>Avere</t>
  </si>
  <si>
    <t>debiti v/societa di leasing</t>
  </si>
  <si>
    <t>importo rata</t>
  </si>
  <si>
    <t>quota capitale</t>
  </si>
  <si>
    <t xml:space="preserve">quota interessi </t>
  </si>
  <si>
    <t xml:space="preserve">debito residuo </t>
  </si>
  <si>
    <t>pagamento rata leasing</t>
  </si>
  <si>
    <t>Banca c/c</t>
  </si>
  <si>
    <t xml:space="preserve">debito v/società leasing </t>
  </si>
  <si>
    <t>interessi passivi</t>
  </si>
  <si>
    <t>Piano d'ammortamento</t>
  </si>
  <si>
    <t>costo storico del bene</t>
  </si>
  <si>
    <t>ammortamento</t>
  </si>
  <si>
    <t>f.do ammortamento</t>
  </si>
  <si>
    <t>valore residuo</t>
  </si>
  <si>
    <t>L'impresa A stipula in data 2/1/n un contratto di locazione con durata di 4 anni avente ad oggetto un determinato bene.</t>
  </si>
  <si>
    <t xml:space="preserve">il contratto prevede che il locatario paghi al locatore Euro 668 al mese (8.016 all'anno). </t>
  </si>
  <si>
    <t xml:space="preserve">Al momento della stipula del contratto, il locatario conclude che non vi è convenienza nell'esercitare il rinnovo al termine del quarto anno e pertanto stabilisce che la durata del leasing è pari a 4 anni. Per l'attualizzazione si utilizza un tasso marginale di finanziamento pari al 5% e pertanto il valore attuale del debito è pari a 24.192. </t>
  </si>
  <si>
    <t>2/1/n</t>
  </si>
  <si>
    <t xml:space="preserve">diritto d'uso  </t>
  </si>
  <si>
    <t xml:space="preserve">debiti v/società leasing </t>
  </si>
  <si>
    <t>rilevazione 31/1/n</t>
  </si>
  <si>
    <t xml:space="preserve">interessi passivi </t>
  </si>
  <si>
    <t>banca c/c</t>
  </si>
  <si>
    <t>quota d'ammortamento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</si>
</sst>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3" fontId="0" fillId="0" borderId="0" xfId="0" applyNumberFormat="1"/>
    <xf numFmtId="1" fontId="0" fillId="0" borderId="0" xfId="0" applyNumberFormat="1" applyAlignment="1">
      <alignment horizontal="right"/>
    </xf>
    <xf numFmtId="1" fontId="0" fillId="0" borderId="0" xfId="0" applyNumberFormat="1"/>
    <xf numFmtId="0" fontId="0" fillId="0" borderId="0" xfId="0" applyBorder="1"/>
    <xf numFmtId="0" fontId="0" fillId="0" borderId="0" xfId="0" applyFill="1" applyBorder="1"/>
    <xf numFmtId="49" fontId="0" fillId="0" borderId="0" xfId="0" applyNumberFormat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F0DF5-1150-4C8F-8BA5-76FDB97D52F1}">
  <dimension ref="A1:E33"/>
  <sheetViews>
    <sheetView topLeftCell="A3" zoomScale="178" zoomScaleNormal="178" workbookViewId="0">
      <selection activeCell="C13" sqref="C13"/>
    </sheetView>
  </sheetViews>
  <sheetFormatPr defaultRowHeight="15" x14ac:dyDescent="0.25"/>
  <cols>
    <col min="1" max="1" width="12.28515625" customWidth="1"/>
    <col min="2" max="2" width="13" customWidth="1"/>
  </cols>
  <sheetData>
    <row r="1" spans="1:4" x14ac:dyDescent="0.25">
      <c r="A1" t="s">
        <v>4</v>
      </c>
    </row>
    <row r="2" spans="1:4" x14ac:dyDescent="0.25">
      <c r="A2" t="s">
        <v>0</v>
      </c>
    </row>
    <row r="3" spans="1:4" x14ac:dyDescent="0.25">
      <c r="A3" t="s">
        <v>10</v>
      </c>
    </row>
    <row r="4" spans="1:4" x14ac:dyDescent="0.25">
      <c r="A4" t="s">
        <v>1</v>
      </c>
    </row>
    <row r="5" spans="1:4" x14ac:dyDescent="0.25">
      <c r="A5" t="s">
        <v>2</v>
      </c>
    </row>
    <row r="6" spans="1:4" x14ac:dyDescent="0.25">
      <c r="A6" t="s">
        <v>3</v>
      </c>
    </row>
    <row r="7" spans="1:4" x14ac:dyDescent="0.25">
      <c r="A7" t="s">
        <v>5</v>
      </c>
    </row>
    <row r="8" spans="1:4" x14ac:dyDescent="0.25">
      <c r="A8" t="s">
        <v>6</v>
      </c>
    </row>
    <row r="9" spans="1:4" x14ac:dyDescent="0.25">
      <c r="A9" t="s">
        <v>7</v>
      </c>
    </row>
    <row r="10" spans="1:4" x14ac:dyDescent="0.25">
      <c r="A10" t="s">
        <v>8</v>
      </c>
    </row>
    <row r="12" spans="1:4" x14ac:dyDescent="0.25">
      <c r="A12" t="s">
        <v>9</v>
      </c>
      <c r="C12" t="s">
        <v>12</v>
      </c>
      <c r="D12" t="s">
        <v>13</v>
      </c>
    </row>
    <row r="13" spans="1:4" x14ac:dyDescent="0.25">
      <c r="A13" t="s">
        <v>11</v>
      </c>
      <c r="C13" s="1">
        <v>200000</v>
      </c>
    </row>
    <row r="14" spans="1:4" x14ac:dyDescent="0.25">
      <c r="A14" t="s">
        <v>14</v>
      </c>
      <c r="D14" s="1">
        <v>200000</v>
      </c>
    </row>
    <row r="16" spans="1:4" x14ac:dyDescent="0.25">
      <c r="A16" t="s">
        <v>15</v>
      </c>
      <c r="B16" t="s">
        <v>16</v>
      </c>
      <c r="C16" t="s">
        <v>17</v>
      </c>
      <c r="D16" t="s">
        <v>18</v>
      </c>
    </row>
    <row r="17" spans="1:5" x14ac:dyDescent="0.25">
      <c r="D17" s="1">
        <v>200000</v>
      </c>
    </row>
    <row r="18" spans="1:5" x14ac:dyDescent="0.25">
      <c r="A18" s="1">
        <v>77000</v>
      </c>
      <c r="B18" s="1">
        <f>A18-C18</f>
        <v>61868</v>
      </c>
      <c r="C18">
        <f>7.566%*D17</f>
        <v>15132.000000000002</v>
      </c>
      <c r="D18" s="1">
        <f>D17-B18</f>
        <v>138132</v>
      </c>
    </row>
    <row r="19" spans="1:5" x14ac:dyDescent="0.25">
      <c r="A19" s="1">
        <v>77000</v>
      </c>
      <c r="B19" s="1">
        <f>A19-C19</f>
        <v>66548.104087999993</v>
      </c>
      <c r="C19" s="2">
        <f>7.5666%*D18</f>
        <v>10451.895912</v>
      </c>
      <c r="D19" s="1">
        <f>D18-B19</f>
        <v>71583.895912000007</v>
      </c>
    </row>
    <row r="20" spans="1:5" x14ac:dyDescent="0.25">
      <c r="A20" s="1">
        <v>77000</v>
      </c>
      <c r="B20" s="1">
        <f>A20-C20</f>
        <v>71583.532931922615</v>
      </c>
      <c r="C20" s="3">
        <f>7.5666%*D19</f>
        <v>5416.4670680773925</v>
      </c>
      <c r="D20" s="1">
        <f>D19-B20</f>
        <v>0.36298007739242166</v>
      </c>
    </row>
    <row r="22" spans="1:5" x14ac:dyDescent="0.25">
      <c r="A22" t="s">
        <v>19</v>
      </c>
      <c r="C22" t="s">
        <v>12</v>
      </c>
      <c r="D22" t="s">
        <v>13</v>
      </c>
    </row>
    <row r="23" spans="1:5" x14ac:dyDescent="0.25">
      <c r="A23" t="s">
        <v>21</v>
      </c>
      <c r="C23" s="1">
        <v>61868</v>
      </c>
    </row>
    <row r="24" spans="1:5" x14ac:dyDescent="0.25">
      <c r="A24" t="s">
        <v>22</v>
      </c>
      <c r="C24" s="1">
        <v>15132</v>
      </c>
    </row>
    <row r="25" spans="1:5" x14ac:dyDescent="0.25">
      <c r="A25" t="s">
        <v>20</v>
      </c>
      <c r="D25" s="1">
        <v>77000</v>
      </c>
    </row>
    <row r="27" spans="1:5" x14ac:dyDescent="0.25">
      <c r="A27" t="s">
        <v>23</v>
      </c>
    </row>
    <row r="28" spans="1:5" x14ac:dyDescent="0.25">
      <c r="A28" t="s">
        <v>24</v>
      </c>
      <c r="C28" t="s">
        <v>25</v>
      </c>
      <c r="D28" t="s">
        <v>26</v>
      </c>
      <c r="E28" t="s">
        <v>27</v>
      </c>
    </row>
    <row r="29" spans="1:5" x14ac:dyDescent="0.25">
      <c r="A29" s="1">
        <v>200000</v>
      </c>
      <c r="C29">
        <f>200000/5</f>
        <v>40000</v>
      </c>
      <c r="D29">
        <f>C29</f>
        <v>40000</v>
      </c>
      <c r="E29" s="1">
        <f>A29-D29</f>
        <v>160000</v>
      </c>
    </row>
    <row r="30" spans="1:5" x14ac:dyDescent="0.25">
      <c r="A30" s="1">
        <v>200000</v>
      </c>
      <c r="C30">
        <f t="shared" ref="C30:C33" si="0">200000/5</f>
        <v>40000</v>
      </c>
      <c r="D30">
        <f>C29+C30</f>
        <v>80000</v>
      </c>
      <c r="E30" s="1">
        <f t="shared" ref="E30:E33" si="1">A30-D30</f>
        <v>120000</v>
      </c>
    </row>
    <row r="31" spans="1:5" x14ac:dyDescent="0.25">
      <c r="A31" s="1">
        <v>200000</v>
      </c>
      <c r="C31">
        <f t="shared" si="0"/>
        <v>40000</v>
      </c>
      <c r="D31">
        <f>C29+C30+C31</f>
        <v>120000</v>
      </c>
      <c r="E31" s="1">
        <f t="shared" si="1"/>
        <v>80000</v>
      </c>
    </row>
    <row r="32" spans="1:5" x14ac:dyDescent="0.25">
      <c r="A32" s="1">
        <v>200000</v>
      </c>
      <c r="C32">
        <f t="shared" si="0"/>
        <v>40000</v>
      </c>
      <c r="D32">
        <f>D31+C32</f>
        <v>160000</v>
      </c>
      <c r="E32" s="1">
        <f t="shared" si="1"/>
        <v>40000</v>
      </c>
    </row>
    <row r="33" spans="1:5" x14ac:dyDescent="0.25">
      <c r="A33" s="1">
        <v>200000</v>
      </c>
      <c r="C33">
        <f t="shared" si="0"/>
        <v>40000</v>
      </c>
      <c r="D33">
        <f>D32+C33</f>
        <v>200000</v>
      </c>
      <c r="E33" s="1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888CF-0F9A-43D6-BC23-612ACC6B22C2}">
  <dimension ref="A1:M16"/>
  <sheetViews>
    <sheetView tabSelected="1" zoomScale="106" zoomScaleNormal="106" workbookViewId="0">
      <selection activeCell="L9" sqref="L9"/>
    </sheetView>
  </sheetViews>
  <sheetFormatPr defaultRowHeight="15" x14ac:dyDescent="0.25"/>
  <cols>
    <col min="1" max="1" width="13.140625" customWidth="1"/>
  </cols>
  <sheetData>
    <row r="1" spans="1:13" x14ac:dyDescent="0.25">
      <c r="A1" t="s">
        <v>28</v>
      </c>
    </row>
    <row r="2" spans="1:13" x14ac:dyDescent="0.25">
      <c r="A2" t="s">
        <v>29</v>
      </c>
    </row>
    <row r="3" spans="1:13" x14ac:dyDescent="0.25">
      <c r="A3" s="6" t="s">
        <v>30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 x14ac:dyDescent="0.25">
      <c r="A6" t="s">
        <v>31</v>
      </c>
    </row>
    <row r="7" spans="1:13" x14ac:dyDescent="0.25">
      <c r="C7" t="s">
        <v>12</v>
      </c>
      <c r="D7" t="s">
        <v>13</v>
      </c>
    </row>
    <row r="8" spans="1:13" x14ac:dyDescent="0.25">
      <c r="A8" s="4" t="s">
        <v>32</v>
      </c>
      <c r="C8" s="1">
        <v>24192</v>
      </c>
    </row>
    <row r="9" spans="1:13" x14ac:dyDescent="0.25">
      <c r="A9" s="5" t="s">
        <v>33</v>
      </c>
      <c r="D9" s="1">
        <v>24192</v>
      </c>
    </row>
    <row r="11" spans="1:13" x14ac:dyDescent="0.25">
      <c r="A11" t="s">
        <v>34</v>
      </c>
      <c r="C11" t="s">
        <v>12</v>
      </c>
      <c r="D11" t="s">
        <v>13</v>
      </c>
    </row>
    <row r="12" spans="1:13" x14ac:dyDescent="0.25">
      <c r="A12" t="s">
        <v>33</v>
      </c>
      <c r="C12">
        <f>D14-C13</f>
        <v>567.20000000000005</v>
      </c>
    </row>
    <row r="13" spans="1:13" x14ac:dyDescent="0.25">
      <c r="A13" t="s">
        <v>35</v>
      </c>
      <c r="C13">
        <v>100.8</v>
      </c>
    </row>
    <row r="14" spans="1:13" x14ac:dyDescent="0.25">
      <c r="A14" t="s">
        <v>36</v>
      </c>
      <c r="D14">
        <v>668</v>
      </c>
    </row>
    <row r="16" spans="1:13" x14ac:dyDescent="0.25">
      <c r="A16" t="s">
        <v>37</v>
      </c>
      <c r="C16">
        <f>24192/4</f>
        <v>6048</v>
      </c>
    </row>
  </sheetData>
  <mergeCells count="1">
    <mergeCell ref="A3:M5"/>
  </mergeCells>
  <pageMargins left="0.7" right="0.7" top="0.75" bottom="0.75" header="0.3" footer="0.3"/>
  <pageSetup paperSize="9" orientation="portrait" horizontalDpi="4294967292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IAS 17</vt:lpstr>
      <vt:lpstr>IFRS 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Rossi</dc:creator>
  <cp:lastModifiedBy>Paola Rossi</cp:lastModifiedBy>
  <dcterms:created xsi:type="dcterms:W3CDTF">2020-11-27T10:23:20Z</dcterms:created>
  <dcterms:modified xsi:type="dcterms:W3CDTF">2021-12-05T22:24:46Z</dcterms:modified>
</cp:coreProperties>
</file>