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ola Rossi\Desktop\"/>
    </mc:Choice>
  </mc:AlternateContent>
  <xr:revisionPtr revIDLastSave="0" documentId="8_{26876659-ECD2-4679-A207-CB0A1AA7B74A}" xr6:coauthVersionLast="47" xr6:coauthVersionMax="47" xr10:uidLastSave="{00000000-0000-0000-0000-000000000000}"/>
  <bookViews>
    <workbookView xWindow="-120" yWindow="-120" windowWidth="20730" windowHeight="11160" activeTab="4" xr2:uid="{B44EFD0A-7202-45AA-990F-60FD734DA681}"/>
  </bookViews>
  <sheets>
    <sheet name="Esercizio n.1" sheetId="1" r:id="rId1"/>
    <sheet name="Esercizio n.2" sheetId="2" r:id="rId2"/>
    <sheet name="Esercizio n.3" sheetId="3" r:id="rId3"/>
    <sheet name="Esercizio n.4" sheetId="4" r:id="rId4"/>
    <sheet name="Esercizio n.5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E22" i="4"/>
  <c r="F18" i="4"/>
  <c r="E20" i="5" l="1"/>
  <c r="A14" i="5"/>
  <c r="C37" i="3"/>
  <c r="B37" i="3"/>
  <c r="D37" i="3" s="1"/>
  <c r="B36" i="3"/>
  <c r="C35" i="3"/>
  <c r="B35" i="3"/>
  <c r="D35" i="3" s="1"/>
  <c r="B34" i="3"/>
  <c r="C33" i="3"/>
  <c r="B33" i="3"/>
  <c r="D33" i="3" s="1"/>
  <c r="B32" i="3"/>
  <c r="C31" i="3"/>
  <c r="B31" i="3"/>
  <c r="D31" i="3" s="1"/>
  <c r="B30" i="3"/>
  <c r="E24" i="3"/>
  <c r="C24" i="3"/>
  <c r="C23" i="3"/>
  <c r="C36" i="3" s="1"/>
  <c r="E22" i="3"/>
  <c r="C22" i="3"/>
  <c r="C21" i="3"/>
  <c r="C34" i="3" s="1"/>
  <c r="E20" i="3"/>
  <c r="C20" i="3"/>
  <c r="C19" i="3"/>
  <c r="C32" i="3" s="1"/>
  <c r="E18" i="3"/>
  <c r="C18" i="3"/>
  <c r="C17" i="3"/>
  <c r="C30" i="3" s="1"/>
  <c r="C11" i="3"/>
  <c r="D2" i="4"/>
  <c r="G23" i="5"/>
  <c r="C9" i="5"/>
  <c r="A8" i="5"/>
  <c r="A3" i="5"/>
  <c r="B2" i="5"/>
  <c r="G6" i="2"/>
  <c r="A5" i="2"/>
  <c r="A3" i="2"/>
  <c r="B8" i="1"/>
  <c r="B7" i="1"/>
  <c r="D30" i="3" l="1"/>
  <c r="D34" i="3"/>
  <c r="F24" i="3"/>
  <c r="D32" i="3"/>
  <c r="D36" i="3"/>
  <c r="C25" i="3"/>
  <c r="E17" i="3"/>
  <c r="F17" i="3" s="1"/>
  <c r="E19" i="3"/>
  <c r="F19" i="3" s="1"/>
  <c r="E21" i="3"/>
  <c r="F21" i="3" s="1"/>
  <c r="E23" i="3"/>
  <c r="F23" i="3" s="1"/>
  <c r="F22" i="3" l="1"/>
  <c r="F20" i="3"/>
  <c r="F18" i="3"/>
  <c r="F25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Michele Bertoni</author>
  </authors>
  <commentList>
    <comment ref="E17" authorId="0" shapeId="0" xr:uid="{0AFAEFDE-123C-428F-84E5-5D7F5292F65A}">
      <text>
        <r>
          <rPr>
            <b/>
            <sz val="9"/>
            <color indexed="81"/>
            <rFont val="Tahoma"/>
            <family val="2"/>
          </rPr>
          <t>Michele Bertoni:</t>
        </r>
        <r>
          <rPr>
            <sz val="9"/>
            <color indexed="81"/>
            <rFont val="Tahoma"/>
            <family val="2"/>
          </rPr>
          <t xml:space="preserve">
Valore attuale di D17 pagamenti futuri di C17 
al 2% semestrale, applicando la formula della rendita posticipata riportata sopra</t>
        </r>
      </text>
    </comment>
  </commentList>
</comments>
</file>

<file path=xl/sharedStrings.xml><?xml version="1.0" encoding="utf-8"?>
<sst xmlns="http://schemas.openxmlformats.org/spreadsheetml/2006/main" count="112" uniqueCount="86">
  <si>
    <t xml:space="preserve">Reddito netto : </t>
  </si>
  <si>
    <t>n</t>
  </si>
  <si>
    <t>n+1</t>
  </si>
  <si>
    <t>n+2</t>
  </si>
  <si>
    <t>ammortamento delle immobilizzazioni</t>
  </si>
  <si>
    <t>plusvalenza da cessione immobilizzazioni</t>
  </si>
  <si>
    <t>Utile/perdita riconosciuta nel reddito netto</t>
  </si>
  <si>
    <t xml:space="preserve">altre componenti di conto economico complessivo: </t>
  </si>
  <si>
    <t xml:space="preserve">plusvalenza da adeguamento del fair value </t>
  </si>
  <si>
    <t>Risultato economico complessivo</t>
  </si>
  <si>
    <t>-</t>
  </si>
  <si>
    <t>Partial goodwill</t>
  </si>
  <si>
    <t>prezzo d'acquisto -%*3.350.000</t>
  </si>
  <si>
    <t>avvaimento di pertinenza della maggioranza</t>
  </si>
  <si>
    <t>Full goodwill</t>
  </si>
  <si>
    <t>avviamento di pertinenza della minoranza =1280.000-1152.000</t>
  </si>
  <si>
    <t>Azioni Riften</t>
  </si>
  <si>
    <t>a</t>
  </si>
  <si>
    <t>Cassa</t>
  </si>
  <si>
    <t>Rivalutazione azioni (OCI)</t>
  </si>
  <si>
    <t>Opzione put</t>
  </si>
  <si>
    <t>SP 31/12/2017</t>
  </si>
  <si>
    <t>Azioni</t>
  </si>
  <si>
    <t>Azioni 5000</t>
  </si>
  <si>
    <t>Riserva da fair value</t>
  </si>
  <si>
    <t>al 31/12/2017</t>
  </si>
  <si>
    <t>Al 31/12/2018</t>
  </si>
  <si>
    <t>prezzo da 25 a 22</t>
  </si>
  <si>
    <t xml:space="preserve">Svalutazione di strumenti finanziari </t>
  </si>
  <si>
    <t xml:space="preserve">Opzione put </t>
  </si>
  <si>
    <t>Rivalutazione</t>
  </si>
  <si>
    <t>Svalutazione di derivati (OCI)</t>
  </si>
  <si>
    <t>Opzioni put</t>
  </si>
  <si>
    <t>Svalutazioni di derivati (CE)</t>
  </si>
  <si>
    <t>OCI</t>
  </si>
  <si>
    <t>SP 31/12/2018</t>
  </si>
  <si>
    <t>Azioni 4400</t>
  </si>
  <si>
    <t xml:space="preserve">costo </t>
  </si>
  <si>
    <t>costi del personale</t>
  </si>
  <si>
    <t>Rserva di stock option</t>
  </si>
  <si>
    <t>31/12/12/2018</t>
  </si>
  <si>
    <t>costo da imputare a CE</t>
  </si>
  <si>
    <t xml:space="preserve">costo del lavoro a riserva di stock option </t>
  </si>
  <si>
    <t xml:space="preserve">costo del lavoro </t>
  </si>
  <si>
    <t>riserva di stock option</t>
  </si>
  <si>
    <t>Riserva di stock option</t>
  </si>
  <si>
    <t>Diversi</t>
  </si>
  <si>
    <t>Capitale</t>
  </si>
  <si>
    <t>Riserva sovrapprezzo azioni</t>
  </si>
  <si>
    <t>Al momemnto dell'esercizio delle opzioni</t>
  </si>
  <si>
    <t>cassa</t>
  </si>
  <si>
    <t>finanziamento</t>
  </si>
  <si>
    <t>durata</t>
  </si>
  <si>
    <t>data inizio</t>
  </si>
  <si>
    <t>1/7/20X0</t>
  </si>
  <si>
    <t>data fine</t>
  </si>
  <si>
    <t>1/7/20X4</t>
  </si>
  <si>
    <t>interesse</t>
  </si>
  <si>
    <t>EURIBOR + 0,5%</t>
  </si>
  <si>
    <t>EURIBOR</t>
  </si>
  <si>
    <t>spread</t>
  </si>
  <si>
    <t>rate semestrali</t>
  </si>
  <si>
    <t>swap:</t>
  </si>
  <si>
    <t>pago fisso</t>
  </si>
  <si>
    <t>incasso variabile</t>
  </si>
  <si>
    <t>EURIBOR + 4%</t>
  </si>
  <si>
    <t>nozionale</t>
  </si>
  <si>
    <t>Data</t>
  </si>
  <si>
    <t>Euribor</t>
  </si>
  <si>
    <t>incasso/pagamento</t>
  </si>
  <si>
    <t>rate future</t>
  </si>
  <si>
    <t>FV swap</t>
  </si>
  <si>
    <t>Variazione FV</t>
  </si>
  <si>
    <t>31/12/20X0</t>
  </si>
  <si>
    <t>30/6/20X1</t>
  </si>
  <si>
    <t>31/12/20X1</t>
  </si>
  <si>
    <t>30/6/20X2</t>
  </si>
  <si>
    <t>31/12/20X2</t>
  </si>
  <si>
    <t>30/6/20X3</t>
  </si>
  <si>
    <t>31/12/20X3</t>
  </si>
  <si>
    <t>30/6/20X4</t>
  </si>
  <si>
    <t>Totale</t>
  </si>
  <si>
    <t>Costi totali imputati a conto economico</t>
  </si>
  <si>
    <t>Interessi sul debito</t>
  </si>
  <si>
    <t>Interessi su swap</t>
  </si>
  <si>
    <t>600-324 =396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</si>
</sst>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&quot;€&quot;\ * #,##0.00_-;\-&quot;€&quot;\ * #,##0.00_-;_-&quot;€&quot;\ * &quot;-&quot;??_-;_-@_-"/>
    <numFmt numFmtId="165" formatCode="_-* #,##0_-;\-* #,##0_-;_-* &quot;-&quot;??_-;_-@_-"/>
    <numFmt numFmtId="166" formatCode="0.0%"/>
    <numFmt numFmtId="167" formatCode="_(&quot;€&quot;* #,##0.00_);_(&quot;€&quot;* \(#,##0.00\);_(&quot;€&quot;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29">
    <xf numFmtId="0" fontId="0" fillId="0" borderId="0" xfId="0"/>
    <xf numFmtId="0" fontId="0" fillId="0" borderId="1" xfId="0" applyBorder="1"/>
    <xf numFmtId="0" fontId="2" fillId="0" borderId="1" xfId="0" applyFont="1" applyBorder="1"/>
    <xf numFmtId="0" fontId="3" fillId="0" borderId="0" xfId="0" applyFont="1"/>
    <xf numFmtId="165" fontId="0" fillId="0" borderId="0" xfId="1" applyNumberFormat="1" applyFont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0" xfId="0" applyFill="1" applyBorder="1"/>
    <xf numFmtId="14" fontId="0" fillId="0" borderId="0" xfId="0" applyNumberFormat="1"/>
    <xf numFmtId="164" fontId="0" fillId="0" borderId="0" xfId="2" applyFont="1"/>
    <xf numFmtId="14" fontId="4" fillId="0" borderId="0" xfId="0" applyNumberFormat="1" applyFont="1"/>
    <xf numFmtId="10" fontId="4" fillId="0" borderId="0" xfId="0" applyNumberFormat="1" applyFont="1"/>
    <xf numFmtId="10" fontId="0" fillId="0" borderId="0" xfId="0" applyNumberFormat="1"/>
    <xf numFmtId="166" fontId="0" fillId="0" borderId="0" xfId="0" applyNumberFormat="1"/>
    <xf numFmtId="167" fontId="0" fillId="0" borderId="0" xfId="0" applyNumberFormat="1"/>
    <xf numFmtId="0" fontId="4" fillId="0" borderId="0" xfId="0" applyFont="1"/>
    <xf numFmtId="0" fontId="5" fillId="0" borderId="0" xfId="0" applyFont="1"/>
    <xf numFmtId="164" fontId="6" fillId="0" borderId="0" xfId="2" applyFont="1"/>
    <xf numFmtId="0" fontId="6" fillId="0" borderId="0" xfId="0" applyFont="1"/>
    <xf numFmtId="164" fontId="6" fillId="0" borderId="0" xfId="0" applyNumberFormat="1" applyFont="1"/>
    <xf numFmtId="164" fontId="0" fillId="0" borderId="0" xfId="0" applyNumberFormat="1"/>
    <xf numFmtId="0" fontId="0" fillId="0" borderId="2" xfId="0" applyFont="1" applyBorder="1" applyAlignment="1">
      <alignment horizontal="left"/>
    </xf>
    <xf numFmtId="0" fontId="0" fillId="0" borderId="3" xfId="0" applyFont="1" applyBorder="1" applyAlignment="1">
      <alignment horizontal="left"/>
    </xf>
    <xf numFmtId="0" fontId="0" fillId="0" borderId="4" xfId="0" applyFont="1" applyBorder="1" applyAlignment="1">
      <alignment horizontal="left"/>
    </xf>
    <xf numFmtId="0" fontId="0" fillId="0" borderId="0" xfId="0" applyAlignment="1">
      <alignment horizontal="center"/>
    </xf>
    <xf numFmtId="0" fontId="9" fillId="0" borderId="0" xfId="0" applyFont="1"/>
    <xf numFmtId="0" fontId="9" fillId="0" borderId="0" xfId="0" applyFont="1" applyFill="1" applyBorder="1"/>
    <xf numFmtId="0" fontId="9" fillId="0" borderId="1" xfId="0" applyFont="1" applyBorder="1"/>
  </cellXfs>
  <cellStyles count="3">
    <cellStyle name="Migliaia" xfId="1" builtinId="3"/>
    <cellStyle name="Normale" xfId="0" builtinId="0"/>
    <cellStyle name="Valuta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876299</xdr:colOff>
      <xdr:row>11</xdr:row>
      <xdr:rowOff>4233</xdr:rowOff>
    </xdr:from>
    <xdr:to>
      <xdr:col>5</xdr:col>
      <xdr:colOff>918633</xdr:colOff>
      <xdr:row>15</xdr:row>
      <xdr:rowOff>26643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Rectangle 1">
              <a:extLst>
                <a:ext uri="{FF2B5EF4-FFF2-40B4-BE49-F238E27FC236}">
                  <a16:creationId xmlns:a16="http://schemas.microsoft.com/office/drawing/2014/main" id="{F6925433-B993-45B0-9FDF-06EEC981B052}"/>
                </a:ext>
              </a:extLst>
            </xdr:cNvPr>
            <xdr:cNvSpPr/>
          </xdr:nvSpPr>
          <xdr:spPr>
            <a:xfrm>
              <a:off x="4362449" y="1785408"/>
              <a:ext cx="2014009" cy="670110"/>
            </a:xfrm>
            <a:prstGeom prst="rect">
              <a:avLst/>
            </a:prstGeom>
          </xdr:spPr>
          <xdr:txBody>
            <a:bodyPr wrap="square">
              <a:spAutoFit/>
            </a:bodyPr>
            <a:lstStyle>
              <a:defPPr>
                <a:defRPr lang="en-US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" pitchFamily="34" charset="0"/>
                  <a:ea typeface="ＭＳ Ｐゴシック" pitchFamily="34" charset="-128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" pitchFamily="34" charset="0"/>
                  <a:ea typeface="ＭＳ Ｐゴシック" pitchFamily="34" charset="-128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" pitchFamily="34" charset="0"/>
                  <a:ea typeface="ＭＳ Ｐゴシック" pitchFamily="34" charset="-128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" pitchFamily="34" charset="0"/>
                  <a:ea typeface="ＭＳ Ｐゴシック" pitchFamily="34" charset="-128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" pitchFamily="34" charset="0"/>
                  <a:ea typeface="ＭＳ Ｐゴシック" pitchFamily="34" charset="-128"/>
                  <a:cs typeface="+mn-cs"/>
                </a:defRPr>
              </a:lvl5pPr>
              <a:lvl6pPr marL="2286000" algn="l" defTabSz="914400" rtl="0" eaLnBrk="1" latinLnBrk="0" hangingPunct="1">
                <a:defRPr kern="1200">
                  <a:solidFill>
                    <a:schemeClr val="tx1"/>
                  </a:solidFill>
                  <a:latin typeface="Arial" pitchFamily="34" charset="0"/>
                  <a:ea typeface="ＭＳ Ｐゴシック" pitchFamily="34" charset="-128"/>
                  <a:cs typeface="+mn-cs"/>
                </a:defRPr>
              </a:lvl6pPr>
              <a:lvl7pPr marL="2743200" algn="l" defTabSz="914400" rtl="0" eaLnBrk="1" latinLnBrk="0" hangingPunct="1">
                <a:defRPr kern="1200">
                  <a:solidFill>
                    <a:schemeClr val="tx1"/>
                  </a:solidFill>
                  <a:latin typeface="Arial" pitchFamily="34" charset="0"/>
                  <a:ea typeface="ＭＳ Ｐゴシック" pitchFamily="34" charset="-128"/>
                  <a:cs typeface="+mn-cs"/>
                </a:defRPr>
              </a:lvl7pPr>
              <a:lvl8pPr marL="3200400" algn="l" defTabSz="914400" rtl="0" eaLnBrk="1" latinLnBrk="0" hangingPunct="1">
                <a:defRPr kern="1200">
                  <a:solidFill>
                    <a:schemeClr val="tx1"/>
                  </a:solidFill>
                  <a:latin typeface="Arial" pitchFamily="34" charset="0"/>
                  <a:ea typeface="ＭＳ Ｐゴシック" pitchFamily="34" charset="-128"/>
                  <a:cs typeface="+mn-cs"/>
                </a:defRPr>
              </a:lvl8pPr>
              <a:lvl9pPr marL="3657600" algn="l" defTabSz="914400" rtl="0" eaLnBrk="1" latinLnBrk="0" hangingPunct="1">
                <a:defRPr kern="1200">
                  <a:solidFill>
                    <a:schemeClr val="tx1"/>
                  </a:solidFill>
                  <a:latin typeface="Arial" pitchFamily="34" charset="0"/>
                  <a:ea typeface="ＭＳ Ｐゴシック" pitchFamily="34" charset="-128"/>
                  <a:cs typeface="+mn-cs"/>
                </a:defRPr>
              </a:lvl9pPr>
            </a:lstStyle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400" b="0" i="1">
                        <a:latin typeface="Cambria Math" panose="02040503050406030204" pitchFamily="18" charset="0"/>
                      </a:rPr>
                      <m:t>𝑃𝑉</m:t>
                    </m:r>
                    <m:r>
                      <a:rPr lang="en-US" sz="1400" b="0" i="1">
                        <a:latin typeface="Cambria Math" panose="02040503050406030204" pitchFamily="18" charset="0"/>
                      </a:rPr>
                      <m:t>=</m:t>
                    </m:r>
                    <m:r>
                      <a:rPr lang="en-US" sz="1400" i="1">
                        <a:latin typeface="Cambria Math" panose="02040503050406030204" pitchFamily="18" charset="0"/>
                      </a:rPr>
                      <m:t>𝑅</m:t>
                    </m:r>
                    <m:r>
                      <a:rPr lang="en-US" sz="1400" i="0">
                        <a:latin typeface="Cambria Math" panose="02040503050406030204" pitchFamily="18" charset="0"/>
                      </a:rPr>
                      <m:t>×</m:t>
                    </m:r>
                    <m:f>
                      <m:fPr>
                        <m:ctrlPr>
                          <a:rPr lang="en-US" sz="14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400" i="0">
                            <a:latin typeface="Cambria Math" panose="02040503050406030204" pitchFamily="18" charset="0"/>
                          </a:rPr>
                          <m:t>1−</m:t>
                        </m:r>
                        <m:sSup>
                          <m:sSupPr>
                            <m:ctrlPr>
                              <a:rPr lang="en-US" sz="1400" i="1">
                                <a:latin typeface="Cambria Math" panose="02040503050406030204" pitchFamily="18" charset="0"/>
                              </a:rPr>
                            </m:ctrlPr>
                          </m:sSupPr>
                          <m:e>
                            <m:d>
                              <m:dPr>
                                <m:ctrlPr>
                                  <a:rPr lang="en-US" sz="1400" i="1">
                                    <a:latin typeface="Cambria Math" panose="02040503050406030204" pitchFamily="18" charset="0"/>
                                  </a:rPr>
                                </m:ctrlPr>
                              </m:dPr>
                              <m:e>
                                <m:f>
                                  <m:fPr>
                                    <m:ctrlPr>
                                      <a:rPr lang="en-US" sz="1400" i="1">
                                        <a:latin typeface="Cambria Math" panose="02040503050406030204" pitchFamily="18" charset="0"/>
                                      </a:rPr>
                                    </m:ctrlPr>
                                  </m:fPr>
                                  <m:num>
                                    <m:r>
                                      <a:rPr lang="en-US" sz="1400" i="0">
                                        <a:latin typeface="Cambria Math" panose="02040503050406030204" pitchFamily="18" charset="0"/>
                                      </a:rPr>
                                      <m:t>1</m:t>
                                    </m:r>
                                  </m:num>
                                  <m:den>
                                    <m:r>
                                      <a:rPr lang="en-US" sz="1400" i="0">
                                        <a:latin typeface="Cambria Math" panose="02040503050406030204" pitchFamily="18" charset="0"/>
                                      </a:rPr>
                                      <m:t>1+</m:t>
                                    </m:r>
                                    <m:r>
                                      <a:rPr lang="en-US" sz="1400" i="1">
                                        <a:latin typeface="Cambria Math" panose="02040503050406030204" pitchFamily="18" charset="0"/>
                                      </a:rPr>
                                      <m:t>𝑖</m:t>
                                    </m:r>
                                  </m:den>
                                </m:f>
                              </m:e>
                            </m:d>
                          </m:e>
                          <m:sup>
                            <m:r>
                              <a:rPr lang="en-US" sz="1400" i="1">
                                <a:latin typeface="Cambria Math" panose="02040503050406030204" pitchFamily="18" charset="0"/>
                              </a:rPr>
                              <m:t>𝑛</m:t>
                            </m:r>
                          </m:sup>
                        </m:sSup>
                      </m:num>
                      <m:den>
                        <m:r>
                          <a:rPr lang="en-US" sz="1400" i="1">
                            <a:latin typeface="Cambria Math" panose="02040503050406030204" pitchFamily="18" charset="0"/>
                          </a:rPr>
                          <m:t>𝑖</m:t>
                        </m:r>
                      </m:den>
                    </m:f>
                  </m:oMath>
                </m:oMathPara>
              </a14:m>
              <a:endParaRPr lang="en-US" sz="1400"/>
            </a:p>
          </xdr:txBody>
        </xdr:sp>
      </mc:Choice>
      <mc:Fallback xmlns="">
        <xdr:sp macro="" textlink="">
          <xdr:nvSpPr>
            <xdr:cNvPr id="3" name="Rectangle 1">
              <a:extLst>
                <a:ext uri="{FF2B5EF4-FFF2-40B4-BE49-F238E27FC236}">
                  <a16:creationId xmlns:a16="http://schemas.microsoft.com/office/drawing/2014/main" id="{F6925433-B993-45B0-9FDF-06EEC981B052}"/>
                </a:ext>
              </a:extLst>
            </xdr:cNvPr>
            <xdr:cNvSpPr/>
          </xdr:nvSpPr>
          <xdr:spPr>
            <a:xfrm>
              <a:off x="4362449" y="1785408"/>
              <a:ext cx="2014009" cy="670110"/>
            </a:xfrm>
            <a:prstGeom prst="rect">
              <a:avLst/>
            </a:prstGeom>
          </xdr:spPr>
          <xdr:txBody>
            <a:bodyPr wrap="square">
              <a:spAutoFit/>
            </a:bodyPr>
            <a:lstStyle>
              <a:defPPr>
                <a:defRPr lang="en-US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" pitchFamily="34" charset="0"/>
                  <a:ea typeface="ＭＳ Ｐゴシック" pitchFamily="34" charset="-128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" pitchFamily="34" charset="0"/>
                  <a:ea typeface="ＭＳ Ｐゴシック" pitchFamily="34" charset="-128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" pitchFamily="34" charset="0"/>
                  <a:ea typeface="ＭＳ Ｐゴシック" pitchFamily="34" charset="-128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" pitchFamily="34" charset="0"/>
                  <a:ea typeface="ＭＳ Ｐゴシック" pitchFamily="34" charset="-128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" pitchFamily="34" charset="0"/>
                  <a:ea typeface="ＭＳ Ｐゴシック" pitchFamily="34" charset="-128"/>
                  <a:cs typeface="+mn-cs"/>
                </a:defRPr>
              </a:lvl5pPr>
              <a:lvl6pPr marL="2286000" algn="l" defTabSz="914400" rtl="0" eaLnBrk="1" latinLnBrk="0" hangingPunct="1">
                <a:defRPr kern="1200">
                  <a:solidFill>
                    <a:schemeClr val="tx1"/>
                  </a:solidFill>
                  <a:latin typeface="Arial" pitchFamily="34" charset="0"/>
                  <a:ea typeface="ＭＳ Ｐゴシック" pitchFamily="34" charset="-128"/>
                  <a:cs typeface="+mn-cs"/>
                </a:defRPr>
              </a:lvl6pPr>
              <a:lvl7pPr marL="2743200" algn="l" defTabSz="914400" rtl="0" eaLnBrk="1" latinLnBrk="0" hangingPunct="1">
                <a:defRPr kern="1200">
                  <a:solidFill>
                    <a:schemeClr val="tx1"/>
                  </a:solidFill>
                  <a:latin typeface="Arial" pitchFamily="34" charset="0"/>
                  <a:ea typeface="ＭＳ Ｐゴシック" pitchFamily="34" charset="-128"/>
                  <a:cs typeface="+mn-cs"/>
                </a:defRPr>
              </a:lvl7pPr>
              <a:lvl8pPr marL="3200400" algn="l" defTabSz="914400" rtl="0" eaLnBrk="1" latinLnBrk="0" hangingPunct="1">
                <a:defRPr kern="1200">
                  <a:solidFill>
                    <a:schemeClr val="tx1"/>
                  </a:solidFill>
                  <a:latin typeface="Arial" pitchFamily="34" charset="0"/>
                  <a:ea typeface="ＭＳ Ｐゴシック" pitchFamily="34" charset="-128"/>
                  <a:cs typeface="+mn-cs"/>
                </a:defRPr>
              </a:lvl8pPr>
              <a:lvl9pPr marL="3657600" algn="l" defTabSz="914400" rtl="0" eaLnBrk="1" latinLnBrk="0" hangingPunct="1">
                <a:defRPr kern="1200">
                  <a:solidFill>
                    <a:schemeClr val="tx1"/>
                  </a:solidFill>
                  <a:latin typeface="Arial" pitchFamily="34" charset="0"/>
                  <a:ea typeface="ＭＳ Ｐゴシック" pitchFamily="34" charset="-128"/>
                  <a:cs typeface="+mn-cs"/>
                </a:defRPr>
              </a:lvl9pPr>
            </a:lstStyle>
            <a:p>
              <a:pPr/>
              <a:r>
                <a:rPr lang="en-US" sz="1400" b="0" i="0">
                  <a:latin typeface="Cambria Math" panose="02040503050406030204" pitchFamily="18" charset="0"/>
                </a:rPr>
                <a:t>𝑃𝑉=</a:t>
              </a:r>
              <a:r>
                <a:rPr lang="en-US" sz="1400" i="0">
                  <a:latin typeface="Cambria Math" panose="02040503050406030204" pitchFamily="18" charset="0"/>
                </a:rPr>
                <a:t>𝑅×(1−(1/(1+𝑖))^𝑛)/𝑖</a:t>
              </a:r>
              <a:endParaRPr lang="en-US" sz="1400"/>
            </a:p>
          </xdr:txBody>
        </xdr:sp>
      </mc:Fallback>
    </mc:AlternateContent>
    <xdr:clientData/>
  </xdr:twoCellAnchor>
  <xdr:twoCellAnchor>
    <xdr:from>
      <xdr:col>3</xdr:col>
      <xdr:colOff>876299</xdr:colOff>
      <xdr:row>11</xdr:row>
      <xdr:rowOff>4233</xdr:rowOff>
    </xdr:from>
    <xdr:to>
      <xdr:col>5</xdr:col>
      <xdr:colOff>918633</xdr:colOff>
      <xdr:row>15</xdr:row>
      <xdr:rowOff>26643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Rectangle 1">
              <a:extLst>
                <a:ext uri="{FF2B5EF4-FFF2-40B4-BE49-F238E27FC236}">
                  <a16:creationId xmlns:a16="http://schemas.microsoft.com/office/drawing/2014/main" id="{FD369DCB-090C-4928-B082-2D72E8CD5124}"/>
                </a:ext>
              </a:extLst>
            </xdr:cNvPr>
            <xdr:cNvSpPr/>
          </xdr:nvSpPr>
          <xdr:spPr>
            <a:xfrm>
              <a:off x="4362449" y="1785408"/>
              <a:ext cx="2014009" cy="670110"/>
            </a:xfrm>
            <a:prstGeom prst="rect">
              <a:avLst/>
            </a:prstGeom>
          </xdr:spPr>
          <xdr:txBody>
            <a:bodyPr wrap="square">
              <a:spAutoFit/>
            </a:bodyPr>
            <a:lstStyle>
              <a:defPPr>
                <a:defRPr lang="en-US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" pitchFamily="34" charset="0"/>
                  <a:ea typeface="ＭＳ Ｐゴシック" pitchFamily="34" charset="-128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" pitchFamily="34" charset="0"/>
                  <a:ea typeface="ＭＳ Ｐゴシック" pitchFamily="34" charset="-128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" pitchFamily="34" charset="0"/>
                  <a:ea typeface="ＭＳ Ｐゴシック" pitchFamily="34" charset="-128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" pitchFamily="34" charset="0"/>
                  <a:ea typeface="ＭＳ Ｐゴシック" pitchFamily="34" charset="-128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" pitchFamily="34" charset="0"/>
                  <a:ea typeface="ＭＳ Ｐゴシック" pitchFamily="34" charset="-128"/>
                  <a:cs typeface="+mn-cs"/>
                </a:defRPr>
              </a:lvl5pPr>
              <a:lvl6pPr marL="2286000" algn="l" defTabSz="914400" rtl="0" eaLnBrk="1" latinLnBrk="0" hangingPunct="1">
                <a:defRPr kern="1200">
                  <a:solidFill>
                    <a:schemeClr val="tx1"/>
                  </a:solidFill>
                  <a:latin typeface="Arial" pitchFamily="34" charset="0"/>
                  <a:ea typeface="ＭＳ Ｐゴシック" pitchFamily="34" charset="-128"/>
                  <a:cs typeface="+mn-cs"/>
                </a:defRPr>
              </a:lvl6pPr>
              <a:lvl7pPr marL="2743200" algn="l" defTabSz="914400" rtl="0" eaLnBrk="1" latinLnBrk="0" hangingPunct="1">
                <a:defRPr kern="1200">
                  <a:solidFill>
                    <a:schemeClr val="tx1"/>
                  </a:solidFill>
                  <a:latin typeface="Arial" pitchFamily="34" charset="0"/>
                  <a:ea typeface="ＭＳ Ｐゴシック" pitchFamily="34" charset="-128"/>
                  <a:cs typeface="+mn-cs"/>
                </a:defRPr>
              </a:lvl7pPr>
              <a:lvl8pPr marL="3200400" algn="l" defTabSz="914400" rtl="0" eaLnBrk="1" latinLnBrk="0" hangingPunct="1">
                <a:defRPr kern="1200">
                  <a:solidFill>
                    <a:schemeClr val="tx1"/>
                  </a:solidFill>
                  <a:latin typeface="Arial" pitchFamily="34" charset="0"/>
                  <a:ea typeface="ＭＳ Ｐゴシック" pitchFamily="34" charset="-128"/>
                  <a:cs typeface="+mn-cs"/>
                </a:defRPr>
              </a:lvl8pPr>
              <a:lvl9pPr marL="3657600" algn="l" defTabSz="914400" rtl="0" eaLnBrk="1" latinLnBrk="0" hangingPunct="1">
                <a:defRPr kern="1200">
                  <a:solidFill>
                    <a:schemeClr val="tx1"/>
                  </a:solidFill>
                  <a:latin typeface="Arial" pitchFamily="34" charset="0"/>
                  <a:ea typeface="ＭＳ Ｐゴシック" pitchFamily="34" charset="-128"/>
                  <a:cs typeface="+mn-cs"/>
                </a:defRPr>
              </a:lvl9pPr>
            </a:lstStyle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400" b="0" i="1">
                        <a:latin typeface="Cambria Math" panose="02040503050406030204" pitchFamily="18" charset="0"/>
                      </a:rPr>
                      <m:t>𝑃𝑉</m:t>
                    </m:r>
                    <m:r>
                      <a:rPr lang="en-US" sz="1400" b="0" i="1">
                        <a:latin typeface="Cambria Math" panose="02040503050406030204" pitchFamily="18" charset="0"/>
                      </a:rPr>
                      <m:t>=</m:t>
                    </m:r>
                    <m:r>
                      <a:rPr lang="en-US" sz="1400" i="1">
                        <a:latin typeface="Cambria Math" panose="02040503050406030204" pitchFamily="18" charset="0"/>
                      </a:rPr>
                      <m:t>𝑅</m:t>
                    </m:r>
                    <m:r>
                      <a:rPr lang="en-US" sz="1400" i="0">
                        <a:latin typeface="Cambria Math" panose="02040503050406030204" pitchFamily="18" charset="0"/>
                      </a:rPr>
                      <m:t>×</m:t>
                    </m:r>
                    <m:f>
                      <m:fPr>
                        <m:ctrlPr>
                          <a:rPr lang="en-US" sz="14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400" i="0">
                            <a:latin typeface="Cambria Math" panose="02040503050406030204" pitchFamily="18" charset="0"/>
                          </a:rPr>
                          <m:t>1−</m:t>
                        </m:r>
                        <m:sSup>
                          <m:sSupPr>
                            <m:ctrlPr>
                              <a:rPr lang="en-US" sz="1400" i="1">
                                <a:latin typeface="Cambria Math" panose="02040503050406030204" pitchFamily="18" charset="0"/>
                              </a:rPr>
                            </m:ctrlPr>
                          </m:sSupPr>
                          <m:e>
                            <m:d>
                              <m:dPr>
                                <m:ctrlPr>
                                  <a:rPr lang="en-US" sz="1400" i="1">
                                    <a:latin typeface="Cambria Math" panose="02040503050406030204" pitchFamily="18" charset="0"/>
                                  </a:rPr>
                                </m:ctrlPr>
                              </m:dPr>
                              <m:e>
                                <m:f>
                                  <m:fPr>
                                    <m:ctrlPr>
                                      <a:rPr lang="en-US" sz="1400" i="1">
                                        <a:latin typeface="Cambria Math" panose="02040503050406030204" pitchFamily="18" charset="0"/>
                                      </a:rPr>
                                    </m:ctrlPr>
                                  </m:fPr>
                                  <m:num>
                                    <m:r>
                                      <a:rPr lang="en-US" sz="1400" i="0">
                                        <a:latin typeface="Cambria Math" panose="02040503050406030204" pitchFamily="18" charset="0"/>
                                      </a:rPr>
                                      <m:t>1</m:t>
                                    </m:r>
                                  </m:num>
                                  <m:den>
                                    <m:r>
                                      <a:rPr lang="en-US" sz="1400" i="0">
                                        <a:latin typeface="Cambria Math" panose="02040503050406030204" pitchFamily="18" charset="0"/>
                                      </a:rPr>
                                      <m:t>1+</m:t>
                                    </m:r>
                                    <m:r>
                                      <a:rPr lang="en-US" sz="1400" i="1">
                                        <a:latin typeface="Cambria Math" panose="02040503050406030204" pitchFamily="18" charset="0"/>
                                      </a:rPr>
                                      <m:t>𝑖</m:t>
                                    </m:r>
                                  </m:den>
                                </m:f>
                              </m:e>
                            </m:d>
                          </m:e>
                          <m:sup>
                            <m:r>
                              <a:rPr lang="en-US" sz="1400" i="1">
                                <a:latin typeface="Cambria Math" panose="02040503050406030204" pitchFamily="18" charset="0"/>
                              </a:rPr>
                              <m:t>𝑛</m:t>
                            </m:r>
                          </m:sup>
                        </m:sSup>
                      </m:num>
                      <m:den>
                        <m:r>
                          <a:rPr lang="en-US" sz="1400" i="1">
                            <a:latin typeface="Cambria Math" panose="02040503050406030204" pitchFamily="18" charset="0"/>
                          </a:rPr>
                          <m:t>𝑖</m:t>
                        </m:r>
                      </m:den>
                    </m:f>
                  </m:oMath>
                </m:oMathPara>
              </a14:m>
              <a:endParaRPr lang="en-US" sz="1400"/>
            </a:p>
          </xdr:txBody>
        </xdr:sp>
      </mc:Choice>
      <mc:Fallback xmlns="">
        <xdr:sp macro="" textlink="">
          <xdr:nvSpPr>
            <xdr:cNvPr id="4" name="Rectangle 1">
              <a:extLst>
                <a:ext uri="{FF2B5EF4-FFF2-40B4-BE49-F238E27FC236}">
                  <a16:creationId xmlns:a16="http://schemas.microsoft.com/office/drawing/2014/main" id="{FD369DCB-090C-4928-B082-2D72E8CD5124}"/>
                </a:ext>
              </a:extLst>
            </xdr:cNvPr>
            <xdr:cNvSpPr/>
          </xdr:nvSpPr>
          <xdr:spPr>
            <a:xfrm>
              <a:off x="4362449" y="1785408"/>
              <a:ext cx="2014009" cy="670110"/>
            </a:xfrm>
            <a:prstGeom prst="rect">
              <a:avLst/>
            </a:prstGeom>
          </xdr:spPr>
          <xdr:txBody>
            <a:bodyPr wrap="square">
              <a:spAutoFit/>
            </a:bodyPr>
            <a:lstStyle>
              <a:defPPr>
                <a:defRPr lang="en-US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" pitchFamily="34" charset="0"/>
                  <a:ea typeface="ＭＳ Ｐゴシック" pitchFamily="34" charset="-128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" pitchFamily="34" charset="0"/>
                  <a:ea typeface="ＭＳ Ｐゴシック" pitchFamily="34" charset="-128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" pitchFamily="34" charset="0"/>
                  <a:ea typeface="ＭＳ Ｐゴシック" pitchFamily="34" charset="-128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" pitchFamily="34" charset="0"/>
                  <a:ea typeface="ＭＳ Ｐゴシック" pitchFamily="34" charset="-128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ern="1200">
                  <a:solidFill>
                    <a:schemeClr val="tx1"/>
                  </a:solidFill>
                  <a:latin typeface="Arial" pitchFamily="34" charset="0"/>
                  <a:ea typeface="ＭＳ Ｐゴシック" pitchFamily="34" charset="-128"/>
                  <a:cs typeface="+mn-cs"/>
                </a:defRPr>
              </a:lvl5pPr>
              <a:lvl6pPr marL="2286000" algn="l" defTabSz="914400" rtl="0" eaLnBrk="1" latinLnBrk="0" hangingPunct="1">
                <a:defRPr kern="1200">
                  <a:solidFill>
                    <a:schemeClr val="tx1"/>
                  </a:solidFill>
                  <a:latin typeface="Arial" pitchFamily="34" charset="0"/>
                  <a:ea typeface="ＭＳ Ｐゴシック" pitchFamily="34" charset="-128"/>
                  <a:cs typeface="+mn-cs"/>
                </a:defRPr>
              </a:lvl6pPr>
              <a:lvl7pPr marL="2743200" algn="l" defTabSz="914400" rtl="0" eaLnBrk="1" latinLnBrk="0" hangingPunct="1">
                <a:defRPr kern="1200">
                  <a:solidFill>
                    <a:schemeClr val="tx1"/>
                  </a:solidFill>
                  <a:latin typeface="Arial" pitchFamily="34" charset="0"/>
                  <a:ea typeface="ＭＳ Ｐゴシック" pitchFamily="34" charset="-128"/>
                  <a:cs typeface="+mn-cs"/>
                </a:defRPr>
              </a:lvl7pPr>
              <a:lvl8pPr marL="3200400" algn="l" defTabSz="914400" rtl="0" eaLnBrk="1" latinLnBrk="0" hangingPunct="1">
                <a:defRPr kern="1200">
                  <a:solidFill>
                    <a:schemeClr val="tx1"/>
                  </a:solidFill>
                  <a:latin typeface="Arial" pitchFamily="34" charset="0"/>
                  <a:ea typeface="ＭＳ Ｐゴシック" pitchFamily="34" charset="-128"/>
                  <a:cs typeface="+mn-cs"/>
                </a:defRPr>
              </a:lvl8pPr>
              <a:lvl9pPr marL="3657600" algn="l" defTabSz="914400" rtl="0" eaLnBrk="1" latinLnBrk="0" hangingPunct="1">
                <a:defRPr kern="1200">
                  <a:solidFill>
                    <a:schemeClr val="tx1"/>
                  </a:solidFill>
                  <a:latin typeface="Arial" pitchFamily="34" charset="0"/>
                  <a:ea typeface="ＭＳ Ｐゴシック" pitchFamily="34" charset="-128"/>
                  <a:cs typeface="+mn-cs"/>
                </a:defRPr>
              </a:lvl9pPr>
            </a:lstStyle>
            <a:p>
              <a:pPr/>
              <a:r>
                <a:rPr lang="en-US" sz="1400" b="0" i="0">
                  <a:latin typeface="Cambria Math" panose="02040503050406030204" pitchFamily="18" charset="0"/>
                </a:rPr>
                <a:t>𝑃𝑉=</a:t>
              </a:r>
              <a:r>
                <a:rPr lang="en-US" sz="1400" i="0">
                  <a:latin typeface="Cambria Math" panose="02040503050406030204" pitchFamily="18" charset="0"/>
                </a:rPr>
                <a:t>𝑅×(1−(1/(1+𝑖))^𝑛)/𝑖</a:t>
              </a:r>
              <a:endParaRPr lang="en-US" sz="1400"/>
            </a:p>
          </xdr:txBody>
        </xdr:sp>
      </mc:Fallback>
    </mc:AlternateContent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43909E-9A6D-4BB9-A7F4-F51BFB21AB71}">
  <dimension ref="A1:D8"/>
  <sheetViews>
    <sheetView workbookViewId="0">
      <selection activeCell="C3" sqref="C3"/>
    </sheetView>
  </sheetViews>
  <sheetFormatPr defaultRowHeight="15" x14ac:dyDescent="0.25"/>
  <cols>
    <col min="1" max="1" width="49" customWidth="1"/>
  </cols>
  <sheetData>
    <row r="1" spans="1:4" x14ac:dyDescent="0.25">
      <c r="A1" s="22" t="s">
        <v>0</v>
      </c>
      <c r="B1" s="23"/>
      <c r="C1" s="23"/>
      <c r="D1" s="24"/>
    </row>
    <row r="2" spans="1:4" x14ac:dyDescent="0.25">
      <c r="A2" s="1"/>
      <c r="B2" s="1" t="s">
        <v>1</v>
      </c>
      <c r="C2" s="1" t="s">
        <v>2</v>
      </c>
      <c r="D2" s="1" t="s">
        <v>3</v>
      </c>
    </row>
    <row r="3" spans="1:4" x14ac:dyDescent="0.25">
      <c r="A3" s="1" t="s">
        <v>4</v>
      </c>
      <c r="B3" s="1">
        <v>-200</v>
      </c>
      <c r="C3" s="28">
        <f>-920/4</f>
        <v>-230</v>
      </c>
      <c r="D3" s="1"/>
    </row>
    <row r="4" spans="1:4" x14ac:dyDescent="0.25">
      <c r="A4" s="1" t="s">
        <v>5</v>
      </c>
      <c r="B4" s="1"/>
      <c r="C4" s="1"/>
      <c r="D4" s="1">
        <v>60</v>
      </c>
    </row>
    <row r="5" spans="1:4" x14ac:dyDescent="0.25">
      <c r="A5" s="1" t="s">
        <v>6</v>
      </c>
      <c r="B5" s="1">
        <v>-200</v>
      </c>
      <c r="C5" s="1"/>
      <c r="D5" s="1"/>
    </row>
    <row r="6" spans="1:4" x14ac:dyDescent="0.25">
      <c r="A6" s="1" t="s">
        <v>7</v>
      </c>
      <c r="B6" s="1"/>
      <c r="C6" s="1"/>
      <c r="D6" s="1"/>
    </row>
    <row r="7" spans="1:4" ht="17.25" x14ac:dyDescent="0.3">
      <c r="A7" s="1" t="s">
        <v>8</v>
      </c>
      <c r="B7" s="1">
        <f>920-800</f>
        <v>120</v>
      </c>
      <c r="C7" s="2" t="s">
        <v>10</v>
      </c>
      <c r="D7" s="1"/>
    </row>
    <row r="8" spans="1:4" x14ac:dyDescent="0.25">
      <c r="A8" s="1" t="s">
        <v>9</v>
      </c>
      <c r="B8" s="1">
        <f>B7+B5</f>
        <v>-80</v>
      </c>
      <c r="C8" s="1">
        <v>-230</v>
      </c>
      <c r="D8" s="1">
        <v>60</v>
      </c>
    </row>
  </sheetData>
  <mergeCells count="1">
    <mergeCell ref="A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8EE203-73EF-4AD5-9C49-7E42E7F82B86}">
  <dimension ref="A1:G6"/>
  <sheetViews>
    <sheetView workbookViewId="0">
      <selection activeCell="G6" sqref="G6"/>
    </sheetView>
  </sheetViews>
  <sheetFormatPr defaultRowHeight="15" x14ac:dyDescent="0.25"/>
  <cols>
    <col min="1" max="1" width="14.28515625" bestFit="1" customWidth="1"/>
  </cols>
  <sheetData>
    <row r="1" spans="1:7" x14ac:dyDescent="0.25">
      <c r="A1" s="3" t="s">
        <v>11</v>
      </c>
      <c r="B1" s="3"/>
    </row>
    <row r="2" spans="1:7" x14ac:dyDescent="0.25">
      <c r="A2" t="s">
        <v>12</v>
      </c>
    </row>
    <row r="3" spans="1:7" x14ac:dyDescent="0.25">
      <c r="A3" s="4">
        <f>4000000-85%*3350000</f>
        <v>1152500</v>
      </c>
      <c r="B3" t="s">
        <v>13</v>
      </c>
    </row>
    <row r="4" spans="1:7" x14ac:dyDescent="0.25">
      <c r="A4" s="3" t="s">
        <v>14</v>
      </c>
    </row>
    <row r="5" spans="1:7" x14ac:dyDescent="0.25">
      <c r="A5" s="4">
        <f>4000000+630000-3350000</f>
        <v>1280000</v>
      </c>
    </row>
    <row r="6" spans="1:7" x14ac:dyDescent="0.25">
      <c r="A6" t="s">
        <v>15</v>
      </c>
      <c r="G6">
        <f>1280000-1152000</f>
        <v>128000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B9004B-644A-4C21-880D-96A2A1F44FD0}">
  <dimension ref="A1:F37"/>
  <sheetViews>
    <sheetView workbookViewId="0">
      <selection activeCell="G32" sqref="G32"/>
    </sheetView>
  </sheetViews>
  <sheetFormatPr defaultRowHeight="15" x14ac:dyDescent="0.25"/>
  <cols>
    <col min="1" max="1" width="14.7109375" customWidth="1"/>
    <col min="2" max="2" width="18.28515625" bestFit="1" customWidth="1"/>
    <col min="3" max="3" width="23.140625" customWidth="1"/>
    <col min="4" max="4" width="12" bestFit="1" customWidth="1"/>
    <col min="5" max="5" width="11.85546875" bestFit="1" customWidth="1"/>
    <col min="6" max="6" width="14" bestFit="1" customWidth="1"/>
  </cols>
  <sheetData>
    <row r="1" spans="1:6" x14ac:dyDescent="0.25">
      <c r="A1" t="s">
        <v>51</v>
      </c>
      <c r="B1" s="10">
        <v>1000000</v>
      </c>
    </row>
    <row r="2" spans="1:6" x14ac:dyDescent="0.25">
      <c r="A2" t="s">
        <v>52</v>
      </c>
      <c r="B2">
        <v>4</v>
      </c>
    </row>
    <row r="3" spans="1:6" x14ac:dyDescent="0.25">
      <c r="A3" t="s">
        <v>53</v>
      </c>
      <c r="B3" s="11" t="s">
        <v>54</v>
      </c>
      <c r="D3" s="12"/>
    </row>
    <row r="4" spans="1:6" x14ac:dyDescent="0.25">
      <c r="A4" t="s">
        <v>55</v>
      </c>
      <c r="B4" s="11" t="s">
        <v>56</v>
      </c>
    </row>
    <row r="5" spans="1:6" x14ac:dyDescent="0.25">
      <c r="A5" t="s">
        <v>57</v>
      </c>
      <c r="B5" t="s">
        <v>58</v>
      </c>
    </row>
    <row r="6" spans="1:6" x14ac:dyDescent="0.25">
      <c r="A6" t="s">
        <v>59</v>
      </c>
      <c r="B6" s="13">
        <v>5.0000000000000001E-3</v>
      </c>
      <c r="C6" s="13"/>
      <c r="D6" s="13"/>
    </row>
    <row r="7" spans="1:6" x14ac:dyDescent="0.25">
      <c r="A7" t="s">
        <v>60</v>
      </c>
      <c r="B7" s="13">
        <v>0.04</v>
      </c>
    </row>
    <row r="8" spans="1:6" x14ac:dyDescent="0.25">
      <c r="A8" t="s">
        <v>61</v>
      </c>
    </row>
    <row r="10" spans="1:6" x14ac:dyDescent="0.25">
      <c r="A10" t="s">
        <v>62</v>
      </c>
    </row>
    <row r="11" spans="1:6" x14ac:dyDescent="0.25">
      <c r="A11" t="s">
        <v>63</v>
      </c>
      <c r="B11" s="14">
        <v>4.4999999999999998E-2</v>
      </c>
      <c r="C11">
        <f>B11/2</f>
        <v>2.2499999999999999E-2</v>
      </c>
      <c r="D11" s="15"/>
    </row>
    <row r="12" spans="1:6" x14ac:dyDescent="0.25">
      <c r="A12" t="s">
        <v>64</v>
      </c>
      <c r="B12" s="16" t="s">
        <v>65</v>
      </c>
    </row>
    <row r="13" spans="1:6" x14ac:dyDescent="0.25">
      <c r="A13" t="s">
        <v>66</v>
      </c>
      <c r="B13" s="10">
        <v>1000000</v>
      </c>
    </row>
    <row r="16" spans="1:6" x14ac:dyDescent="0.25">
      <c r="A16" s="17" t="s">
        <v>67</v>
      </c>
      <c r="B16" s="17" t="s">
        <v>68</v>
      </c>
      <c r="C16" s="17" t="s">
        <v>69</v>
      </c>
      <c r="D16" s="17" t="s">
        <v>70</v>
      </c>
      <c r="E16" s="17" t="s">
        <v>71</v>
      </c>
      <c r="F16" s="17" t="s">
        <v>72</v>
      </c>
    </row>
    <row r="17" spans="1:6" x14ac:dyDescent="0.25">
      <c r="A17" s="11" t="s">
        <v>73</v>
      </c>
      <c r="B17" s="13">
        <v>5.0000000000000001E-3</v>
      </c>
      <c r="C17" s="18">
        <f t="shared" ref="C17:C24" si="0">(B17+$B$7)/2*$B$13-$B$11/2*$B$13</f>
        <v>0</v>
      </c>
      <c r="D17" s="19">
        <v>7</v>
      </c>
      <c r="E17" s="18">
        <f>C17*(1-(1/(1+$C$11))^D17)/$C$11</f>
        <v>0</v>
      </c>
      <c r="F17" s="18">
        <f>E17</f>
        <v>0</v>
      </c>
    </row>
    <row r="18" spans="1:6" x14ac:dyDescent="0.25">
      <c r="A18" s="11" t="s">
        <v>74</v>
      </c>
      <c r="B18" s="13">
        <v>1E-3</v>
      </c>
      <c r="C18" s="18">
        <f t="shared" si="0"/>
        <v>-2000</v>
      </c>
      <c r="D18" s="19">
        <v>6</v>
      </c>
      <c r="E18" s="18">
        <f t="shared" ref="E18:E24" si="1">C18*(1-(1/(1+$C$11))^D18)/$C$11</f>
        <v>-11108.953602196209</v>
      </c>
      <c r="F18" s="18">
        <f t="shared" ref="F18:F24" si="2">E18-E17</f>
        <v>-11108.953602196209</v>
      </c>
    </row>
    <row r="19" spans="1:6" x14ac:dyDescent="0.25">
      <c r="A19" s="11" t="s">
        <v>75</v>
      </c>
      <c r="B19" s="13">
        <v>-1.5E-3</v>
      </c>
      <c r="C19" s="18">
        <f>(B19+$B$7)/2*$B$13-$B$11/2*$B$13</f>
        <v>-3250</v>
      </c>
      <c r="D19" s="19">
        <v>5</v>
      </c>
      <c r="E19" s="18">
        <f t="shared" si="1"/>
        <v>-15208.220719649156</v>
      </c>
      <c r="F19" s="18">
        <f>E19-E18</f>
        <v>-4099.2671174529478</v>
      </c>
    </row>
    <row r="20" spans="1:6" x14ac:dyDescent="0.25">
      <c r="A20" s="11" t="s">
        <v>76</v>
      </c>
      <c r="B20" s="12">
        <v>4.0000000000000001E-3</v>
      </c>
      <c r="C20" s="18">
        <f t="shared" si="0"/>
        <v>-500</v>
      </c>
      <c r="D20" s="19">
        <v>4</v>
      </c>
      <c r="E20" s="18">
        <f t="shared" si="1"/>
        <v>-1892.3701055140407</v>
      </c>
      <c r="F20" s="18">
        <f t="shared" si="2"/>
        <v>13315.850614135115</v>
      </c>
    </row>
    <row r="21" spans="1:6" x14ac:dyDescent="0.25">
      <c r="A21" s="11" t="s">
        <v>77</v>
      </c>
      <c r="B21" s="13">
        <v>8.9999999999999993E-3</v>
      </c>
      <c r="C21" s="18">
        <f t="shared" si="0"/>
        <v>2000</v>
      </c>
      <c r="D21" s="19">
        <v>3</v>
      </c>
      <c r="E21" s="18">
        <f t="shared" si="1"/>
        <v>5739.7937315524287</v>
      </c>
      <c r="F21" s="18">
        <f t="shared" si="2"/>
        <v>7632.1638370664696</v>
      </c>
    </row>
    <row r="22" spans="1:6" x14ac:dyDescent="0.25">
      <c r="A22" s="11" t="s">
        <v>78</v>
      </c>
      <c r="B22" s="13">
        <v>0.01</v>
      </c>
      <c r="C22" s="18">
        <f t="shared" si="0"/>
        <v>2500</v>
      </c>
      <c r="D22" s="19">
        <v>2</v>
      </c>
      <c r="E22" s="18">
        <f t="shared" si="1"/>
        <v>4836.1738631404532</v>
      </c>
      <c r="F22" s="18">
        <f t="shared" si="2"/>
        <v>-903.6198684119754</v>
      </c>
    </row>
    <row r="23" spans="1:6" x14ac:dyDescent="0.25">
      <c r="A23" s="11" t="s">
        <v>79</v>
      </c>
      <c r="B23" s="13">
        <v>1.0999999999999999E-2</v>
      </c>
      <c r="C23" s="18">
        <f t="shared" si="0"/>
        <v>3000.0000000000036</v>
      </c>
      <c r="D23" s="19">
        <v>1</v>
      </c>
      <c r="E23" s="18">
        <f t="shared" si="1"/>
        <v>2933.9853300733448</v>
      </c>
      <c r="F23" s="18">
        <f t="shared" si="2"/>
        <v>-1902.1885330671084</v>
      </c>
    </row>
    <row r="24" spans="1:6" x14ac:dyDescent="0.25">
      <c r="A24" s="11" t="s">
        <v>80</v>
      </c>
      <c r="B24" s="13">
        <v>1.2E-2</v>
      </c>
      <c r="C24" s="18">
        <f t="shared" si="0"/>
        <v>3500.0000000000036</v>
      </c>
      <c r="D24" s="19">
        <v>0</v>
      </c>
      <c r="E24" s="18">
        <f t="shared" si="1"/>
        <v>0</v>
      </c>
      <c r="F24" s="18">
        <f t="shared" si="2"/>
        <v>-2933.9853300733448</v>
      </c>
    </row>
    <row r="25" spans="1:6" x14ac:dyDescent="0.25">
      <c r="A25" t="s">
        <v>81</v>
      </c>
      <c r="C25" s="20">
        <f>SUM(C17:C24)</f>
        <v>5250.0000000000073</v>
      </c>
      <c r="D25" s="19"/>
      <c r="E25" s="19"/>
      <c r="F25" s="20">
        <f>SUM(F17:F24)</f>
        <v>0</v>
      </c>
    </row>
    <row r="28" spans="1:6" x14ac:dyDescent="0.25">
      <c r="A28" t="s">
        <v>82</v>
      </c>
    </row>
    <row r="29" spans="1:6" x14ac:dyDescent="0.25">
      <c r="A29" s="17" t="s">
        <v>67</v>
      </c>
      <c r="B29" s="17" t="s">
        <v>83</v>
      </c>
      <c r="C29" s="17" t="s">
        <v>84</v>
      </c>
      <c r="D29" s="17" t="s">
        <v>81</v>
      </c>
    </row>
    <row r="30" spans="1:6" x14ac:dyDescent="0.25">
      <c r="A30" s="11" t="s">
        <v>73</v>
      </c>
      <c r="B30" s="10">
        <f>-(B17+$B$7)/2*$B$13</f>
        <v>-22500</v>
      </c>
      <c r="C30" s="21">
        <f>C17</f>
        <v>0</v>
      </c>
      <c r="D30" s="21">
        <f t="shared" ref="D30:D37" si="3">B30+C30</f>
        <v>-22500</v>
      </c>
    </row>
    <row r="31" spans="1:6" x14ac:dyDescent="0.25">
      <c r="A31" s="11" t="s">
        <v>74</v>
      </c>
      <c r="B31" s="10">
        <f>-(B18+$B$7)/2*$B$13</f>
        <v>-20500</v>
      </c>
      <c r="C31" s="21">
        <f>C18</f>
        <v>-2000</v>
      </c>
      <c r="D31" s="21">
        <f t="shared" si="3"/>
        <v>-22500</v>
      </c>
    </row>
    <row r="32" spans="1:6" x14ac:dyDescent="0.25">
      <c r="A32" s="11" t="s">
        <v>75</v>
      </c>
      <c r="B32" s="10">
        <f>-(B19+$B$7)/2*$B$13</f>
        <v>-19250</v>
      </c>
      <c r="C32" s="21">
        <f t="shared" ref="C32:C37" si="4">C19</f>
        <v>-3250</v>
      </c>
      <c r="D32" s="21">
        <f t="shared" si="3"/>
        <v>-22500</v>
      </c>
    </row>
    <row r="33" spans="1:4" x14ac:dyDescent="0.25">
      <c r="A33" s="11" t="s">
        <v>76</v>
      </c>
      <c r="B33" s="10">
        <f t="shared" ref="B33:B37" si="5">-(B20+$B$7)/2*$B$13</f>
        <v>-22000</v>
      </c>
      <c r="C33" s="21">
        <f t="shared" si="4"/>
        <v>-500</v>
      </c>
      <c r="D33" s="21">
        <f t="shared" si="3"/>
        <v>-22500</v>
      </c>
    </row>
    <row r="34" spans="1:4" x14ac:dyDescent="0.25">
      <c r="A34" s="11" t="s">
        <v>77</v>
      </c>
      <c r="B34" s="10">
        <f t="shared" si="5"/>
        <v>-24500</v>
      </c>
      <c r="C34" s="21">
        <f t="shared" si="4"/>
        <v>2000</v>
      </c>
      <c r="D34" s="21">
        <f t="shared" si="3"/>
        <v>-22500</v>
      </c>
    </row>
    <row r="35" spans="1:4" x14ac:dyDescent="0.25">
      <c r="A35" s="11" t="s">
        <v>78</v>
      </c>
      <c r="B35" s="10">
        <f t="shared" si="5"/>
        <v>-25000</v>
      </c>
      <c r="C35" s="21">
        <f t="shared" si="4"/>
        <v>2500</v>
      </c>
      <c r="D35" s="21">
        <f t="shared" si="3"/>
        <v>-22500</v>
      </c>
    </row>
    <row r="36" spans="1:4" x14ac:dyDescent="0.25">
      <c r="A36" s="11" t="s">
        <v>79</v>
      </c>
      <c r="B36" s="10">
        <f t="shared" si="5"/>
        <v>-25500.000000000004</v>
      </c>
      <c r="C36" s="21">
        <f t="shared" si="4"/>
        <v>3000.0000000000036</v>
      </c>
      <c r="D36" s="21">
        <f t="shared" si="3"/>
        <v>-22500</v>
      </c>
    </row>
    <row r="37" spans="1:4" x14ac:dyDescent="0.25">
      <c r="A37" s="11" t="s">
        <v>80</v>
      </c>
      <c r="B37" s="10">
        <f t="shared" si="5"/>
        <v>-26000.000000000004</v>
      </c>
      <c r="C37" s="21">
        <f t="shared" si="4"/>
        <v>3500.0000000000036</v>
      </c>
      <c r="D37" s="21">
        <f t="shared" si="3"/>
        <v>-22500</v>
      </c>
    </row>
  </sheetData>
  <pageMargins left="0.7" right="0.7" top="0.75" bottom="0.75" header="0.3" footer="0.3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056B3C-D3AF-4B1A-B8A0-81AC68FC6C0B}">
  <dimension ref="A1:F23"/>
  <sheetViews>
    <sheetView workbookViewId="0">
      <selection activeCell="I10" sqref="I10"/>
    </sheetView>
  </sheetViews>
  <sheetFormatPr defaultRowHeight="15" x14ac:dyDescent="0.25"/>
  <cols>
    <col min="1" max="1" width="17.42578125" customWidth="1"/>
    <col min="4" max="4" width="13.5703125" customWidth="1"/>
  </cols>
  <sheetData>
    <row r="1" spans="1:6" x14ac:dyDescent="0.25">
      <c r="A1" t="s">
        <v>25</v>
      </c>
    </row>
    <row r="2" spans="1:6" x14ac:dyDescent="0.25">
      <c r="A2" t="s">
        <v>16</v>
      </c>
      <c r="B2" t="s">
        <v>17</v>
      </c>
      <c r="C2" t="s">
        <v>18</v>
      </c>
      <c r="D2">
        <f>200*15</f>
        <v>3000</v>
      </c>
    </row>
    <row r="3" spans="1:6" x14ac:dyDescent="0.25">
      <c r="A3" t="s">
        <v>16</v>
      </c>
      <c r="B3" t="s">
        <v>17</v>
      </c>
      <c r="C3" t="s">
        <v>19</v>
      </c>
      <c r="D3">
        <v>2000</v>
      </c>
    </row>
    <row r="4" spans="1:6" x14ac:dyDescent="0.25">
      <c r="A4" t="s">
        <v>20</v>
      </c>
      <c r="B4" t="s">
        <v>17</v>
      </c>
      <c r="C4" t="s">
        <v>18</v>
      </c>
      <c r="D4">
        <v>720</v>
      </c>
    </row>
    <row r="6" spans="1:6" x14ac:dyDescent="0.25">
      <c r="D6" s="25" t="s">
        <v>21</v>
      </c>
      <c r="E6" s="25"/>
    </row>
    <row r="7" spans="1:6" x14ac:dyDescent="0.25">
      <c r="D7" s="5" t="s">
        <v>23</v>
      </c>
      <c r="E7" s="6" t="s">
        <v>24</v>
      </c>
    </row>
    <row r="8" spans="1:6" x14ac:dyDescent="0.25">
      <c r="D8" t="s">
        <v>20</v>
      </c>
      <c r="E8" s="7">
        <v>2000</v>
      </c>
    </row>
    <row r="9" spans="1:6" x14ac:dyDescent="0.25">
      <c r="D9">
        <v>720</v>
      </c>
      <c r="E9" s="7"/>
    </row>
    <row r="10" spans="1:6" x14ac:dyDescent="0.25">
      <c r="E10" s="7"/>
    </row>
    <row r="12" spans="1:6" x14ac:dyDescent="0.25">
      <c r="A12" t="s">
        <v>26</v>
      </c>
    </row>
    <row r="13" spans="1:6" x14ac:dyDescent="0.25">
      <c r="A13" t="s">
        <v>27</v>
      </c>
    </row>
    <row r="15" spans="1:6" x14ac:dyDescent="0.25">
      <c r="A15" t="s">
        <v>28</v>
      </c>
      <c r="D15" t="s">
        <v>17</v>
      </c>
      <c r="E15" t="s">
        <v>22</v>
      </c>
      <c r="F15">
        <v>600</v>
      </c>
    </row>
    <row r="16" spans="1:6" x14ac:dyDescent="0.25">
      <c r="A16" t="s">
        <v>29</v>
      </c>
      <c r="C16" t="s">
        <v>17</v>
      </c>
      <c r="D16" t="s">
        <v>30</v>
      </c>
      <c r="F16">
        <v>600</v>
      </c>
    </row>
    <row r="17" spans="1:6" x14ac:dyDescent="0.25">
      <c r="A17" t="s">
        <v>31</v>
      </c>
      <c r="C17" t="s">
        <v>17</v>
      </c>
      <c r="D17" t="s">
        <v>32</v>
      </c>
      <c r="F17" s="26">
        <v>324</v>
      </c>
    </row>
    <row r="18" spans="1:6" x14ac:dyDescent="0.25">
      <c r="A18" t="s">
        <v>33</v>
      </c>
      <c r="C18" t="s">
        <v>17</v>
      </c>
      <c r="D18" t="s">
        <v>34</v>
      </c>
      <c r="F18" s="26">
        <f>720/2</f>
        <v>360</v>
      </c>
    </row>
    <row r="20" spans="1:6" x14ac:dyDescent="0.25">
      <c r="D20" t="s">
        <v>35</v>
      </c>
    </row>
    <row r="21" spans="1:6" x14ac:dyDescent="0.25">
      <c r="C21" t="s">
        <v>22</v>
      </c>
      <c r="D21" s="5" t="s">
        <v>36</v>
      </c>
      <c r="E21" s="6" t="s">
        <v>24</v>
      </c>
    </row>
    <row r="22" spans="1:6" x14ac:dyDescent="0.25">
      <c r="D22" s="8" t="s">
        <v>20</v>
      </c>
      <c r="E22" s="7">
        <f>E8-F17+F18</f>
        <v>2036</v>
      </c>
    </row>
    <row r="23" spans="1:6" x14ac:dyDescent="0.25">
      <c r="D23" s="27" t="s">
        <v>85</v>
      </c>
      <c r="E23" s="7"/>
    </row>
  </sheetData>
  <mergeCells count="1">
    <mergeCell ref="D6:E6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DE7B7C-B92E-481E-97A1-BA553AC24231}">
  <dimension ref="A2:G23"/>
  <sheetViews>
    <sheetView tabSelected="1" topLeftCell="A2" workbookViewId="0">
      <selection activeCell="H23" sqref="H23"/>
    </sheetView>
  </sheetViews>
  <sheetFormatPr defaultRowHeight="15" x14ac:dyDescent="0.25"/>
  <cols>
    <col min="1" max="1" width="10.7109375" bestFit="1" customWidth="1"/>
  </cols>
  <sheetData>
    <row r="2" spans="1:6" x14ac:dyDescent="0.25">
      <c r="A2" t="s">
        <v>37</v>
      </c>
      <c r="B2">
        <f>12*10*200</f>
        <v>24000</v>
      </c>
    </row>
    <row r="3" spans="1:6" x14ac:dyDescent="0.25">
      <c r="A3">
        <f>24000*1/3*100%</f>
        <v>8000</v>
      </c>
    </row>
    <row r="4" spans="1:6" x14ac:dyDescent="0.25">
      <c r="A4" s="9">
        <v>43100</v>
      </c>
    </row>
    <row r="5" spans="1:6" x14ac:dyDescent="0.25">
      <c r="A5" t="s">
        <v>38</v>
      </c>
      <c r="C5" t="s">
        <v>17</v>
      </c>
      <c r="D5" t="s">
        <v>39</v>
      </c>
      <c r="F5">
        <v>8000</v>
      </c>
    </row>
    <row r="7" spans="1:6" x14ac:dyDescent="0.25">
      <c r="A7" t="s">
        <v>40</v>
      </c>
    </row>
    <row r="8" spans="1:6" x14ac:dyDescent="0.25">
      <c r="A8">
        <f>24000*2/3*80%</f>
        <v>12800</v>
      </c>
    </row>
    <row r="9" spans="1:6" x14ac:dyDescent="0.25">
      <c r="A9" t="s">
        <v>41</v>
      </c>
      <c r="C9">
        <f>A8-F5</f>
        <v>4800</v>
      </c>
    </row>
    <row r="11" spans="1:6" x14ac:dyDescent="0.25">
      <c r="A11" t="s">
        <v>42</v>
      </c>
      <c r="E11">
        <v>4800</v>
      </c>
    </row>
    <row r="13" spans="1:6" x14ac:dyDescent="0.25">
      <c r="A13" s="9">
        <v>43830</v>
      </c>
    </row>
    <row r="14" spans="1:6" x14ac:dyDescent="0.25">
      <c r="A14">
        <f>19200-E11-F5</f>
        <v>6400</v>
      </c>
    </row>
    <row r="16" spans="1:6" x14ac:dyDescent="0.25">
      <c r="A16" t="s">
        <v>43</v>
      </c>
      <c r="C16" t="s">
        <v>17</v>
      </c>
      <c r="D16" t="s">
        <v>44</v>
      </c>
      <c r="F16">
        <v>6400</v>
      </c>
    </row>
    <row r="18" spans="1:7" x14ac:dyDescent="0.25">
      <c r="A18" t="s">
        <v>45</v>
      </c>
      <c r="C18" t="s">
        <v>17</v>
      </c>
      <c r="D18" t="s">
        <v>46</v>
      </c>
      <c r="F18">
        <v>19200</v>
      </c>
    </row>
    <row r="19" spans="1:7" x14ac:dyDescent="0.25">
      <c r="D19" t="s">
        <v>47</v>
      </c>
      <c r="E19">
        <v>1600</v>
      </c>
    </row>
    <row r="20" spans="1:7" x14ac:dyDescent="0.25">
      <c r="D20" t="s">
        <v>48</v>
      </c>
      <c r="E20">
        <f>F18-E19</f>
        <v>17600</v>
      </c>
    </row>
    <row r="22" spans="1:7" x14ac:dyDescent="0.25">
      <c r="A22" t="s">
        <v>49</v>
      </c>
    </row>
    <row r="23" spans="1:7" x14ac:dyDescent="0.25">
      <c r="A23" t="s">
        <v>50</v>
      </c>
      <c r="D23" t="s">
        <v>48</v>
      </c>
      <c r="G23">
        <f>6*1600</f>
        <v>9600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Esercizio n.1</vt:lpstr>
      <vt:lpstr>Esercizio n.2</vt:lpstr>
      <vt:lpstr>Esercizio n.3</vt:lpstr>
      <vt:lpstr>Esercizio n.4</vt:lpstr>
      <vt:lpstr>Esercizio n.5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Paola Rossi</dc:creator>
  <cp:lastModifiedBy>Paola Rossi</cp:lastModifiedBy>
  <dcterms:created xsi:type="dcterms:W3CDTF">2020-12-18T10:35:16Z</dcterms:created>
  <dcterms:modified xsi:type="dcterms:W3CDTF">2022-01-14T16:58:42Z</dcterms:modified>
</cp:coreProperties>
</file>