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1-22\condizionamento\"/>
    </mc:Choice>
  </mc:AlternateContent>
  <bookViews>
    <workbookView xWindow="0" yWindow="0" windowWidth="13008" windowHeight="6936" activeTab="1"/>
  </bookViews>
  <sheets>
    <sheet name="Estivo" sheetId="1" r:id="rId1"/>
    <sheet name="Inverna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73" i="1"/>
  <c r="B64" i="1" l="1"/>
  <c r="B59" i="1"/>
  <c r="B61" i="1"/>
  <c r="B60" i="1"/>
  <c r="B57" i="1"/>
  <c r="B55" i="1"/>
  <c r="B49" i="1"/>
  <c r="B47" i="1"/>
  <c r="B43" i="1" l="1"/>
  <c r="B42" i="1"/>
  <c r="B14" i="1"/>
  <c r="B40" i="1"/>
  <c r="B36" i="1"/>
  <c r="B35" i="1"/>
  <c r="B29" i="1"/>
  <c r="B22" i="1"/>
  <c r="B20" i="1"/>
  <c r="B19" i="1"/>
  <c r="B16" i="1"/>
  <c r="B15" i="1"/>
  <c r="B13" i="1"/>
</calcChain>
</file>

<file path=xl/sharedStrings.xml><?xml version="1.0" encoding="utf-8"?>
<sst xmlns="http://schemas.openxmlformats.org/spreadsheetml/2006/main" count="120" uniqueCount="78">
  <si>
    <t>t_est</t>
  </si>
  <si>
    <t>phi_est</t>
  </si>
  <si>
    <t>%</t>
  </si>
  <si>
    <t>t_int</t>
  </si>
  <si>
    <t>°C</t>
  </si>
  <si>
    <t>phi_int</t>
  </si>
  <si>
    <t>V</t>
  </si>
  <si>
    <t>m^3</t>
  </si>
  <si>
    <t>persone</t>
  </si>
  <si>
    <t>vent</t>
  </si>
  <si>
    <t>mì3/s/persona</t>
  </si>
  <si>
    <t>sens</t>
  </si>
  <si>
    <t>W/persona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</si>
  <si>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</si>
  <si>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</si>
  <si>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</si>
  <si>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</si>
  <si>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</si>
  <si>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</si>
  <si>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</si>
  <si>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</si>
  <si>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</si>
  <si>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</si>
  <si>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</si>
  <si>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</si>
  <si>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ricambi ora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</si>
  <si>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</si>
  <si>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</si>
  <si>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</si>
  <si>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</si>
  <si>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</si>
  <si>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</si>
  <si>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</si>
  <si>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</si>
  <si>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</si>
  <si>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theta_wi</t>
  </si>
  <si>
    <t>theta_wu</t>
  </si>
  <si>
    <t>theta_s</t>
  </si>
  <si>
    <t>theta_wu+0.5</t>
  </si>
  <si>
    <t xml:space="preserve">rinnovo alto </t>
  </si>
  <si>
    <t>G_rinn/G_tot</t>
  </si>
  <si>
    <t>percentuale alta di rinnovo, molta aria da trattare t_s=t uscita acqua + 0.5 K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</si>
  <si>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</si>
  <si>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</si>
  <si>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</si>
  <si>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</si>
  <si>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</si>
  <si>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</si>
  <si>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</si>
  <si>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</si>
  <si>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</si>
  <si>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</si>
  <si>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</si>
  <si>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</si>
  <si>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</si>
  <si>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</si>
  <si>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</si>
  <si>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</si>
  <si>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</si>
  <si>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</si>
  <si>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</si>
  <si>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</si>
  <si>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</si>
  <si>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senza acqua scarico</t>
  </si>
  <si>
    <t>phi_l</t>
  </si>
  <si>
    <t>phi_post</t>
  </si>
  <si>
    <t>h_i</t>
  </si>
  <si>
    <t>cl</t>
  </si>
  <si>
    <t>calore specifico acqua glicolta</t>
  </si>
  <si>
    <t>m_f</t>
  </si>
  <si>
    <t>portata acqua refrigerazione</t>
  </si>
  <si>
    <t>portata acua batt postriscaldamento</t>
  </si>
  <si>
    <t>m_c</t>
  </si>
  <si>
    <t>theta_we</t>
  </si>
  <si>
    <t>te</t>
  </si>
  <si>
    <t>phi_e</t>
  </si>
  <si>
    <t>h_e</t>
  </si>
  <si>
    <t>x_e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</si>
</sst>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quotePrefix="1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22" workbookViewId="0">
      <selection activeCell="I68" sqref="I68"/>
    </sheetView>
  </sheetViews>
  <sheetFormatPr defaultRowHeight="14.4" x14ac:dyDescent="0.3"/>
  <cols>
    <col min="1" max="1" width="13.109375" customWidth="1"/>
  </cols>
  <sheetData>
    <row r="1" spans="1:3" x14ac:dyDescent="0.3">
      <c r="A1" t="s">
        <v>0</v>
      </c>
      <c r="B1">
        <v>35</v>
      </c>
    </row>
    <row r="2" spans="1:3" x14ac:dyDescent="0.3">
      <c r="A2" t="s">
        <v>1</v>
      </c>
      <c r="B2">
        <v>70</v>
      </c>
      <c r="C2" t="s">
        <v>2</v>
      </c>
    </row>
    <row r="3" spans="1:3" x14ac:dyDescent="0.3">
      <c r="A3" t="s">
        <v>3</v>
      </c>
      <c r="B3">
        <v>27</v>
      </c>
      <c r="C3" t="s">
        <v>4</v>
      </c>
    </row>
    <row r="4" spans="1:3" x14ac:dyDescent="0.3">
      <c r="A4" t="s">
        <v>5</v>
      </c>
      <c r="B4">
        <v>50</v>
      </c>
      <c r="C4" t="s">
        <v>2</v>
      </c>
    </row>
    <row r="6" spans="1:3" x14ac:dyDescent="0.3">
      <c r="A6" t="s">
        <v>6</v>
      </c>
      <c r="B6">
        <v>2861</v>
      </c>
      <c r="C6" t="s">
        <v>7</v>
      </c>
    </row>
    <row r="7" spans="1:3" x14ac:dyDescent="0.3">
      <c r="A7" t="s">
        <v>8</v>
      </c>
      <c r="B7">
        <v>250</v>
      </c>
    </row>
    <row r="8" spans="1:3" x14ac:dyDescent="0.3">
      <c r="A8" t="s">
        <v>9</v>
      </c>
      <c r="B8">
        <v>8.0000000000000002E-3</v>
      </c>
      <c r="C8" t="s">
        <v>10</v>
      </c>
    </row>
    <row r="9" spans="1:3" x14ac:dyDescent="0.3">
      <c r="A9" t="s">
        <v>11</v>
      </c>
      <c r="B9">
        <v>70</v>
      </c>
      <c r="C9" t="s">
        <v>12</v>
      </c>
    </row>
    <row r="10" spans="1:3" x14ac:dyDescent="0.3">
      <c r="A10" t="s">
        <v>13</v>
      </c>
      <c r="B10">
        <v>50</v>
      </c>
      <c r="C10" t="s">
        <v>12</v>
      </c>
    </row>
    <row r="12" spans="1:3" x14ac:dyDescent="0.3">
      <c r="A12" t="s">
        <v>14</v>
      </c>
      <c r="B12">
        <v>37281</v>
      </c>
      <c r="C12" t="s">
        <v>15</v>
      </c>
    </row>
    <row r="13" spans="1:3" x14ac:dyDescent="0.3">
      <c r="A13" t="s">
        <v>16</v>
      </c>
      <c r="B13">
        <f>B7*B10</f>
        <v>12500</v>
      </c>
      <c r="C13" t="s">
        <v>15</v>
      </c>
    </row>
    <row r="14" spans="1:3" x14ac:dyDescent="0.3">
      <c r="A14" t="s">
        <v>46</v>
      </c>
      <c r="B14">
        <f>B12+B13</f>
        <v>49781</v>
      </c>
    </row>
    <row r="15" spans="1:3" x14ac:dyDescent="0.3">
      <c r="A15" t="s">
        <v>17</v>
      </c>
      <c r="B15">
        <f>B12/(B12+B13)</f>
        <v>0.74890018280066695</v>
      </c>
    </row>
    <row r="16" spans="1:3" x14ac:dyDescent="0.3">
      <c r="A16" t="s">
        <v>18</v>
      </c>
      <c r="B16">
        <f>(B12+B13)/B13*2501/1000</f>
        <v>9.9601824800000003</v>
      </c>
    </row>
    <row r="17" spans="1:4" x14ac:dyDescent="0.3">
      <c r="A17" t="s">
        <v>23</v>
      </c>
      <c r="B17" s="1" t="s">
        <v>24</v>
      </c>
      <c r="C17" t="s">
        <v>25</v>
      </c>
    </row>
    <row r="19" spans="1:4" x14ac:dyDescent="0.3">
      <c r="A19" t="s">
        <v>20</v>
      </c>
      <c r="B19">
        <f>B8*B7*3600</f>
        <v>7200</v>
      </c>
      <c r="C19" t="s">
        <v>21</v>
      </c>
    </row>
    <row r="20" spans="1:4" x14ac:dyDescent="0.3">
      <c r="A20" t="s">
        <v>22</v>
      </c>
      <c r="B20">
        <f>B6*6</f>
        <v>17166</v>
      </c>
    </row>
    <row r="21" spans="1:4" x14ac:dyDescent="0.3">
      <c r="A21" t="s">
        <v>26</v>
      </c>
      <c r="B21">
        <v>17200</v>
      </c>
      <c r="C21" t="s">
        <v>21</v>
      </c>
      <c r="D21" t="s">
        <v>19</v>
      </c>
    </row>
    <row r="22" spans="1:4" x14ac:dyDescent="0.3">
      <c r="A22" t="s">
        <v>27</v>
      </c>
      <c r="B22">
        <f>B21-B19</f>
        <v>10000</v>
      </c>
      <c r="C22" t="s">
        <v>21</v>
      </c>
    </row>
    <row r="24" spans="1:4" x14ac:dyDescent="0.3">
      <c r="A24" t="s">
        <v>28</v>
      </c>
      <c r="B24">
        <v>11.2</v>
      </c>
      <c r="C24" t="s">
        <v>33</v>
      </c>
    </row>
    <row r="25" spans="1:4" x14ac:dyDescent="0.3">
      <c r="A25" t="s">
        <v>29</v>
      </c>
      <c r="B25">
        <v>25</v>
      </c>
      <c r="C25" t="s">
        <v>33</v>
      </c>
    </row>
    <row r="26" spans="1:4" x14ac:dyDescent="0.3">
      <c r="A26" t="s">
        <v>30</v>
      </c>
      <c r="B26">
        <v>56</v>
      </c>
      <c r="C26" t="s">
        <v>31</v>
      </c>
    </row>
    <row r="27" spans="1:4" x14ac:dyDescent="0.3">
      <c r="A27" t="s">
        <v>32</v>
      </c>
      <c r="B27">
        <v>100</v>
      </c>
      <c r="C27" t="s">
        <v>31</v>
      </c>
    </row>
    <row r="29" spans="1:4" x14ac:dyDescent="0.3">
      <c r="A29" t="s">
        <v>34</v>
      </c>
      <c r="B29" s="2">
        <f>(B24*B22+B25*B19)/B21</f>
        <v>16.976744186046513</v>
      </c>
      <c r="C29" t="s">
        <v>33</v>
      </c>
    </row>
    <row r="31" spans="1:4" x14ac:dyDescent="0.3">
      <c r="A31" t="s">
        <v>35</v>
      </c>
      <c r="B31">
        <v>5</v>
      </c>
      <c r="C31" t="s">
        <v>4</v>
      </c>
    </row>
    <row r="32" spans="1:4" x14ac:dyDescent="0.3">
      <c r="A32" t="s">
        <v>36</v>
      </c>
      <c r="B32">
        <v>12</v>
      </c>
      <c r="C32" t="s">
        <v>4</v>
      </c>
    </row>
    <row r="34" spans="1:4" x14ac:dyDescent="0.3">
      <c r="A34" t="s">
        <v>37</v>
      </c>
      <c r="B34" t="s">
        <v>38</v>
      </c>
      <c r="C34" t="s">
        <v>39</v>
      </c>
    </row>
    <row r="35" spans="1:4" x14ac:dyDescent="0.3">
      <c r="A35" t="s">
        <v>37</v>
      </c>
      <c r="B35">
        <f>B32+0.5</f>
        <v>12.5</v>
      </c>
      <c r="C35" t="s">
        <v>4</v>
      </c>
    </row>
    <row r="36" spans="1:4" x14ac:dyDescent="0.3">
      <c r="A36" t="s">
        <v>40</v>
      </c>
      <c r="B36">
        <f>B19/B21*100</f>
        <v>41.860465116279073</v>
      </c>
      <c r="C36" t="s">
        <v>2</v>
      </c>
      <c r="D36" t="s">
        <v>41</v>
      </c>
    </row>
    <row r="38" spans="1:4" x14ac:dyDescent="0.3">
      <c r="A38" t="s">
        <v>43</v>
      </c>
      <c r="B38">
        <v>1.004</v>
      </c>
      <c r="C38" t="s">
        <v>60</v>
      </c>
    </row>
    <row r="39" spans="1:4" x14ac:dyDescent="0.3">
      <c r="A39" t="s">
        <v>44</v>
      </c>
      <c r="B39">
        <v>1.875</v>
      </c>
      <c r="C39" t="s">
        <v>60</v>
      </c>
    </row>
    <row r="40" spans="1:4" x14ac:dyDescent="0.3">
      <c r="A40" t="s">
        <v>42</v>
      </c>
      <c r="B40">
        <f>B38+0.01*B39</f>
        <v>1.02275</v>
      </c>
      <c r="C40" t="s">
        <v>60</v>
      </c>
    </row>
    <row r="41" spans="1:4" x14ac:dyDescent="0.3">
      <c r="A41" t="s">
        <v>59</v>
      </c>
      <c r="B41">
        <v>4.1870000000000003</v>
      </c>
      <c r="C41" t="s">
        <v>60</v>
      </c>
    </row>
    <row r="42" spans="1:4" x14ac:dyDescent="0.3">
      <c r="A42" t="s">
        <v>45</v>
      </c>
      <c r="B42">
        <f>B12/1000/B40/1.2/B21*3600</f>
        <v>6.3578587142507947</v>
      </c>
    </row>
    <row r="43" spans="1:4" x14ac:dyDescent="0.3">
      <c r="A43" t="s">
        <v>47</v>
      </c>
      <c r="B43">
        <f>B3-B42</f>
        <v>20.642141285749204</v>
      </c>
    </row>
    <row r="45" spans="1:4" x14ac:dyDescent="0.3">
      <c r="A45" t="s">
        <v>47</v>
      </c>
      <c r="B45">
        <v>20</v>
      </c>
      <c r="C45" t="s">
        <v>4</v>
      </c>
    </row>
    <row r="46" spans="1:4" x14ac:dyDescent="0.3">
      <c r="A46" t="s">
        <v>45</v>
      </c>
      <c r="B46">
        <v>7</v>
      </c>
      <c r="C46" t="s">
        <v>48</v>
      </c>
    </row>
    <row r="47" spans="1:4" x14ac:dyDescent="0.3">
      <c r="A47" t="s">
        <v>49</v>
      </c>
      <c r="B47">
        <f>B12/1000/1.2/B40/B46*3600</f>
        <v>15622.167126444807</v>
      </c>
      <c r="C47" t="s">
        <v>21</v>
      </c>
    </row>
    <row r="48" spans="1:4" x14ac:dyDescent="0.3">
      <c r="A48" t="s">
        <v>50</v>
      </c>
      <c r="B48">
        <v>15600</v>
      </c>
      <c r="C48" t="s">
        <v>21</v>
      </c>
    </row>
    <row r="49" spans="1:6" x14ac:dyDescent="0.3">
      <c r="A49" t="s">
        <v>34</v>
      </c>
      <c r="B49">
        <f>(B24*(B47-B19)+B25*B19)/B47</f>
        <v>17.560193127866743</v>
      </c>
      <c r="C49" t="s">
        <v>57</v>
      </c>
    </row>
    <row r="51" spans="1:6" x14ac:dyDescent="0.3">
      <c r="A51" t="s">
        <v>51</v>
      </c>
      <c r="B51">
        <v>41</v>
      </c>
      <c r="C51" t="s">
        <v>31</v>
      </c>
    </row>
    <row r="52" spans="1:6" x14ac:dyDescent="0.3">
      <c r="A52" t="s">
        <v>52</v>
      </c>
      <c r="B52">
        <v>36</v>
      </c>
      <c r="C52" t="s">
        <v>31</v>
      </c>
      <c r="D52" t="s">
        <v>56</v>
      </c>
      <c r="E52">
        <v>10.199999999999999</v>
      </c>
      <c r="F52" t="s">
        <v>57</v>
      </c>
    </row>
    <row r="53" spans="1:6" x14ac:dyDescent="0.3">
      <c r="A53" t="s">
        <v>53</v>
      </c>
      <c r="B53">
        <v>75.5</v>
      </c>
      <c r="C53" t="s">
        <v>31</v>
      </c>
    </row>
    <row r="55" spans="1:6" x14ac:dyDescent="0.3">
      <c r="A55" t="s">
        <v>54</v>
      </c>
      <c r="B55">
        <f>(B51-B52)/(B53-B52)</f>
        <v>0.12658227848101267</v>
      </c>
    </row>
    <row r="57" spans="1:6" x14ac:dyDescent="0.3">
      <c r="A57" t="s">
        <v>55</v>
      </c>
      <c r="B57">
        <f>B48/3600*1.2*(B49-E52)/1000</f>
        <v>3.8273004264907061E-2</v>
      </c>
      <c r="C57" t="s">
        <v>58</v>
      </c>
    </row>
    <row r="59" spans="1:6" x14ac:dyDescent="0.3">
      <c r="A59" t="s">
        <v>61</v>
      </c>
      <c r="B59">
        <f>B48/3600*1.2*(B53-B51)</f>
        <v>179.39999999999998</v>
      </c>
      <c r="C59" t="s">
        <v>62</v>
      </c>
      <c r="D59" t="s">
        <v>63</v>
      </c>
    </row>
    <row r="60" spans="1:6" x14ac:dyDescent="0.3">
      <c r="A60" t="s">
        <v>61</v>
      </c>
      <c r="B60" s="2">
        <f>B48/3600*1.2*(B53-B51)-B57*B41*B35</f>
        <v>177.39688663928541</v>
      </c>
      <c r="C60" t="s">
        <v>62</v>
      </c>
    </row>
    <row r="61" spans="1:6" x14ac:dyDescent="0.3">
      <c r="A61" t="s">
        <v>64</v>
      </c>
      <c r="B61" s="2">
        <f>B57*B41*B35</f>
        <v>2.0031133607145737</v>
      </c>
      <c r="C61" t="s">
        <v>62</v>
      </c>
    </row>
    <row r="63" spans="1:6" x14ac:dyDescent="0.3">
      <c r="A63" t="s">
        <v>66</v>
      </c>
      <c r="B63">
        <v>46</v>
      </c>
      <c r="C63" t="s">
        <v>31</v>
      </c>
    </row>
    <row r="64" spans="1:6" x14ac:dyDescent="0.3">
      <c r="A64" t="s">
        <v>65</v>
      </c>
      <c r="B64">
        <f>B48/3600*1.2*(B63-B51)</f>
        <v>25.999999999999996</v>
      </c>
      <c r="C64" t="s">
        <v>62</v>
      </c>
    </row>
    <row r="65" spans="1:4" x14ac:dyDescent="0.3">
      <c r="A65" t="s">
        <v>70</v>
      </c>
    </row>
    <row r="66" spans="1:4" x14ac:dyDescent="0.3">
      <c r="A66" t="s">
        <v>67</v>
      </c>
      <c r="B66">
        <v>3.8610000000000002</v>
      </c>
      <c r="C66" t="s">
        <v>60</v>
      </c>
      <c r="D66" t="s">
        <v>68</v>
      </c>
    </row>
    <row r="67" spans="1:4" x14ac:dyDescent="0.3">
      <c r="A67" t="s">
        <v>69</v>
      </c>
      <c r="B67" s="2">
        <f>B60/B66/(B32-B31)</f>
        <v>6.5636913693449292</v>
      </c>
      <c r="C67" t="s">
        <v>58</v>
      </c>
    </row>
    <row r="69" spans="1:4" x14ac:dyDescent="0.3">
      <c r="A69" t="s">
        <v>71</v>
      </c>
    </row>
    <row r="70" spans="1:4" x14ac:dyDescent="0.3">
      <c r="A70" t="s">
        <v>67</v>
      </c>
      <c r="B70">
        <v>4.1870000000000003</v>
      </c>
      <c r="C70" t="s">
        <v>60</v>
      </c>
    </row>
    <row r="71" spans="1:4" x14ac:dyDescent="0.3">
      <c r="A71" t="s">
        <v>73</v>
      </c>
      <c r="B71">
        <v>70</v>
      </c>
      <c r="C71" t="s">
        <v>4</v>
      </c>
    </row>
    <row r="72" spans="1:4" x14ac:dyDescent="0.3">
      <c r="A72" t="s">
        <v>36</v>
      </c>
      <c r="B72">
        <v>60</v>
      </c>
      <c r="C72" t="s">
        <v>4</v>
      </c>
    </row>
    <row r="73" spans="1:4" x14ac:dyDescent="0.3">
      <c r="A73" t="s">
        <v>72</v>
      </c>
      <c r="B73">
        <f>B64/B70/(B71-B72)</f>
        <v>0.62096966802006193</v>
      </c>
      <c r="C73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5" sqref="B5"/>
    </sheetView>
  </sheetViews>
  <sheetFormatPr defaultRowHeight="14.4" x14ac:dyDescent="0.3"/>
  <sheetData>
    <row r="1" spans="1:3" x14ac:dyDescent="0.3">
      <c r="A1" t="s">
        <v>74</v>
      </c>
      <c r="B1">
        <v>-5</v>
      </c>
    </row>
    <row r="2" spans="1:3" x14ac:dyDescent="0.3">
      <c r="A2" t="s">
        <v>75</v>
      </c>
      <c r="B2">
        <v>90</v>
      </c>
      <c r="C2" t="s">
        <v>2</v>
      </c>
    </row>
    <row r="3" spans="1:3" x14ac:dyDescent="0.3">
      <c r="A3" t="s">
        <v>76</v>
      </c>
      <c r="B3">
        <v>0.52200000000000002</v>
      </c>
      <c r="C3" t="s">
        <v>31</v>
      </c>
    </row>
    <row r="4" spans="1:3" x14ac:dyDescent="0.3">
      <c r="A4" t="s">
        <v>77</v>
      </c>
      <c r="B4">
        <v>2.2240000000000002</v>
      </c>
      <c r="C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Estivo</vt:lpstr>
      <vt:lpstr>Invernale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2022-04-01T08:19:27Z</dcterms:created>
  <dcterms:modified xsi:type="dcterms:W3CDTF">2022-04-05T10:56:00Z</dcterms:modified>
</cp:coreProperties>
</file>