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s-my.sharepoint.com/personal/5179_ds_units_it/Documents/MATERIALE/ANALISI BILANCIO INDICI E FLUSSI/CASI/CASI IN ITALIANO/RICHETTI VS GRANITI FIANDRE/"/>
    </mc:Choice>
  </mc:AlternateContent>
  <xr:revisionPtr revIDLastSave="93" documentId="8_{DA3581B2-9492-E445-B5DB-0E2A0D6A6772}" xr6:coauthVersionLast="47" xr6:coauthVersionMax="47" xr10:uidLastSave="{557BAE7A-CAD2-954E-84AB-05D671E45BA0}"/>
  <bookViews>
    <workbookView xWindow="0" yWindow="0" windowWidth="38400" windowHeight="21600" xr2:uid="{5F3C8070-AEBB-6A46-BE2A-AD93CE3F3CE4}"/>
  </bookViews>
  <sheets>
    <sheet name="GRANITI FIANDRE" sheetId="1" r:id="rId1"/>
    <sheet name="RICHETTI" sheetId="2" r:id="rId2"/>
  </sheets>
  <definedNames>
    <definedName name="OLE_LINK1" localSheetId="0">'GRANITI FIANDRE'!$B$3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3" i="2" l="1"/>
  <c r="V33" i="2"/>
  <c r="R33" i="2"/>
  <c r="Z32" i="2"/>
  <c r="V32" i="2"/>
  <c r="R32" i="2"/>
  <c r="Z31" i="2"/>
  <c r="V31" i="2"/>
  <c r="S31" i="2"/>
  <c r="R31" i="2"/>
  <c r="Z30" i="2"/>
  <c r="W30" i="2"/>
  <c r="V30" i="2"/>
  <c r="S30" i="2"/>
  <c r="R30" i="2"/>
  <c r="Z29" i="2"/>
  <c r="W29" i="2"/>
  <c r="V29" i="2"/>
  <c r="S29" i="2"/>
  <c r="R29" i="2"/>
  <c r="Z28" i="2"/>
  <c r="W28" i="2"/>
  <c r="V28" i="2"/>
  <c r="S28" i="2"/>
  <c r="R28" i="2"/>
  <c r="Z27" i="2"/>
  <c r="W27" i="2"/>
  <c r="V27" i="2"/>
  <c r="S27" i="2"/>
  <c r="R27" i="2"/>
  <c r="Z26" i="2"/>
  <c r="W26" i="2"/>
  <c r="V26" i="2"/>
  <c r="S26" i="2"/>
  <c r="R26" i="2"/>
  <c r="Y25" i="2"/>
  <c r="Z25" i="2" s="1"/>
  <c r="U25" i="2"/>
  <c r="W25" i="2" s="1"/>
  <c r="Z24" i="2"/>
  <c r="W24" i="2"/>
  <c r="V24" i="2"/>
  <c r="R24" i="2"/>
  <c r="Z23" i="2"/>
  <c r="W23" i="2"/>
  <c r="V23" i="2"/>
  <c r="S23" i="2"/>
  <c r="R23" i="2"/>
  <c r="Z22" i="2"/>
  <c r="W22" i="2"/>
  <c r="V22" i="2"/>
  <c r="S22" i="2"/>
  <c r="R22" i="2"/>
  <c r="Y21" i="2"/>
  <c r="Z21" i="2" s="1"/>
  <c r="U21" i="2"/>
  <c r="W21" i="2" s="1"/>
  <c r="S21" i="2"/>
  <c r="R21" i="2"/>
  <c r="Q21" i="2"/>
  <c r="Q25" i="2" s="1"/>
  <c r="Z20" i="2"/>
  <c r="W20" i="2"/>
  <c r="V20" i="2"/>
  <c r="S20" i="2"/>
  <c r="R20" i="2"/>
  <c r="Z19" i="2"/>
  <c r="W19" i="2"/>
  <c r="V19" i="2"/>
  <c r="S19" i="2"/>
  <c r="R19" i="2"/>
  <c r="Z18" i="2"/>
  <c r="W18" i="2"/>
  <c r="V18" i="2"/>
  <c r="S18" i="2"/>
  <c r="R18" i="2"/>
  <c r="Z17" i="2"/>
  <c r="W17" i="2"/>
  <c r="V17" i="2"/>
  <c r="S17" i="2"/>
  <c r="R17" i="2"/>
  <c r="Z16" i="2"/>
  <c r="W16" i="2"/>
  <c r="V16" i="2"/>
  <c r="S16" i="2"/>
  <c r="R16" i="2"/>
  <c r="Z15" i="2"/>
  <c r="W15" i="2"/>
  <c r="V15" i="2"/>
  <c r="S15" i="2"/>
  <c r="R15" i="2"/>
  <c r="Z14" i="2"/>
  <c r="W14" i="2"/>
  <c r="V14" i="2"/>
  <c r="S14" i="2"/>
  <c r="R14" i="2"/>
  <c r="Z13" i="2"/>
  <c r="W13" i="2"/>
  <c r="V13" i="2"/>
  <c r="S13" i="2"/>
  <c r="R13" i="2"/>
  <c r="Z10" i="2"/>
  <c r="W10" i="2"/>
  <c r="V10" i="2"/>
  <c r="S10" i="2"/>
  <c r="R10" i="2"/>
  <c r="W9" i="2"/>
  <c r="S9" i="2"/>
  <c r="W7" i="2"/>
  <c r="S7" i="2"/>
  <c r="W5" i="2"/>
  <c r="S5" i="2"/>
  <c r="W4" i="2"/>
  <c r="S4" i="2"/>
  <c r="J5" i="1"/>
  <c r="J7" i="1"/>
  <c r="J8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4" i="1"/>
  <c r="F5" i="1"/>
  <c r="F6" i="1"/>
  <c r="F7" i="1"/>
  <c r="F8" i="1"/>
  <c r="F11" i="1"/>
  <c r="F12" i="1"/>
  <c r="F13" i="1"/>
  <c r="F14" i="1"/>
  <c r="F15" i="1"/>
  <c r="F16" i="1"/>
  <c r="F17" i="1"/>
  <c r="F18" i="1"/>
  <c r="F19" i="1"/>
  <c r="F20" i="1"/>
  <c r="F21" i="1"/>
  <c r="F23" i="1"/>
  <c r="F24" i="1"/>
  <c r="F25" i="1"/>
  <c r="F29" i="1"/>
  <c r="F4" i="1"/>
  <c r="S25" i="2" l="1"/>
  <c r="R25" i="2"/>
  <c r="V25" i="2"/>
  <c r="V21" i="2"/>
  <c r="L19" i="1"/>
  <c r="L23" i="1" s="1"/>
  <c r="H19" i="1"/>
  <c r="H23" i="1" s="1"/>
  <c r="D19" i="1"/>
  <c r="D23" i="1" s="1"/>
  <c r="D25" i="1" s="1"/>
</calcChain>
</file>

<file path=xl/sharedStrings.xml><?xml version="1.0" encoding="utf-8"?>
<sst xmlns="http://schemas.openxmlformats.org/spreadsheetml/2006/main" count="154" uniqueCount="86">
  <si>
    <t>C/ EC. GRANITI FIANDRE</t>
  </si>
  <si>
    <t>VAR.%</t>
  </si>
  <si>
    <t>%</t>
  </si>
  <si>
    <t>Ricavi di vendita beni e servizi</t>
  </si>
  <si>
    <t>Variazione prodotti e semilavorati</t>
  </si>
  <si>
    <t>Produzioni in economia</t>
  </si>
  <si>
    <t>VALORE DELLA PRODUZIONE</t>
  </si>
  <si>
    <t>Consumi di materie + costo merci vendute</t>
  </si>
  <si>
    <t>costo acquisto materie e merci</t>
  </si>
  <si>
    <t>variazione materie (- se positiva)</t>
  </si>
  <si>
    <t xml:space="preserve">Costi per servizi vari e altri oneri oper. </t>
  </si>
  <si>
    <t>VALORE AGGIUNTO</t>
  </si>
  <si>
    <t>costo del personale</t>
  </si>
  <si>
    <t>imposte e tasse, e altri costi</t>
  </si>
  <si>
    <t>M.O.L.</t>
  </si>
  <si>
    <t>ammortamenti</t>
  </si>
  <si>
    <t>accantonamenti</t>
  </si>
  <si>
    <t>altri proventi e oneri, non finanziari</t>
  </si>
  <si>
    <t>proventi e oneri da titoli o finanziamenti a terzi</t>
  </si>
  <si>
    <t>proventi e oneri da partecipazioni</t>
  </si>
  <si>
    <t>utili e perdite su cambi</t>
  </si>
  <si>
    <t>oneri finanziari</t>
  </si>
  <si>
    <t xml:space="preserve">REDDITO ORDINARIO </t>
  </si>
  <si>
    <t>ricavi straordinari (esclusi gest. part.)</t>
  </si>
  <si>
    <t>costi straordinari (esclusi gest. part.)</t>
  </si>
  <si>
    <t>SALDO COMPONENTI STRAORDINARI</t>
  </si>
  <si>
    <t>REDDITO ANTE IMPOSTE</t>
  </si>
  <si>
    <t>imposte sul reddito</t>
  </si>
  <si>
    <t>REDDITO NETTO D'ESERCIZIO</t>
  </si>
  <si>
    <t>EBIT</t>
  </si>
  <si>
    <t xml:space="preserve">REDDITO OPERATIVO </t>
  </si>
  <si>
    <t>proventi e oneri da titoli, inter. Attivi</t>
  </si>
  <si>
    <t>imposte e tasse</t>
  </si>
  <si>
    <t>Costi per servizi vari</t>
  </si>
  <si>
    <t xml:space="preserve">Contributi in c/esercizio </t>
  </si>
  <si>
    <t>VAL. PRODUZ. al netto dei CONTRIBUTI</t>
  </si>
  <si>
    <t>C/ EC. RICCHETTI</t>
  </si>
  <si>
    <t>REDDITO OPERATIVO</t>
  </si>
  <si>
    <t>∆%</t>
  </si>
  <si>
    <t>GRANITI FIANDRE</t>
  </si>
  <si>
    <t>ATTIVO</t>
  </si>
  <si>
    <t>% </t>
  </si>
  <si>
    <t> %</t>
  </si>
  <si>
    <t>IMMOBILIZZAZIONI</t>
  </si>
  <si>
    <t>Immateriali</t>
  </si>
  <si>
    <t>Materiali</t>
  </si>
  <si>
    <t>Finanziarie (partec., crediti non comm.)</t>
  </si>
  <si>
    <t>crediti commerciali a lungo termine</t>
  </si>
  <si>
    <t>ATTIVO CORRENTE</t>
  </si>
  <si>
    <t>Scorte</t>
  </si>
  <si>
    <t>materie</t>
  </si>
  <si>
    <t>semilavorati</t>
  </si>
  <si>
    <t>prodotti finiti e merci</t>
  </si>
  <si>
    <t>Crediti</t>
  </si>
  <si>
    <t>verso clienti</t>
  </si>
  <si>
    <t>altri</t>
  </si>
  <si>
    <t>risconti attivi e anticipi a fornitori</t>
  </si>
  <si>
    <t>Liquidità</t>
  </si>
  <si>
    <t>cassa, banche e simili</t>
  </si>
  <si>
    <t>TOTALE ATTIVO</t>
  </si>
  <si>
    <t>PASSIVO E NETTO</t>
  </si>
  <si>
    <t>PATRIMONIO NETTO</t>
  </si>
  <si>
    <t>Capitale apportato</t>
  </si>
  <si>
    <t>Autofinanziamento</t>
  </si>
  <si>
    <t>riserve proprie</t>
  </si>
  <si>
    <t>riserve da rivalutazione</t>
  </si>
  <si>
    <t xml:space="preserve">          -   </t>
  </si>
  <si>
    <t>reddito d'esercizio</t>
  </si>
  <si>
    <t>DEBITI A LUNGO TERMINE</t>
  </si>
  <si>
    <t>T.F.R.+ altri fondi simili</t>
  </si>
  <si>
    <t>V.so istituti di credito e altri finanziatori</t>
  </si>
  <si>
    <t>Altri</t>
  </si>
  <si>
    <t>DEBITI A BREVE TERMINE</t>
  </si>
  <si>
    <t>verso fornitori</t>
  </si>
  <si>
    <t>verso banche e altri finanziatori</t>
  </si>
  <si>
    <t>acconti e risc.ti pass. (debiti non mon.)</t>
  </si>
  <si>
    <t>TOTALE PASSIVO E NETTO</t>
  </si>
  <si>
    <t> 100</t>
  </si>
  <si>
    <t>100 </t>
  </si>
  <si>
    <t>RICCHETTI</t>
  </si>
  <si>
    <t>Finanziarie</t>
  </si>
  <si>
    <t>capitale sociale</t>
  </si>
  <si>
    <t>riserva sovrapprezzo</t>
  </si>
  <si>
    <t>V.so banche e altri finanziatori</t>
  </si>
  <si>
    <t>acconti e risc.pass. (debiti non mon.)</t>
  </si>
  <si>
    <t xml:space="preserve"> - azioni proprie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</si>
</sst>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80808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i/>
      <sz val="8"/>
      <color rgb="FF808080"/>
      <name val="Arial"/>
      <family val="2"/>
    </font>
    <font>
      <sz val="9"/>
      <color theme="1"/>
      <name val="Arial"/>
      <family val="2"/>
    </font>
    <font>
      <sz val="9"/>
      <color rgb="FF0070C0"/>
      <name val="Arial"/>
      <family val="2"/>
    </font>
    <font>
      <b/>
      <i/>
      <sz val="8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9"/>
      <color rgb="FF808080"/>
      <name val="Arial"/>
      <family val="2"/>
    </font>
    <font>
      <b/>
      <sz val="9"/>
      <color rgb="FF808080"/>
      <name val="Arial"/>
      <family val="2"/>
    </font>
    <font>
      <b/>
      <sz val="9"/>
      <color rgb="FF0070C0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10"/>
      <color theme="1"/>
      <name val="Arial"/>
      <family val="2"/>
    </font>
    <font>
      <b/>
      <sz val="9"/>
      <color theme="0" tint="-0.499984740745262"/>
      <name val="Arial"/>
      <family val="2"/>
    </font>
    <font>
      <b/>
      <sz val="18"/>
      <color theme="1"/>
      <name val="Arial"/>
      <family val="2"/>
    </font>
    <font>
      <b/>
      <sz val="20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2"/>
      <color rgb="FF000000"/>
      <name val="Arial"/>
      <family val="2"/>
    </font>
    <font>
      <b/>
      <sz val="2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9" fillId="3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3" fontId="14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3" borderId="1" xfId="0" applyFont="1" applyFill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3" fontId="18" fillId="3" borderId="1" xfId="0" applyNumberFormat="1" applyFont="1" applyFill="1" applyBorder="1" applyAlignment="1">
      <alignment horizontal="right" vertical="center"/>
    </xf>
    <xf numFmtId="0" fontId="18" fillId="3" borderId="1" xfId="0" applyFont="1" applyFill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2" fillId="0" borderId="1" xfId="0" applyFont="1" applyBorder="1"/>
    <xf numFmtId="0" fontId="15" fillId="3" borderId="1" xfId="0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4" fillId="3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9" fillId="0" borderId="1" xfId="0" applyFont="1" applyBorder="1"/>
    <xf numFmtId="0" fontId="23" fillId="2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18" fillId="0" borderId="1" xfId="0" applyFont="1" applyBorder="1"/>
    <xf numFmtId="0" fontId="19" fillId="0" borderId="1" xfId="0" applyFont="1" applyBorder="1"/>
    <xf numFmtId="3" fontId="19" fillId="0" borderId="1" xfId="0" applyNumberFormat="1" applyFont="1" applyBorder="1" applyAlignment="1">
      <alignment horizontal="right"/>
    </xf>
    <xf numFmtId="0" fontId="17" fillId="0" borderId="1" xfId="0" applyFont="1" applyBorder="1"/>
    <xf numFmtId="0" fontId="19" fillId="3" borderId="1" xfId="0" applyFont="1" applyFill="1" applyBorder="1"/>
    <xf numFmtId="3" fontId="19" fillId="3" borderId="1" xfId="0" applyNumberFormat="1" applyFont="1" applyFill="1" applyBorder="1" applyAlignment="1">
      <alignment horizontal="right"/>
    </xf>
    <xf numFmtId="0" fontId="19" fillId="2" borderId="1" xfId="0" applyFont="1" applyFill="1" applyBorder="1"/>
    <xf numFmtId="3" fontId="19" fillId="2" borderId="1" xfId="0" applyNumberFormat="1" applyFont="1" applyFill="1" applyBorder="1" applyAlignment="1">
      <alignment horizontal="right"/>
    </xf>
    <xf numFmtId="0" fontId="17" fillId="2" borderId="1" xfId="0" applyFont="1" applyFill="1" applyBorder="1"/>
    <xf numFmtId="0" fontId="19" fillId="0" borderId="1" xfId="0" applyFont="1" applyBorder="1" applyAlignment="1">
      <alignment horizontal="right"/>
    </xf>
    <xf numFmtId="0" fontId="19" fillId="2" borderId="1" xfId="0" applyFont="1" applyFill="1" applyBorder="1" applyAlignment="1">
      <alignment horizontal="right"/>
    </xf>
    <xf numFmtId="0" fontId="26" fillId="2" borderId="1" xfId="0" applyFont="1" applyFill="1" applyBorder="1"/>
    <xf numFmtId="0" fontId="19" fillId="3" borderId="1" xfId="0" applyFont="1" applyFill="1" applyBorder="1" applyAlignment="1">
      <alignment horizontal="right"/>
    </xf>
    <xf numFmtId="0" fontId="24" fillId="0" borderId="1" xfId="0" applyFont="1" applyBorder="1"/>
    <xf numFmtId="0" fontId="24" fillId="2" borderId="1" xfId="0" applyFont="1" applyFill="1" applyBorder="1"/>
    <xf numFmtId="3" fontId="24" fillId="2" borderId="1" xfId="0" applyNumberFormat="1" applyFont="1" applyFill="1" applyBorder="1" applyAlignment="1">
      <alignment horizontal="right"/>
    </xf>
    <xf numFmtId="0" fontId="23" fillId="2" borderId="1" xfId="0" applyFont="1" applyFill="1" applyBorder="1" applyAlignment="1">
      <alignment horizontal="right"/>
    </xf>
    <xf numFmtId="0" fontId="24" fillId="3" borderId="1" xfId="0" applyFont="1" applyFill="1" applyBorder="1"/>
    <xf numFmtId="3" fontId="24" fillId="3" borderId="1" xfId="0" applyNumberFormat="1" applyFont="1" applyFill="1" applyBorder="1" applyAlignment="1">
      <alignment horizontal="right"/>
    </xf>
    <xf numFmtId="3" fontId="24" fillId="0" borderId="1" xfId="0" applyNumberFormat="1" applyFont="1" applyBorder="1" applyAlignment="1">
      <alignment horizontal="right"/>
    </xf>
    <xf numFmtId="164" fontId="17" fillId="2" borderId="1" xfId="0" applyNumberFormat="1" applyFont="1" applyFill="1" applyBorder="1" applyAlignment="1">
      <alignment horizontal="right"/>
    </xf>
    <xf numFmtId="1" fontId="17" fillId="2" borderId="1" xfId="0" applyNumberFormat="1" applyFont="1" applyFill="1" applyBorder="1" applyAlignment="1">
      <alignment horizontal="right"/>
    </xf>
    <xf numFmtId="0" fontId="17" fillId="0" borderId="1" xfId="0" applyFont="1" applyBorder="1" applyAlignment="1">
      <alignment horizontal="center"/>
    </xf>
    <xf numFmtId="0" fontId="18" fillId="2" borderId="1" xfId="0" applyFont="1" applyFill="1" applyBorder="1"/>
    <xf numFmtId="0" fontId="18" fillId="3" borderId="1" xfId="0" applyFont="1" applyFill="1" applyBorder="1"/>
    <xf numFmtId="164" fontId="23" fillId="0" borderId="1" xfId="0" applyNumberFormat="1" applyFont="1" applyBorder="1" applyAlignment="1">
      <alignment horizontal="right"/>
    </xf>
    <xf numFmtId="0" fontId="0" fillId="0" borderId="1" xfId="0" applyBorder="1"/>
    <xf numFmtId="164" fontId="23" fillId="2" borderId="1" xfId="0" applyNumberFormat="1" applyFont="1" applyFill="1" applyBorder="1" applyAlignment="1">
      <alignment horizontal="right"/>
    </xf>
    <xf numFmtId="164" fontId="17" fillId="2" borderId="1" xfId="0" applyNumberFormat="1" applyFont="1" applyFill="1" applyBorder="1"/>
    <xf numFmtId="3" fontId="18" fillId="0" borderId="1" xfId="0" applyNumberFormat="1" applyFont="1" applyBorder="1"/>
    <xf numFmtId="164" fontId="17" fillId="0" borderId="1" xfId="0" applyNumberFormat="1" applyFont="1" applyBorder="1"/>
    <xf numFmtId="0" fontId="19" fillId="0" borderId="1" xfId="0" applyFont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0" fontId="25" fillId="2" borderId="1" xfId="0" applyFont="1" applyFill="1" applyBorder="1"/>
    <xf numFmtId="0" fontId="24" fillId="2" borderId="1" xfId="0" applyFont="1" applyFill="1" applyBorder="1" applyAlignment="1">
      <alignment horizontal="right"/>
    </xf>
    <xf numFmtId="164" fontId="23" fillId="2" borderId="1" xfId="0" applyNumberFormat="1" applyFont="1" applyFill="1" applyBorder="1" applyAlignment="1">
      <alignment horizontal="center"/>
    </xf>
    <xf numFmtId="164" fontId="23" fillId="0" borderId="1" xfId="0" applyNumberFormat="1" applyFont="1" applyBorder="1"/>
    <xf numFmtId="164" fontId="26" fillId="2" borderId="1" xfId="0" applyNumberFormat="1" applyFont="1" applyFill="1" applyBorder="1"/>
    <xf numFmtId="164" fontId="25" fillId="2" borderId="1" xfId="0" applyNumberFormat="1" applyFont="1" applyFill="1" applyBorder="1"/>
    <xf numFmtId="165" fontId="10" fillId="2" borderId="1" xfId="1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right"/>
    </xf>
    <xf numFmtId="0" fontId="30" fillId="0" borderId="0" xfId="0" applyFont="1" applyAlignment="1">
      <alignment vertical="center"/>
    </xf>
    <xf numFmtId="0" fontId="2" fillId="0" borderId="0" xfId="0" applyFont="1"/>
    <xf numFmtId="0" fontId="31" fillId="0" borderId="2" xfId="0" applyFont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vertical="center"/>
    </xf>
    <xf numFmtId="0" fontId="27" fillId="0" borderId="8" xfId="0" applyFont="1" applyBorder="1" applyAlignment="1">
      <alignment horizontal="right" vertical="center"/>
    </xf>
    <xf numFmtId="3" fontId="27" fillId="0" borderId="8" xfId="0" applyNumberFormat="1" applyFont="1" applyBorder="1" applyAlignment="1">
      <alignment horizontal="right" vertical="center"/>
    </xf>
    <xf numFmtId="0" fontId="33" fillId="3" borderId="8" xfId="0" applyFont="1" applyFill="1" applyBorder="1" applyAlignment="1">
      <alignment horizontal="right" vertical="center"/>
    </xf>
    <xf numFmtId="3" fontId="33" fillId="3" borderId="8" xfId="0" applyNumberFormat="1" applyFont="1" applyFill="1" applyBorder="1" applyAlignment="1">
      <alignment horizontal="right" vertical="center"/>
    </xf>
    <xf numFmtId="0" fontId="33" fillId="3" borderId="6" xfId="0" applyFont="1" applyFill="1" applyBorder="1" applyAlignment="1">
      <alignment horizontal="right" vertical="center"/>
    </xf>
    <xf numFmtId="0" fontId="34" fillId="0" borderId="9" xfId="0" applyFont="1" applyBorder="1" applyAlignment="1">
      <alignment vertical="center"/>
    </xf>
    <xf numFmtId="0" fontId="34" fillId="0" borderId="10" xfId="0" applyFont="1" applyBorder="1" applyAlignment="1">
      <alignment horizontal="right" vertical="center"/>
    </xf>
    <xf numFmtId="3" fontId="34" fillId="0" borderId="10" xfId="0" applyNumberFormat="1" applyFont="1" applyBorder="1" applyAlignment="1">
      <alignment horizontal="right" vertical="center"/>
    </xf>
    <xf numFmtId="0" fontId="35" fillId="0" borderId="10" xfId="0" applyFont="1" applyBorder="1" applyAlignment="1">
      <alignment horizontal="right" vertical="center"/>
    </xf>
    <xf numFmtId="0" fontId="34" fillId="3" borderId="10" xfId="0" applyFont="1" applyFill="1" applyBorder="1" applyAlignment="1">
      <alignment horizontal="right" vertical="center"/>
    </xf>
    <xf numFmtId="3" fontId="34" fillId="3" borderId="10" xfId="0" applyNumberFormat="1" applyFont="1" applyFill="1" applyBorder="1" applyAlignment="1">
      <alignment horizontal="right" vertical="center"/>
    </xf>
    <xf numFmtId="0" fontId="27" fillId="0" borderId="2" xfId="0" applyFont="1" applyBorder="1" applyAlignment="1">
      <alignment vertical="center"/>
    </xf>
    <xf numFmtId="0" fontId="27" fillId="0" borderId="6" xfId="0" applyFont="1" applyBorder="1" applyAlignment="1">
      <alignment horizontal="right" vertical="center"/>
    </xf>
    <xf numFmtId="3" fontId="27" fillId="0" borderId="6" xfId="0" applyNumberFormat="1" applyFont="1" applyBorder="1" applyAlignment="1">
      <alignment horizontal="right" vertical="center"/>
    </xf>
    <xf numFmtId="3" fontId="33" fillId="3" borderId="6" xfId="0" applyNumberFormat="1" applyFont="1" applyFill="1" applyBorder="1" applyAlignment="1">
      <alignment horizontal="right" vertical="center"/>
    </xf>
    <xf numFmtId="0" fontId="27" fillId="0" borderId="9" xfId="0" applyFont="1" applyBorder="1" applyAlignment="1">
      <alignment vertical="center"/>
    </xf>
    <xf numFmtId="0" fontId="27" fillId="0" borderId="10" xfId="0" applyFont="1" applyBorder="1" applyAlignment="1">
      <alignment horizontal="right" vertical="center"/>
    </xf>
    <xf numFmtId="3" fontId="27" fillId="0" borderId="10" xfId="0" applyNumberFormat="1" applyFont="1" applyBorder="1" applyAlignment="1">
      <alignment horizontal="right" vertical="center"/>
    </xf>
    <xf numFmtId="0" fontId="2" fillId="0" borderId="10" xfId="0" applyFont="1" applyBorder="1"/>
    <xf numFmtId="0" fontId="2" fillId="3" borderId="10" xfId="0" applyFont="1" applyFill="1" applyBorder="1"/>
    <xf numFmtId="0" fontId="35" fillId="0" borderId="6" xfId="0" applyFont="1" applyBorder="1" applyAlignment="1">
      <alignment horizontal="right" vertical="center"/>
    </xf>
    <xf numFmtId="0" fontId="34" fillId="3" borderId="6" xfId="0" applyFont="1" applyFill="1" applyBorder="1" applyAlignment="1">
      <alignment horizontal="right" vertical="center"/>
    </xf>
    <xf numFmtId="0" fontId="34" fillId="3" borderId="11" xfId="0" applyFont="1" applyFill="1" applyBorder="1" applyAlignment="1">
      <alignment vertical="center"/>
    </xf>
    <xf numFmtId="0" fontId="32" fillId="3" borderId="11" xfId="0" applyFont="1" applyFill="1" applyBorder="1" applyAlignment="1">
      <alignment horizontal="center" vertical="center"/>
    </xf>
    <xf numFmtId="0" fontId="36" fillId="3" borderId="6" xfId="0" applyFont="1" applyFill="1" applyBorder="1" applyAlignment="1">
      <alignment horizontal="center" vertical="center"/>
    </xf>
    <xf numFmtId="0" fontId="34" fillId="0" borderId="4" xfId="0" applyFont="1" applyBorder="1" applyAlignment="1">
      <alignment vertical="center"/>
    </xf>
    <xf numFmtId="0" fontId="36" fillId="0" borderId="6" xfId="0" applyFont="1" applyBorder="1" applyAlignment="1">
      <alignment horizontal="center" vertical="center"/>
    </xf>
    <xf numFmtId="0" fontId="34" fillId="0" borderId="10" xfId="0" applyFont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5" fillId="0" borderId="1" xfId="1" applyNumberFormat="1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9" fontId="31" fillId="0" borderId="12" xfId="0" applyNumberFormat="1" applyFont="1" applyBorder="1" applyAlignment="1">
      <alignment horizontal="right" vertical="center"/>
    </xf>
    <xf numFmtId="9" fontId="31" fillId="0" borderId="4" xfId="0" applyNumberFormat="1" applyFont="1" applyBorder="1" applyAlignment="1">
      <alignment horizontal="right" vertical="center"/>
    </xf>
    <xf numFmtId="9" fontId="31" fillId="0" borderId="3" xfId="0" applyNumberFormat="1" applyFont="1" applyBorder="1" applyAlignment="1">
      <alignment horizontal="right" vertical="center"/>
    </xf>
    <xf numFmtId="0" fontId="31" fillId="0" borderId="1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7" fillId="0" borderId="0" xfId="0" applyFont="1"/>
    <xf numFmtId="0" fontId="38" fillId="0" borderId="0" xfId="0" applyFont="1"/>
    <xf numFmtId="0" fontId="31" fillId="0" borderId="0" xfId="0" applyFont="1"/>
    <xf numFmtId="0" fontId="27" fillId="0" borderId="0" xfId="0" applyFont="1"/>
    <xf numFmtId="3" fontId="27" fillId="0" borderId="0" xfId="0" applyNumberFormat="1" applyFont="1"/>
    <xf numFmtId="0" fontId="35" fillId="0" borderId="0" xfId="0" applyFont="1"/>
    <xf numFmtId="3" fontId="35" fillId="0" borderId="0" xfId="0" applyNumberFormat="1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700FF-1D0F-C34C-BC25-C2C79DBFDB62}">
  <dimension ref="B3:Z44"/>
  <sheetViews>
    <sheetView tabSelected="1" zoomScale="120" zoomScaleNormal="120" workbookViewId="0">
      <selection activeCell="C73" sqref="C73"/>
    </sheetView>
  </sheetViews>
  <sheetFormatPr baseColWidth="10" defaultRowHeight="16" x14ac:dyDescent="0.2"/>
  <cols>
    <col min="2" max="2" width="33.6640625" bestFit="1" customWidth="1"/>
    <col min="3" max="3" width="5.83203125" bestFit="1" customWidth="1"/>
    <col min="4" max="4" width="6.6640625" bestFit="1" customWidth="1"/>
    <col min="5" max="5" width="3.83203125" bestFit="1" customWidth="1"/>
    <col min="6" max="6" width="7.1640625" bestFit="1" customWidth="1"/>
    <col min="7" max="7" width="5.6640625" bestFit="1" customWidth="1"/>
    <col min="8" max="8" width="6.6640625" bestFit="1" customWidth="1"/>
    <col min="9" max="9" width="3.83203125" bestFit="1" customWidth="1"/>
    <col min="10" max="10" width="7.5" bestFit="1" customWidth="1"/>
    <col min="11" max="11" width="5.6640625" bestFit="1" customWidth="1"/>
    <col min="12" max="12" width="6.6640625" bestFit="1" customWidth="1"/>
    <col min="13" max="13" width="3.83203125" bestFit="1" customWidth="1"/>
    <col min="17" max="17" width="31.5" bestFit="1" customWidth="1"/>
  </cols>
  <sheetData>
    <row r="3" spans="2:26" ht="26" thickBot="1" x14ac:dyDescent="0.25">
      <c r="B3" s="1" t="s">
        <v>0</v>
      </c>
      <c r="C3" s="133">
        <v>2005</v>
      </c>
      <c r="D3" s="133"/>
      <c r="E3" s="133"/>
      <c r="F3" s="2" t="s">
        <v>1</v>
      </c>
      <c r="G3" s="3"/>
      <c r="H3" s="4">
        <v>2004</v>
      </c>
      <c r="I3" s="4" t="s">
        <v>2</v>
      </c>
      <c r="J3" s="2" t="s">
        <v>1</v>
      </c>
      <c r="K3" s="5"/>
      <c r="L3" s="5">
        <v>2003</v>
      </c>
      <c r="M3" s="6" t="s">
        <v>2</v>
      </c>
      <c r="Q3" s="94" t="s">
        <v>39</v>
      </c>
      <c r="R3" s="95"/>
      <c r="S3" s="95"/>
      <c r="T3" s="95"/>
      <c r="U3" s="95"/>
      <c r="V3" s="95"/>
      <c r="W3" s="95"/>
      <c r="X3" s="95"/>
      <c r="Y3" s="95"/>
      <c r="Z3" s="95"/>
    </row>
    <row r="4" spans="2:26" ht="17" thickBot="1" x14ac:dyDescent="0.25">
      <c r="B4" s="7" t="s">
        <v>3</v>
      </c>
      <c r="C4" s="7"/>
      <c r="D4" s="8">
        <v>113921</v>
      </c>
      <c r="E4" s="7"/>
      <c r="F4" s="92">
        <f>(D4-H4)/H4</f>
        <v>3.6182385417898366E-2</v>
      </c>
      <c r="G4" s="9"/>
      <c r="H4" s="10">
        <v>109943</v>
      </c>
      <c r="I4" s="11"/>
      <c r="J4" s="92">
        <f>(H4-L4)/L4</f>
        <v>7.3641139821487858E-2</v>
      </c>
      <c r="K4" s="12"/>
      <c r="L4" s="13">
        <v>102402</v>
      </c>
      <c r="M4" s="14"/>
      <c r="Q4" s="96" t="s">
        <v>40</v>
      </c>
      <c r="R4" s="137">
        <v>20.05</v>
      </c>
      <c r="S4" s="138"/>
      <c r="T4" s="139"/>
      <c r="U4" s="97"/>
      <c r="V4" s="97">
        <v>2004</v>
      </c>
      <c r="W4" s="98" t="s">
        <v>41</v>
      </c>
      <c r="X4" s="99"/>
      <c r="Y4" s="99">
        <v>2003</v>
      </c>
      <c r="Z4" s="100" t="s">
        <v>42</v>
      </c>
    </row>
    <row r="5" spans="2:26" ht="17" thickBot="1" x14ac:dyDescent="0.25">
      <c r="B5" s="7" t="s">
        <v>4</v>
      </c>
      <c r="C5" s="7"/>
      <c r="D5" s="8">
        <v>2476</v>
      </c>
      <c r="E5" s="7"/>
      <c r="F5" s="92">
        <f t="shared" ref="F5:F29" si="0">(D5-H5)/H5</f>
        <v>0.47293277810826889</v>
      </c>
      <c r="G5" s="9"/>
      <c r="H5" s="10">
        <v>1681</v>
      </c>
      <c r="I5" s="11"/>
      <c r="J5" s="92">
        <f t="shared" ref="J5:J29" si="1">(H5-L5)/L5</f>
        <v>-0.53110181311018134</v>
      </c>
      <c r="K5" s="12"/>
      <c r="L5" s="13">
        <v>3585</v>
      </c>
      <c r="M5" s="14"/>
      <c r="Q5" s="101" t="s">
        <v>43</v>
      </c>
      <c r="R5" s="102"/>
      <c r="S5" s="103">
        <v>166808</v>
      </c>
      <c r="T5" s="102">
        <v>65</v>
      </c>
      <c r="U5" s="104"/>
      <c r="V5" s="105">
        <v>134716</v>
      </c>
      <c r="W5" s="106">
        <v>63</v>
      </c>
      <c r="X5" s="102"/>
      <c r="Y5" s="103">
        <v>109057</v>
      </c>
      <c r="Z5" s="102">
        <v>53</v>
      </c>
    </row>
    <row r="6" spans="2:26" x14ac:dyDescent="0.2">
      <c r="B6" s="7" t="s">
        <v>5</v>
      </c>
      <c r="C6" s="7"/>
      <c r="D6" s="7">
        <v>1</v>
      </c>
      <c r="E6" s="7"/>
      <c r="F6" s="92">
        <f t="shared" si="0"/>
        <v>0</v>
      </c>
      <c r="G6" s="9"/>
      <c r="H6" s="15">
        <v>1</v>
      </c>
      <c r="I6" s="11"/>
      <c r="J6" s="92"/>
      <c r="K6" s="12"/>
      <c r="L6" s="17">
        <v>0</v>
      </c>
      <c r="M6" s="14"/>
      <c r="Q6" s="107" t="s">
        <v>44</v>
      </c>
      <c r="R6" s="108"/>
      <c r="S6" s="109">
        <v>1403</v>
      </c>
      <c r="T6" s="110">
        <v>0.5</v>
      </c>
      <c r="U6" s="111"/>
      <c r="V6" s="112">
        <v>1803</v>
      </c>
      <c r="W6" s="111">
        <v>0.8</v>
      </c>
      <c r="X6" s="108"/>
      <c r="Y6" s="109">
        <v>1806</v>
      </c>
      <c r="Z6" s="110">
        <v>0.9</v>
      </c>
    </row>
    <row r="7" spans="2:26" x14ac:dyDescent="0.2">
      <c r="B7" s="18" t="s">
        <v>6</v>
      </c>
      <c r="C7" s="18"/>
      <c r="D7" s="19">
        <v>116398</v>
      </c>
      <c r="E7" s="20">
        <v>100</v>
      </c>
      <c r="F7" s="92">
        <f t="shared" si="0"/>
        <v>4.275923852183651E-2</v>
      </c>
      <c r="G7" s="21"/>
      <c r="H7" s="22">
        <v>111625</v>
      </c>
      <c r="I7" s="23">
        <v>100</v>
      </c>
      <c r="J7" s="92">
        <f t="shared" si="1"/>
        <v>5.3195203185296309E-2</v>
      </c>
      <c r="K7" s="18"/>
      <c r="L7" s="24">
        <v>105987</v>
      </c>
      <c r="M7" s="20">
        <v>100</v>
      </c>
      <c r="Q7" s="107" t="s">
        <v>45</v>
      </c>
      <c r="R7" s="108"/>
      <c r="S7" s="109">
        <v>32980</v>
      </c>
      <c r="T7" s="110">
        <v>12.9</v>
      </c>
      <c r="U7" s="111"/>
      <c r="V7" s="112">
        <v>32801</v>
      </c>
      <c r="W7" s="111">
        <v>15.3</v>
      </c>
      <c r="X7" s="108"/>
      <c r="Y7" s="109">
        <v>33486</v>
      </c>
      <c r="Z7" s="110">
        <v>16.2</v>
      </c>
    </row>
    <row r="8" spans="2:26" x14ac:dyDescent="0.2">
      <c r="B8" s="7" t="s">
        <v>7</v>
      </c>
      <c r="C8" s="7"/>
      <c r="D8" s="8">
        <v>38232</v>
      </c>
      <c r="E8" s="25">
        <v>32.799999999999997</v>
      </c>
      <c r="F8" s="92">
        <f t="shared" si="0"/>
        <v>1.1749761829152112E-2</v>
      </c>
      <c r="G8" s="9"/>
      <c r="H8" s="10">
        <v>37788</v>
      </c>
      <c r="I8" s="26">
        <v>33.9</v>
      </c>
      <c r="J8" s="92">
        <f t="shared" si="1"/>
        <v>0.16911082235010211</v>
      </c>
      <c r="K8" s="12"/>
      <c r="L8" s="13">
        <v>32322</v>
      </c>
      <c r="M8" s="25">
        <v>30.5</v>
      </c>
      <c r="Q8" s="107" t="s">
        <v>46</v>
      </c>
      <c r="R8" s="108"/>
      <c r="S8" s="109">
        <v>130847</v>
      </c>
      <c r="T8" s="110">
        <v>51.1</v>
      </c>
      <c r="U8" s="111"/>
      <c r="V8" s="112">
        <v>99461</v>
      </c>
      <c r="W8" s="111">
        <v>46.4</v>
      </c>
      <c r="X8" s="108"/>
      <c r="Y8" s="109">
        <v>73454</v>
      </c>
      <c r="Z8" s="110">
        <v>35.6</v>
      </c>
    </row>
    <row r="9" spans="2:26" ht="17" thickBot="1" x14ac:dyDescent="0.25">
      <c r="B9" s="27" t="s">
        <v>8</v>
      </c>
      <c r="C9" s="28">
        <v>38795</v>
      </c>
      <c r="D9" s="29"/>
      <c r="E9" s="25"/>
      <c r="F9" s="92"/>
      <c r="G9" s="30">
        <v>37713</v>
      </c>
      <c r="H9" s="31"/>
      <c r="I9" s="26"/>
      <c r="J9" s="92"/>
      <c r="K9" s="32">
        <v>32404</v>
      </c>
      <c r="L9" s="33"/>
      <c r="M9" s="25"/>
      <c r="Q9" s="107" t="s">
        <v>47</v>
      </c>
      <c r="R9" s="108"/>
      <c r="S9" s="109">
        <v>1578</v>
      </c>
      <c r="T9" s="110">
        <v>0.6</v>
      </c>
      <c r="U9" s="111"/>
      <c r="V9" s="111">
        <v>651</v>
      </c>
      <c r="W9" s="111">
        <v>0.3</v>
      </c>
      <c r="X9" s="108"/>
      <c r="Y9" s="108">
        <v>311</v>
      </c>
      <c r="Z9" s="110">
        <v>0.2</v>
      </c>
    </row>
    <row r="10" spans="2:26" ht="17" thickBot="1" x14ac:dyDescent="0.25">
      <c r="B10" s="27" t="s">
        <v>9</v>
      </c>
      <c r="C10" s="29">
        <v>-563</v>
      </c>
      <c r="D10" s="29"/>
      <c r="E10" s="25"/>
      <c r="F10" s="92"/>
      <c r="G10" s="31">
        <v>75</v>
      </c>
      <c r="H10" s="31"/>
      <c r="I10" s="26"/>
      <c r="J10" s="92"/>
      <c r="K10" s="33">
        <v>-82</v>
      </c>
      <c r="L10" s="33"/>
      <c r="M10" s="25"/>
      <c r="Q10" s="113" t="s">
        <v>48</v>
      </c>
      <c r="R10" s="114"/>
      <c r="S10" s="115">
        <v>89068</v>
      </c>
      <c r="T10" s="114">
        <v>35</v>
      </c>
      <c r="U10" s="106"/>
      <c r="V10" s="116">
        <v>79787</v>
      </c>
      <c r="W10" s="106">
        <v>37</v>
      </c>
      <c r="X10" s="114"/>
      <c r="Y10" s="115">
        <v>97132</v>
      </c>
      <c r="Z10" s="114">
        <v>47</v>
      </c>
    </row>
    <row r="11" spans="2:26" x14ac:dyDescent="0.2">
      <c r="B11" s="7" t="s">
        <v>10</v>
      </c>
      <c r="C11" s="7"/>
      <c r="D11" s="8">
        <v>33694</v>
      </c>
      <c r="E11" s="25">
        <v>28.9</v>
      </c>
      <c r="F11" s="92">
        <f t="shared" si="0"/>
        <v>0.14193723310513115</v>
      </c>
      <c r="G11" s="9"/>
      <c r="H11" s="10">
        <v>29506</v>
      </c>
      <c r="I11" s="26">
        <v>26.4</v>
      </c>
      <c r="J11" s="92">
        <f t="shared" si="1"/>
        <v>6.6527924669919141E-3</v>
      </c>
      <c r="K11" s="12"/>
      <c r="L11" s="13">
        <v>29311</v>
      </c>
      <c r="M11" s="25">
        <v>27.7</v>
      </c>
      <c r="Q11" s="117" t="s">
        <v>49</v>
      </c>
      <c r="R11" s="118"/>
      <c r="S11" s="119">
        <v>34325</v>
      </c>
      <c r="T11" s="110">
        <v>13.4</v>
      </c>
      <c r="U11" s="111"/>
      <c r="V11" s="112">
        <v>31285</v>
      </c>
      <c r="W11" s="111">
        <v>14.6</v>
      </c>
      <c r="X11" s="108"/>
      <c r="Y11" s="109">
        <v>29680</v>
      </c>
      <c r="Z11" s="110">
        <v>14.4</v>
      </c>
    </row>
    <row r="12" spans="2:26" x14ac:dyDescent="0.2">
      <c r="B12" s="18" t="s">
        <v>11</v>
      </c>
      <c r="C12" s="18"/>
      <c r="D12" s="19">
        <v>44472</v>
      </c>
      <c r="E12" s="25">
        <v>38.200000000000003</v>
      </c>
      <c r="F12" s="92">
        <f t="shared" si="0"/>
        <v>3.1806185287947485E-3</v>
      </c>
      <c r="G12" s="21"/>
      <c r="H12" s="22">
        <v>44331</v>
      </c>
      <c r="I12" s="23">
        <v>39.700000000000003</v>
      </c>
      <c r="J12" s="92">
        <f t="shared" si="1"/>
        <v>-5.1855525995400643E-4</v>
      </c>
      <c r="K12" s="18"/>
      <c r="L12" s="24">
        <v>44354</v>
      </c>
      <c r="M12" s="20">
        <v>41.8</v>
      </c>
      <c r="Q12" s="107" t="s">
        <v>50</v>
      </c>
      <c r="R12" s="109">
        <v>4374</v>
      </c>
      <c r="S12" s="108"/>
      <c r="T12" s="110">
        <v>1.7</v>
      </c>
      <c r="U12" s="112">
        <v>3811</v>
      </c>
      <c r="V12" s="111"/>
      <c r="W12" s="111">
        <v>1.8</v>
      </c>
      <c r="X12" s="109">
        <v>3886</v>
      </c>
      <c r="Y12" s="108"/>
      <c r="Z12" s="110">
        <v>1.9</v>
      </c>
    </row>
    <row r="13" spans="2:26" x14ac:dyDescent="0.2">
      <c r="B13" s="7" t="s">
        <v>12</v>
      </c>
      <c r="C13" s="7"/>
      <c r="D13" s="8">
        <v>25940</v>
      </c>
      <c r="E13" s="25">
        <v>22.3</v>
      </c>
      <c r="F13" s="92">
        <f t="shared" si="0"/>
        <v>5.3401015228426399E-2</v>
      </c>
      <c r="G13" s="9"/>
      <c r="H13" s="10">
        <v>24625</v>
      </c>
      <c r="I13" s="26">
        <v>22.1</v>
      </c>
      <c r="J13" s="92">
        <f t="shared" si="1"/>
        <v>4.7649436290151032E-2</v>
      </c>
      <c r="K13" s="34"/>
      <c r="L13" s="13">
        <v>23505</v>
      </c>
      <c r="M13" s="25">
        <v>22.2</v>
      </c>
      <c r="Q13" s="107" t="s">
        <v>51</v>
      </c>
      <c r="R13" s="108">
        <v>601</v>
      </c>
      <c r="S13" s="108"/>
      <c r="T13" s="110">
        <v>0.2</v>
      </c>
      <c r="U13" s="111">
        <v>472</v>
      </c>
      <c r="V13" s="111"/>
      <c r="W13" s="111">
        <v>0.2</v>
      </c>
      <c r="X13" s="108">
        <v>439</v>
      </c>
      <c r="Y13" s="108"/>
      <c r="Z13" s="110">
        <v>0.2</v>
      </c>
    </row>
    <row r="14" spans="2:26" x14ac:dyDescent="0.2">
      <c r="B14" s="7" t="s">
        <v>13</v>
      </c>
      <c r="C14" s="7"/>
      <c r="D14" s="7">
        <v>776</v>
      </c>
      <c r="E14" s="25">
        <v>0.7</v>
      </c>
      <c r="F14" s="92">
        <f t="shared" si="0"/>
        <v>3.4090909090909092</v>
      </c>
      <c r="G14" s="9"/>
      <c r="H14" s="15">
        <v>176</v>
      </c>
      <c r="I14" s="26">
        <v>0.2</v>
      </c>
      <c r="J14" s="92">
        <f t="shared" si="1"/>
        <v>-0.23809523809523808</v>
      </c>
      <c r="K14" s="12"/>
      <c r="L14" s="17">
        <v>231</v>
      </c>
      <c r="M14" s="25">
        <v>0.2</v>
      </c>
      <c r="Q14" s="107" t="s">
        <v>52</v>
      </c>
      <c r="R14" s="109">
        <v>29350</v>
      </c>
      <c r="S14" s="108"/>
      <c r="T14" s="110">
        <v>11.5</v>
      </c>
      <c r="U14" s="112">
        <v>27002</v>
      </c>
      <c r="V14" s="111"/>
      <c r="W14" s="111">
        <v>12.6</v>
      </c>
      <c r="X14" s="109">
        <v>25355</v>
      </c>
      <c r="Y14" s="108"/>
      <c r="Z14" s="110">
        <v>12.3</v>
      </c>
    </row>
    <row r="15" spans="2:26" x14ac:dyDescent="0.2">
      <c r="B15" s="18" t="s">
        <v>14</v>
      </c>
      <c r="C15" s="18"/>
      <c r="D15" s="19">
        <v>17756</v>
      </c>
      <c r="E15" s="25">
        <v>15.3</v>
      </c>
      <c r="F15" s="92">
        <f t="shared" si="0"/>
        <v>-9.0834613415258572E-2</v>
      </c>
      <c r="G15" s="21"/>
      <c r="H15" s="22">
        <v>19530</v>
      </c>
      <c r="I15" s="23">
        <v>17.5</v>
      </c>
      <c r="J15" s="92">
        <f t="shared" si="1"/>
        <v>-5.2769424774468908E-2</v>
      </c>
      <c r="K15" s="18"/>
      <c r="L15" s="24">
        <v>20618</v>
      </c>
      <c r="M15" s="20">
        <v>19.5</v>
      </c>
      <c r="Q15" s="107"/>
      <c r="R15" s="108"/>
      <c r="S15" s="108"/>
      <c r="T15" s="110"/>
      <c r="U15" s="111"/>
      <c r="V15" s="111"/>
      <c r="W15" s="111"/>
      <c r="X15" s="108"/>
      <c r="Y15" s="108"/>
      <c r="Z15" s="110"/>
    </row>
    <row r="16" spans="2:26" x14ac:dyDescent="0.2">
      <c r="B16" s="7" t="s">
        <v>15</v>
      </c>
      <c r="C16" s="7"/>
      <c r="D16" s="8">
        <v>5960</v>
      </c>
      <c r="E16" s="25">
        <v>5.0999999999999996</v>
      </c>
      <c r="F16" s="92">
        <f t="shared" si="0"/>
        <v>-3.1996101997726165E-2</v>
      </c>
      <c r="G16" s="9"/>
      <c r="H16" s="10">
        <v>6157</v>
      </c>
      <c r="I16" s="26">
        <v>5.5</v>
      </c>
      <c r="J16" s="92">
        <f t="shared" si="1"/>
        <v>5.3886348791639454E-3</v>
      </c>
      <c r="K16" s="12"/>
      <c r="L16" s="13">
        <v>6124</v>
      </c>
      <c r="M16" s="25">
        <v>5.8</v>
      </c>
      <c r="Q16" s="117" t="s">
        <v>53</v>
      </c>
      <c r="R16" s="118"/>
      <c r="S16" s="119">
        <v>51051</v>
      </c>
      <c r="T16" s="110">
        <v>20</v>
      </c>
      <c r="U16" s="111"/>
      <c r="V16" s="112">
        <v>45673</v>
      </c>
      <c r="W16" s="111">
        <v>21.3</v>
      </c>
      <c r="X16" s="108"/>
      <c r="Y16" s="109">
        <v>42679</v>
      </c>
      <c r="Z16" s="110">
        <v>20.7</v>
      </c>
    </row>
    <row r="17" spans="2:26" x14ac:dyDescent="0.2">
      <c r="B17" s="7" t="s">
        <v>16</v>
      </c>
      <c r="C17" s="7"/>
      <c r="D17" s="8">
        <v>1158</v>
      </c>
      <c r="E17" s="25">
        <v>1</v>
      </c>
      <c r="F17" s="92">
        <f t="shared" si="0"/>
        <v>3.5058365758754864</v>
      </c>
      <c r="G17" s="9"/>
      <c r="H17" s="15">
        <v>257</v>
      </c>
      <c r="I17" s="26">
        <v>0.2</v>
      </c>
      <c r="J17" s="92">
        <f t="shared" si="1"/>
        <v>0.13716814159292035</v>
      </c>
      <c r="K17" s="12"/>
      <c r="L17" s="17">
        <v>226</v>
      </c>
      <c r="M17" s="25">
        <v>0.2</v>
      </c>
      <c r="Q17" s="107" t="s">
        <v>54</v>
      </c>
      <c r="R17" s="109">
        <v>41058</v>
      </c>
      <c r="S17" s="108"/>
      <c r="T17" s="110">
        <v>16</v>
      </c>
      <c r="U17" s="112">
        <v>37310</v>
      </c>
      <c r="V17" s="111"/>
      <c r="W17" s="111">
        <v>17.399999999999999</v>
      </c>
      <c r="X17" s="109">
        <v>37028</v>
      </c>
      <c r="Y17" s="108"/>
      <c r="Z17" s="110">
        <v>18</v>
      </c>
    </row>
    <row r="18" spans="2:26" x14ac:dyDescent="0.2">
      <c r="B18" s="7" t="s">
        <v>17</v>
      </c>
      <c r="C18" s="7"/>
      <c r="D18" s="8">
        <v>3194</v>
      </c>
      <c r="E18" s="25">
        <v>2.7</v>
      </c>
      <c r="F18" s="92">
        <f t="shared" si="0"/>
        <v>-3.9109506618531888E-2</v>
      </c>
      <c r="G18" s="9"/>
      <c r="H18" s="10">
        <v>3324</v>
      </c>
      <c r="I18" s="26">
        <v>3</v>
      </c>
      <c r="J18" s="92">
        <f t="shared" si="1"/>
        <v>-6.2605752961082908E-2</v>
      </c>
      <c r="K18" s="12"/>
      <c r="L18" s="13">
        <v>3546</v>
      </c>
      <c r="M18" s="25">
        <v>3.3</v>
      </c>
      <c r="Q18" s="107" t="s">
        <v>55</v>
      </c>
      <c r="R18" s="109">
        <v>9830</v>
      </c>
      <c r="S18" s="108"/>
      <c r="T18" s="110">
        <v>3.8</v>
      </c>
      <c r="U18" s="112">
        <v>8248</v>
      </c>
      <c r="V18" s="111"/>
      <c r="W18" s="111">
        <v>3.8</v>
      </c>
      <c r="X18" s="109">
        <v>5464</v>
      </c>
      <c r="Y18" s="108"/>
      <c r="Z18" s="110">
        <v>2.6</v>
      </c>
    </row>
    <row r="19" spans="2:26" x14ac:dyDescent="0.2">
      <c r="B19" s="18" t="s">
        <v>30</v>
      </c>
      <c r="C19" s="18"/>
      <c r="D19" s="19">
        <f>D15-D16-D17+D18</f>
        <v>13832</v>
      </c>
      <c r="E19" s="25">
        <v>9.1</v>
      </c>
      <c r="F19" s="92">
        <f t="shared" si="0"/>
        <v>-0.1586374695863747</v>
      </c>
      <c r="G19" s="21"/>
      <c r="H19" s="22">
        <f>H15-H16-H17+H18</f>
        <v>16440</v>
      </c>
      <c r="I19" s="23">
        <v>11.8</v>
      </c>
      <c r="J19" s="92">
        <f t="shared" si="1"/>
        <v>-7.7130346918154263E-2</v>
      </c>
      <c r="K19" s="18"/>
      <c r="L19" s="24">
        <f>L15-L16-L17+L18</f>
        <v>17814</v>
      </c>
      <c r="M19" s="20">
        <v>13.5</v>
      </c>
      <c r="Q19" s="107" t="s">
        <v>56</v>
      </c>
      <c r="R19" s="108">
        <v>163</v>
      </c>
      <c r="S19" s="108"/>
      <c r="T19" s="110"/>
      <c r="U19" s="111">
        <v>115</v>
      </c>
      <c r="V19" s="111"/>
      <c r="W19" s="111"/>
      <c r="X19" s="108">
        <v>187</v>
      </c>
      <c r="Y19" s="108"/>
      <c r="Z19" s="110"/>
    </row>
    <row r="20" spans="2:26" x14ac:dyDescent="0.2">
      <c r="B20" s="7" t="s">
        <v>18</v>
      </c>
      <c r="C20" s="7"/>
      <c r="D20" s="8">
        <v>1165</v>
      </c>
      <c r="E20" s="25">
        <v>1</v>
      </c>
      <c r="F20" s="92">
        <f t="shared" si="0"/>
        <v>1.402061855670103</v>
      </c>
      <c r="G20" s="9"/>
      <c r="H20" s="15">
        <v>485</v>
      </c>
      <c r="I20" s="35"/>
      <c r="J20" s="92">
        <f t="shared" si="1"/>
        <v>-0.75628140703517588</v>
      </c>
      <c r="K20" s="12"/>
      <c r="L20" s="13">
        <v>1990</v>
      </c>
      <c r="M20" s="36"/>
      <c r="Q20" s="107"/>
      <c r="R20" s="108"/>
      <c r="S20" s="120"/>
      <c r="T20" s="110"/>
      <c r="U20" s="111"/>
      <c r="V20" s="111"/>
      <c r="W20" s="111"/>
      <c r="X20" s="108"/>
      <c r="Y20" s="108"/>
      <c r="Z20" s="110"/>
    </row>
    <row r="21" spans="2:26" x14ac:dyDescent="0.2">
      <c r="B21" s="7" t="s">
        <v>19</v>
      </c>
      <c r="C21" s="7"/>
      <c r="D21" s="7">
        <v>85</v>
      </c>
      <c r="E21" s="25">
        <v>0.1</v>
      </c>
      <c r="F21" s="92">
        <f t="shared" si="0"/>
        <v>-1.6967213114754098</v>
      </c>
      <c r="G21" s="9"/>
      <c r="H21" s="15">
        <v>-122</v>
      </c>
      <c r="I21" s="35"/>
      <c r="J21" s="92">
        <f t="shared" si="1"/>
        <v>-0.97908810421666093</v>
      </c>
      <c r="K21" s="12"/>
      <c r="L21" s="13">
        <v>-5834</v>
      </c>
      <c r="M21" s="36"/>
      <c r="Q21" s="117" t="s">
        <v>57</v>
      </c>
      <c r="R21" s="118"/>
      <c r="S21" s="119">
        <v>3692</v>
      </c>
      <c r="T21" s="110">
        <v>1.4</v>
      </c>
      <c r="U21" s="111"/>
      <c r="V21" s="112">
        <v>2829</v>
      </c>
      <c r="W21" s="111">
        <v>1.3</v>
      </c>
      <c r="X21" s="108"/>
      <c r="Y21" s="109">
        <v>24773</v>
      </c>
      <c r="Z21" s="110">
        <v>12</v>
      </c>
    </row>
    <row r="22" spans="2:26" ht="17" thickBot="1" x14ac:dyDescent="0.25">
      <c r="B22" s="7" t="s">
        <v>20</v>
      </c>
      <c r="C22" s="7"/>
      <c r="D22" s="8">
        <v>3245</v>
      </c>
      <c r="E22" s="25">
        <v>2.8</v>
      </c>
      <c r="F22" s="92"/>
      <c r="G22" s="9"/>
      <c r="H22" s="15">
        <v>-775</v>
      </c>
      <c r="I22" s="35"/>
      <c r="J22" s="92">
        <f t="shared" si="1"/>
        <v>-5.5857988165680474</v>
      </c>
      <c r="K22" s="37"/>
      <c r="L22" s="17">
        <v>169</v>
      </c>
      <c r="M22" s="36"/>
      <c r="Q22" s="107" t="s">
        <v>58</v>
      </c>
      <c r="R22" s="109">
        <v>3692</v>
      </c>
      <c r="S22" s="108"/>
      <c r="T22" s="120"/>
      <c r="U22" s="112">
        <v>2829</v>
      </c>
      <c r="V22" s="111"/>
      <c r="W22" s="121"/>
      <c r="X22" s="109">
        <v>24773</v>
      </c>
      <c r="Y22" s="108"/>
      <c r="Z22" s="120"/>
    </row>
    <row r="23" spans="2:26" ht="17" thickBot="1" x14ac:dyDescent="0.25">
      <c r="B23" s="18" t="s">
        <v>29</v>
      </c>
      <c r="C23" s="18"/>
      <c r="D23" s="19">
        <f>D19+D20+D21+D22</f>
        <v>18327</v>
      </c>
      <c r="E23" s="25">
        <v>13</v>
      </c>
      <c r="F23" s="92">
        <f t="shared" si="0"/>
        <v>0.14343648614923885</v>
      </c>
      <c r="G23" s="21"/>
      <c r="H23" s="22">
        <f>H19+H20+H21+H22</f>
        <v>16028</v>
      </c>
      <c r="I23" s="26">
        <v>15.1</v>
      </c>
      <c r="J23" s="92">
        <f t="shared" si="1"/>
        <v>0.13360209350024754</v>
      </c>
      <c r="K23" s="18"/>
      <c r="L23" s="24">
        <f>L19+L20+L21+L22</f>
        <v>14139</v>
      </c>
      <c r="M23" s="25">
        <v>13.2</v>
      </c>
      <c r="Q23" s="113" t="s">
        <v>59</v>
      </c>
      <c r="R23" s="114"/>
      <c r="S23" s="115">
        <v>255876</v>
      </c>
      <c r="T23" s="122">
        <v>100</v>
      </c>
      <c r="U23" s="106"/>
      <c r="V23" s="116">
        <v>214503</v>
      </c>
      <c r="W23" s="123">
        <v>100</v>
      </c>
      <c r="X23" s="114"/>
      <c r="Y23" s="115">
        <v>206189</v>
      </c>
      <c r="Z23" s="114">
        <v>100</v>
      </c>
    </row>
    <row r="24" spans="2:26" x14ac:dyDescent="0.2">
      <c r="B24" s="7" t="s">
        <v>21</v>
      </c>
      <c r="C24" s="7"/>
      <c r="D24" s="7">
        <v>-981</v>
      </c>
      <c r="E24" s="36"/>
      <c r="F24" s="92">
        <f t="shared" si="0"/>
        <v>1.8028571428571429</v>
      </c>
      <c r="G24" s="9"/>
      <c r="H24" s="15">
        <v>-350</v>
      </c>
      <c r="I24" s="35"/>
      <c r="J24" s="92">
        <f t="shared" si="1"/>
        <v>-0.2971887550200803</v>
      </c>
      <c r="K24" s="12"/>
      <c r="L24" s="17">
        <v>-498</v>
      </c>
      <c r="M24" s="36"/>
      <c r="Q24" s="95"/>
      <c r="R24" s="95"/>
      <c r="S24" s="95"/>
      <c r="T24" s="95"/>
      <c r="U24" s="95"/>
      <c r="V24" s="95"/>
      <c r="W24" s="95"/>
      <c r="X24" s="95"/>
      <c r="Y24" s="95"/>
      <c r="Z24" s="95"/>
    </row>
    <row r="25" spans="2:26" ht="17" thickBot="1" x14ac:dyDescent="0.25">
      <c r="B25" s="18" t="s">
        <v>22</v>
      </c>
      <c r="C25" s="18"/>
      <c r="D25" s="19">
        <f>D23+D24</f>
        <v>17346</v>
      </c>
      <c r="E25" s="18"/>
      <c r="F25" s="92">
        <f t="shared" si="0"/>
        <v>0.10639112131649445</v>
      </c>
      <c r="G25" s="21"/>
      <c r="H25" s="22">
        <v>15678</v>
      </c>
      <c r="I25" s="38"/>
      <c r="J25" s="92">
        <f t="shared" si="1"/>
        <v>0.14932922806245877</v>
      </c>
      <c r="K25" s="18"/>
      <c r="L25" s="24">
        <v>13641</v>
      </c>
      <c r="M25" s="39"/>
      <c r="Q25" s="95"/>
      <c r="R25" s="95"/>
      <c r="S25" s="95"/>
      <c r="T25" s="95"/>
      <c r="U25" s="95"/>
      <c r="V25" s="95"/>
      <c r="W25" s="95"/>
      <c r="X25" s="95"/>
      <c r="Y25" s="95"/>
      <c r="Z25" s="95"/>
    </row>
    <row r="26" spans="2:26" ht="17" thickBot="1" x14ac:dyDescent="0.25">
      <c r="B26" s="7" t="s">
        <v>23</v>
      </c>
      <c r="C26" s="7"/>
      <c r="D26" s="7"/>
      <c r="E26" s="7"/>
      <c r="F26" s="92"/>
      <c r="G26" s="9"/>
      <c r="H26" s="15">
        <v>128</v>
      </c>
      <c r="I26" s="35"/>
      <c r="J26" s="92">
        <f t="shared" si="1"/>
        <v>-0.54285714285714282</v>
      </c>
      <c r="K26" s="12"/>
      <c r="L26" s="17">
        <v>280</v>
      </c>
      <c r="M26" s="36"/>
      <c r="Q26" s="96" t="s">
        <v>60</v>
      </c>
      <c r="R26" s="140">
        <v>2005</v>
      </c>
      <c r="S26" s="141"/>
      <c r="T26" s="142"/>
      <c r="U26" s="124"/>
      <c r="V26" s="125">
        <v>2004</v>
      </c>
      <c r="W26" s="126"/>
      <c r="X26" s="127"/>
      <c r="Y26" s="99">
        <v>2003</v>
      </c>
      <c r="Z26" s="128"/>
    </row>
    <row r="27" spans="2:26" ht="17" thickBot="1" x14ac:dyDescent="0.25">
      <c r="B27" s="7" t="s">
        <v>24</v>
      </c>
      <c r="C27" s="7"/>
      <c r="D27" s="7"/>
      <c r="E27" s="7"/>
      <c r="F27" s="92"/>
      <c r="G27" s="9"/>
      <c r="H27" s="15">
        <v>-201</v>
      </c>
      <c r="I27" s="35"/>
      <c r="J27" s="92">
        <f t="shared" si="1"/>
        <v>-0.27956989247311825</v>
      </c>
      <c r="K27" s="12"/>
      <c r="L27" s="17">
        <v>-279</v>
      </c>
      <c r="M27" s="36"/>
      <c r="Q27" s="101" t="s">
        <v>61</v>
      </c>
      <c r="R27" s="102"/>
      <c r="S27" s="103">
        <v>160801</v>
      </c>
      <c r="T27" s="102">
        <v>62.8</v>
      </c>
      <c r="U27" s="106"/>
      <c r="V27" s="116">
        <v>155436</v>
      </c>
      <c r="W27" s="104">
        <v>72.5</v>
      </c>
      <c r="X27" s="102"/>
      <c r="Y27" s="103">
        <v>151343</v>
      </c>
      <c r="Z27" s="102">
        <v>73.400000000000006</v>
      </c>
    </row>
    <row r="28" spans="2:26" x14ac:dyDescent="0.2">
      <c r="B28" s="18" t="s">
        <v>25</v>
      </c>
      <c r="C28" s="18"/>
      <c r="D28" s="18"/>
      <c r="E28" s="18"/>
      <c r="F28" s="92"/>
      <c r="G28" s="21"/>
      <c r="H28" s="40">
        <v>-73</v>
      </c>
      <c r="I28" s="41"/>
      <c r="J28" s="92"/>
      <c r="K28" s="18"/>
      <c r="L28" s="42">
        <v>1</v>
      </c>
      <c r="M28" s="43"/>
      <c r="Q28" s="107" t="s">
        <v>62</v>
      </c>
      <c r="R28" s="108"/>
      <c r="S28" s="109">
        <v>124888</v>
      </c>
      <c r="T28" s="110">
        <v>48.8</v>
      </c>
      <c r="U28" s="111"/>
      <c r="V28" s="112">
        <v>124888</v>
      </c>
      <c r="W28" s="111">
        <v>58.2</v>
      </c>
      <c r="X28" s="108"/>
      <c r="Y28" s="109">
        <v>124888</v>
      </c>
      <c r="Z28" s="110">
        <v>60.6</v>
      </c>
    </row>
    <row r="29" spans="2:26" x14ac:dyDescent="0.2">
      <c r="B29" s="18" t="s">
        <v>26</v>
      </c>
      <c r="C29" s="18"/>
      <c r="D29" s="19">
        <v>17346</v>
      </c>
      <c r="E29" s="18"/>
      <c r="F29" s="92">
        <f t="shared" si="0"/>
        <v>0.11156680551105415</v>
      </c>
      <c r="G29" s="21"/>
      <c r="H29" s="22">
        <v>15605</v>
      </c>
      <c r="I29" s="44"/>
      <c r="J29" s="92">
        <f t="shared" si="1"/>
        <v>0.14389385720568831</v>
      </c>
      <c r="K29" s="18"/>
      <c r="L29" s="24">
        <v>13642</v>
      </c>
      <c r="M29" s="45"/>
      <c r="Q29" s="107" t="s">
        <v>63</v>
      </c>
      <c r="R29" s="108"/>
      <c r="S29" s="109">
        <v>35913</v>
      </c>
      <c r="T29" s="110">
        <v>14</v>
      </c>
      <c r="U29" s="111"/>
      <c r="V29" s="112">
        <v>30548</v>
      </c>
      <c r="W29" s="111">
        <v>14.2</v>
      </c>
      <c r="X29" s="108"/>
      <c r="Y29" s="109">
        <v>26455</v>
      </c>
      <c r="Z29" s="110">
        <v>12.8</v>
      </c>
    </row>
    <row r="30" spans="2:26" x14ac:dyDescent="0.2">
      <c r="B30" s="7" t="s">
        <v>27</v>
      </c>
      <c r="C30" s="7"/>
      <c r="D30" s="8">
        <v>-7558</v>
      </c>
      <c r="E30" s="7"/>
      <c r="F30" s="46"/>
      <c r="G30" s="9"/>
      <c r="H30" s="10">
        <v>-7087</v>
      </c>
      <c r="I30" s="44"/>
      <c r="J30" s="16"/>
      <c r="K30" s="34"/>
      <c r="L30" s="13">
        <v>-5444</v>
      </c>
      <c r="M30" s="14"/>
      <c r="Q30" s="107" t="s">
        <v>64</v>
      </c>
      <c r="R30" s="109">
        <v>26125</v>
      </c>
      <c r="S30" s="108"/>
      <c r="T30" s="110">
        <v>10.199999999999999</v>
      </c>
      <c r="U30" s="112">
        <v>22030</v>
      </c>
      <c r="V30" s="111"/>
      <c r="W30" s="111">
        <v>10.3</v>
      </c>
      <c r="X30" s="109">
        <v>18257</v>
      </c>
      <c r="Y30" s="129"/>
      <c r="Z30" s="110">
        <v>8.9</v>
      </c>
    </row>
    <row r="31" spans="2:26" x14ac:dyDescent="0.2">
      <c r="B31" s="18" t="s">
        <v>28</v>
      </c>
      <c r="C31" s="18"/>
      <c r="D31" s="19">
        <v>9788</v>
      </c>
      <c r="E31" s="18"/>
      <c r="F31" s="47"/>
      <c r="G31" s="21"/>
      <c r="H31" s="22">
        <v>8518</v>
      </c>
      <c r="I31" s="48"/>
      <c r="J31" s="47"/>
      <c r="K31" s="18"/>
      <c r="L31" s="24">
        <v>8198</v>
      </c>
      <c r="M31" s="49"/>
      <c r="Q31" s="107" t="s">
        <v>65</v>
      </c>
      <c r="R31" s="108" t="s">
        <v>66</v>
      </c>
      <c r="S31" s="108"/>
      <c r="T31" s="110">
        <v>0</v>
      </c>
      <c r="U31" s="111">
        <v>0</v>
      </c>
      <c r="V31" s="111"/>
      <c r="W31" s="111">
        <v>0</v>
      </c>
      <c r="X31" s="108">
        <v>0</v>
      </c>
      <c r="Y31" s="129"/>
      <c r="Z31" s="110">
        <v>0</v>
      </c>
    </row>
    <row r="32" spans="2:26" x14ac:dyDescent="0.2">
      <c r="Q32" s="107" t="s">
        <v>67</v>
      </c>
      <c r="R32" s="109">
        <v>9788</v>
      </c>
      <c r="S32" s="108"/>
      <c r="T32" s="110">
        <v>3.8</v>
      </c>
      <c r="U32" s="112">
        <v>8518</v>
      </c>
      <c r="V32" s="111"/>
      <c r="W32" s="111">
        <v>4</v>
      </c>
      <c r="X32" s="109">
        <v>8198</v>
      </c>
      <c r="Y32" s="129"/>
      <c r="Z32" s="110">
        <v>4</v>
      </c>
    </row>
    <row r="33" spans="17:26" ht="17" thickBot="1" x14ac:dyDescent="0.25">
      <c r="Q33" s="107"/>
      <c r="R33" s="108"/>
      <c r="S33" s="108"/>
      <c r="T33" s="130"/>
      <c r="U33" s="111"/>
      <c r="V33" s="111"/>
      <c r="W33" s="111"/>
      <c r="X33" s="108"/>
      <c r="Y33" s="129"/>
      <c r="Z33" s="130"/>
    </row>
    <row r="34" spans="17:26" ht="17" thickBot="1" x14ac:dyDescent="0.25">
      <c r="Q34" s="113" t="s">
        <v>68</v>
      </c>
      <c r="R34" s="114"/>
      <c r="S34" s="115">
        <v>9865</v>
      </c>
      <c r="T34" s="114">
        <v>3.9</v>
      </c>
      <c r="U34" s="106"/>
      <c r="V34" s="116">
        <v>9510</v>
      </c>
      <c r="W34" s="106">
        <v>4.4000000000000004</v>
      </c>
      <c r="X34" s="114"/>
      <c r="Y34" s="115">
        <v>9389</v>
      </c>
      <c r="Z34" s="114">
        <v>4.5999999999999996</v>
      </c>
    </row>
    <row r="35" spans="17:26" x14ac:dyDescent="0.2">
      <c r="Q35" s="107" t="s">
        <v>69</v>
      </c>
      <c r="R35" s="108"/>
      <c r="S35" s="109">
        <v>8508</v>
      </c>
      <c r="T35" s="110">
        <v>3.3</v>
      </c>
      <c r="U35" s="111"/>
      <c r="V35" s="112">
        <v>7986</v>
      </c>
      <c r="W35" s="111">
        <v>3.7</v>
      </c>
      <c r="X35" s="108"/>
      <c r="Y35" s="109">
        <v>7755</v>
      </c>
      <c r="Z35" s="110">
        <v>3.8</v>
      </c>
    </row>
    <row r="36" spans="17:26" x14ac:dyDescent="0.2">
      <c r="Q36" s="107" t="s">
        <v>70</v>
      </c>
      <c r="R36" s="108"/>
      <c r="S36" s="109">
        <v>1357</v>
      </c>
      <c r="T36" s="110">
        <v>0</v>
      </c>
      <c r="U36" s="111"/>
      <c r="V36" s="112">
        <v>1524</v>
      </c>
      <c r="W36" s="111">
        <v>0.7</v>
      </c>
      <c r="X36" s="108"/>
      <c r="Y36" s="109">
        <v>1634</v>
      </c>
      <c r="Z36" s="110">
        <v>0.8</v>
      </c>
    </row>
    <row r="37" spans="17:26" x14ac:dyDescent="0.2">
      <c r="Q37" s="107" t="s">
        <v>71</v>
      </c>
      <c r="R37" s="108"/>
      <c r="S37" s="120"/>
      <c r="T37" s="110">
        <v>0.5</v>
      </c>
      <c r="U37" s="111"/>
      <c r="V37" s="111"/>
      <c r="W37" s="111">
        <v>0</v>
      </c>
      <c r="X37" s="108"/>
      <c r="Y37" s="129"/>
      <c r="Z37" s="110">
        <v>0</v>
      </c>
    </row>
    <row r="38" spans="17:26" ht="17" thickBot="1" x14ac:dyDescent="0.25">
      <c r="Q38" s="107"/>
      <c r="R38" s="108"/>
      <c r="S38" s="108"/>
      <c r="T38" s="110">
        <v>0</v>
      </c>
      <c r="U38" s="111"/>
      <c r="V38" s="111"/>
      <c r="W38" s="111"/>
      <c r="X38" s="108"/>
      <c r="Y38" s="129"/>
      <c r="Z38" s="130"/>
    </row>
    <row r="39" spans="17:26" ht="17" thickBot="1" x14ac:dyDescent="0.25">
      <c r="Q39" s="113" t="s">
        <v>72</v>
      </c>
      <c r="R39" s="114"/>
      <c r="S39" s="115">
        <v>85207</v>
      </c>
      <c r="T39" s="114">
        <v>33.299999999999997</v>
      </c>
      <c r="U39" s="106"/>
      <c r="V39" s="116">
        <v>49560</v>
      </c>
      <c r="W39" s="106">
        <v>23.1</v>
      </c>
      <c r="X39" s="114"/>
      <c r="Y39" s="115">
        <v>45457</v>
      </c>
      <c r="Z39" s="114">
        <v>22</v>
      </c>
    </row>
    <row r="40" spans="17:26" x14ac:dyDescent="0.2">
      <c r="Q40" s="107" t="s">
        <v>73</v>
      </c>
      <c r="R40" s="108"/>
      <c r="S40" s="109">
        <v>31103</v>
      </c>
      <c r="T40" s="110">
        <v>12.2</v>
      </c>
      <c r="U40" s="111"/>
      <c r="V40" s="112">
        <v>28937</v>
      </c>
      <c r="W40" s="111">
        <v>13.5</v>
      </c>
      <c r="X40" s="108"/>
      <c r="Y40" s="109">
        <v>26629</v>
      </c>
      <c r="Z40" s="110">
        <v>12.9</v>
      </c>
    </row>
    <row r="41" spans="17:26" x14ac:dyDescent="0.2">
      <c r="Q41" s="107" t="s">
        <v>74</v>
      </c>
      <c r="R41" s="108"/>
      <c r="S41" s="109">
        <v>46850</v>
      </c>
      <c r="T41" s="110">
        <v>18.3</v>
      </c>
      <c r="U41" s="111"/>
      <c r="V41" s="112">
        <v>14159</v>
      </c>
      <c r="W41" s="111">
        <v>6.6</v>
      </c>
      <c r="X41" s="108"/>
      <c r="Y41" s="109">
        <v>10516</v>
      </c>
      <c r="Z41" s="110">
        <v>5.0999999999999996</v>
      </c>
    </row>
    <row r="42" spans="17:26" x14ac:dyDescent="0.2">
      <c r="Q42" s="107" t="s">
        <v>55</v>
      </c>
      <c r="R42" s="108"/>
      <c r="S42" s="109">
        <v>6199</v>
      </c>
      <c r="T42" s="110">
        <v>2.4</v>
      </c>
      <c r="U42" s="111"/>
      <c r="V42" s="112">
        <v>5791</v>
      </c>
      <c r="W42" s="111">
        <v>2.7</v>
      </c>
      <c r="X42" s="108"/>
      <c r="Y42" s="109">
        <v>7858</v>
      </c>
      <c r="Z42" s="110">
        <v>3.8</v>
      </c>
    </row>
    <row r="43" spans="17:26" ht="17" thickBot="1" x14ac:dyDescent="0.25">
      <c r="Q43" s="107" t="s">
        <v>75</v>
      </c>
      <c r="R43" s="108"/>
      <c r="S43" s="109">
        <v>1055</v>
      </c>
      <c r="T43" s="120"/>
      <c r="U43" s="111"/>
      <c r="V43" s="111">
        <v>673</v>
      </c>
      <c r="W43" s="111"/>
      <c r="X43" s="108"/>
      <c r="Y43" s="108">
        <v>454</v>
      </c>
      <c r="Z43" s="131"/>
    </row>
    <row r="44" spans="17:26" ht="17" thickBot="1" x14ac:dyDescent="0.25">
      <c r="Q44" s="113" t="s">
        <v>76</v>
      </c>
      <c r="R44" s="114"/>
      <c r="S44" s="115">
        <v>255873</v>
      </c>
      <c r="T44" s="132" t="s">
        <v>77</v>
      </c>
      <c r="U44" s="106"/>
      <c r="V44" s="116">
        <v>214506</v>
      </c>
      <c r="W44" s="123" t="s">
        <v>78</v>
      </c>
      <c r="X44" s="114"/>
      <c r="Y44" s="115">
        <v>206189</v>
      </c>
      <c r="Z44" s="114" t="s">
        <v>78</v>
      </c>
    </row>
  </sheetData>
  <mergeCells count="3">
    <mergeCell ref="C3:E3"/>
    <mergeCell ref="R4:T4"/>
    <mergeCell ref="R26:T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8A4EF-08C1-7443-8301-47F422CFABDD}">
  <dimension ref="B2:Z43"/>
  <sheetViews>
    <sheetView workbookViewId="0">
      <selection activeCell="AB9" sqref="AB9"/>
    </sheetView>
  </sheetViews>
  <sheetFormatPr baseColWidth="10" defaultRowHeight="16" x14ac:dyDescent="0.2"/>
  <cols>
    <col min="2" max="2" width="29.83203125" bestFit="1" customWidth="1"/>
    <col min="5" max="5" width="10.83203125" style="157"/>
    <col min="8" max="8" width="10.83203125" style="157"/>
    <col min="11" max="11" width="10.83203125" style="157"/>
    <col min="15" max="15" width="27.6640625" bestFit="1" customWidth="1"/>
    <col min="16" max="26" width="7.33203125" customWidth="1"/>
  </cols>
  <sheetData>
    <row r="2" spans="2:26" ht="25" x14ac:dyDescent="0.25">
      <c r="B2" s="143" t="s">
        <v>79</v>
      </c>
      <c r="C2" s="144"/>
      <c r="D2" s="144"/>
      <c r="E2" s="152"/>
      <c r="F2" s="144"/>
      <c r="G2" s="144"/>
      <c r="H2" s="152"/>
      <c r="I2" s="144"/>
      <c r="J2" s="144"/>
      <c r="K2" s="152"/>
    </row>
    <row r="3" spans="2:26" ht="23" x14ac:dyDescent="0.25">
      <c r="B3" s="145" t="s">
        <v>40</v>
      </c>
      <c r="C3" s="151">
        <v>2005</v>
      </c>
      <c r="D3" s="151"/>
      <c r="E3" s="150" t="s">
        <v>2</v>
      </c>
      <c r="F3" s="151">
        <v>2004</v>
      </c>
      <c r="G3" s="151"/>
      <c r="H3" s="150" t="s">
        <v>2</v>
      </c>
      <c r="I3" s="151">
        <v>2003</v>
      </c>
      <c r="J3" s="151"/>
      <c r="K3" s="150" t="s">
        <v>2</v>
      </c>
      <c r="O3" s="50" t="s">
        <v>36</v>
      </c>
      <c r="P3" s="134">
        <v>2005</v>
      </c>
      <c r="Q3" s="134"/>
      <c r="R3" s="51" t="s">
        <v>2</v>
      </c>
      <c r="S3" s="52" t="s">
        <v>38</v>
      </c>
      <c r="T3" s="135">
        <v>2004</v>
      </c>
      <c r="U3" s="135"/>
      <c r="V3" s="51" t="s">
        <v>2</v>
      </c>
      <c r="W3" s="52" t="s">
        <v>38</v>
      </c>
      <c r="X3" s="136">
        <v>2003</v>
      </c>
      <c r="Y3" s="136"/>
      <c r="Z3" s="51" t="s">
        <v>2</v>
      </c>
    </row>
    <row r="4" spans="2:26" x14ac:dyDescent="0.2">
      <c r="B4" s="146" t="s">
        <v>43</v>
      </c>
      <c r="C4" s="146"/>
      <c r="D4" s="147">
        <v>140580</v>
      </c>
      <c r="E4" s="153">
        <v>50</v>
      </c>
      <c r="F4" s="146"/>
      <c r="G4" s="147">
        <v>150411</v>
      </c>
      <c r="H4" s="153">
        <v>54</v>
      </c>
      <c r="I4" s="146"/>
      <c r="J4" s="147">
        <v>146644</v>
      </c>
      <c r="K4" s="153">
        <v>53</v>
      </c>
      <c r="O4" s="53" t="s">
        <v>3</v>
      </c>
      <c r="P4" s="54"/>
      <c r="Q4" s="55">
        <v>126130</v>
      </c>
      <c r="R4" s="56"/>
      <c r="S4" s="93">
        <f>(Q4-U4)/U4</f>
        <v>-7.5510144247683833E-2</v>
      </c>
      <c r="T4" s="57"/>
      <c r="U4" s="58">
        <v>136432</v>
      </c>
      <c r="V4" s="56"/>
      <c r="W4" s="93">
        <f>(U4-Y4)/Y4</f>
        <v>-7.4987117945380086E-2</v>
      </c>
      <c r="X4" s="54"/>
      <c r="Y4" s="55">
        <v>147492</v>
      </c>
      <c r="Z4" s="56"/>
    </row>
    <row r="5" spans="2:26" x14ac:dyDescent="0.2">
      <c r="B5" s="148" t="s">
        <v>44</v>
      </c>
      <c r="C5" s="148"/>
      <c r="D5" s="148">
        <v>290</v>
      </c>
      <c r="E5" s="154">
        <v>0</v>
      </c>
      <c r="F5" s="148"/>
      <c r="G5" s="148">
        <v>464</v>
      </c>
      <c r="H5" s="154">
        <v>0.2</v>
      </c>
      <c r="I5" s="148"/>
      <c r="J5" s="148">
        <v>734</v>
      </c>
      <c r="K5" s="154">
        <v>0.3</v>
      </c>
      <c r="O5" s="53" t="s">
        <v>4</v>
      </c>
      <c r="P5" s="59"/>
      <c r="Q5" s="60">
        <v>10083</v>
      </c>
      <c r="R5" s="61"/>
      <c r="S5" s="93">
        <f>(Q5-U5)/U5</f>
        <v>0.14423513390830686</v>
      </c>
      <c r="T5" s="57"/>
      <c r="U5" s="58">
        <v>8812</v>
      </c>
      <c r="V5" s="61"/>
      <c r="W5" s="93">
        <f>(U5-Y5)/Y5</f>
        <v>-67.255639097744364</v>
      </c>
      <c r="X5" s="54"/>
      <c r="Y5" s="62">
        <v>-133</v>
      </c>
      <c r="Z5" s="61"/>
    </row>
    <row r="6" spans="2:26" x14ac:dyDescent="0.2">
      <c r="B6" s="148" t="s">
        <v>45</v>
      </c>
      <c r="C6" s="148"/>
      <c r="D6" s="149">
        <v>51033</v>
      </c>
      <c r="E6" s="154">
        <v>18</v>
      </c>
      <c r="F6" s="148"/>
      <c r="G6" s="149">
        <v>56364</v>
      </c>
      <c r="H6" s="154">
        <v>20.100000000000001</v>
      </c>
      <c r="I6" s="148"/>
      <c r="J6" s="149">
        <v>55568</v>
      </c>
      <c r="K6" s="154">
        <v>19.899999999999999</v>
      </c>
      <c r="O6" s="53" t="s">
        <v>5</v>
      </c>
      <c r="P6" s="59"/>
      <c r="Q6" s="63">
        <v>0</v>
      </c>
      <c r="R6" s="61"/>
      <c r="S6" s="93"/>
      <c r="T6" s="57"/>
      <c r="U6" s="65">
        <v>0</v>
      </c>
      <c r="V6" s="61"/>
      <c r="W6" s="93"/>
      <c r="X6" s="54"/>
      <c r="Y6" s="62">
        <v>0</v>
      </c>
      <c r="Z6" s="61"/>
    </row>
    <row r="7" spans="2:26" x14ac:dyDescent="0.2">
      <c r="B7" s="148" t="s">
        <v>80</v>
      </c>
      <c r="C7" s="148"/>
      <c r="D7" s="149">
        <v>89257</v>
      </c>
      <c r="E7" s="154">
        <v>32</v>
      </c>
      <c r="F7" s="148"/>
      <c r="G7" s="149">
        <v>93583</v>
      </c>
      <c r="H7" s="154">
        <v>33.4</v>
      </c>
      <c r="I7" s="148"/>
      <c r="J7" s="149">
        <v>90342</v>
      </c>
      <c r="K7" s="154">
        <v>32.4</v>
      </c>
      <c r="O7" s="53" t="s">
        <v>35</v>
      </c>
      <c r="P7" s="59"/>
      <c r="Q7" s="60">
        <v>136213</v>
      </c>
      <c r="R7" s="61"/>
      <c r="S7" s="93">
        <f>(Q7-U7)/U7</f>
        <v>-6.2178127840048468E-2</v>
      </c>
      <c r="T7" s="57"/>
      <c r="U7" s="58">
        <v>145244</v>
      </c>
      <c r="V7" s="61"/>
      <c r="W7" s="93">
        <f>(U7-Y7)/Y7</f>
        <v>-1.4352703262101399E-2</v>
      </c>
      <c r="X7" s="54"/>
      <c r="Y7" s="55">
        <v>147359</v>
      </c>
      <c r="Z7" s="61"/>
    </row>
    <row r="8" spans="2:26" x14ac:dyDescent="0.2">
      <c r="B8" s="148"/>
      <c r="C8" s="148"/>
      <c r="D8" s="144"/>
      <c r="E8" s="154"/>
      <c r="F8" s="148"/>
      <c r="G8" s="148"/>
      <c r="H8" s="154"/>
      <c r="I8" s="148"/>
      <c r="J8" s="148"/>
      <c r="K8" s="154"/>
      <c r="O8" s="53" t="s">
        <v>34</v>
      </c>
      <c r="P8" s="59"/>
      <c r="Q8" s="63">
        <v>0</v>
      </c>
      <c r="R8" s="61"/>
      <c r="S8" s="93"/>
      <c r="T8" s="57"/>
      <c r="U8" s="65">
        <v>0</v>
      </c>
      <c r="V8" s="61"/>
      <c r="W8" s="93"/>
      <c r="X8" s="54"/>
      <c r="Y8" s="62">
        <v>0</v>
      </c>
      <c r="Z8" s="61"/>
    </row>
    <row r="9" spans="2:26" x14ac:dyDescent="0.2">
      <c r="B9" s="146" t="s">
        <v>48</v>
      </c>
      <c r="C9" s="146"/>
      <c r="D9" s="147">
        <v>140800</v>
      </c>
      <c r="E9" s="153">
        <v>50</v>
      </c>
      <c r="F9" s="146"/>
      <c r="G9" s="147">
        <v>129813</v>
      </c>
      <c r="H9" s="153">
        <v>46</v>
      </c>
      <c r="I9" s="146"/>
      <c r="J9" s="147">
        <v>132462</v>
      </c>
      <c r="K9" s="153">
        <v>47</v>
      </c>
      <c r="O9" s="66" t="s">
        <v>6</v>
      </c>
      <c r="P9" s="67"/>
      <c r="Q9" s="68">
        <v>136213</v>
      </c>
      <c r="R9" s="69">
        <v>100</v>
      </c>
      <c r="S9" s="93">
        <f>(Q9-U9)/U9</f>
        <v>-6.2178127840048468E-2</v>
      </c>
      <c r="T9" s="70"/>
      <c r="U9" s="71">
        <v>145244</v>
      </c>
      <c r="V9" s="69">
        <v>100</v>
      </c>
      <c r="W9" s="93">
        <f>(U9-Y9)/Y9</f>
        <v>-1.4352703262101399E-2</v>
      </c>
      <c r="X9" s="66"/>
      <c r="Y9" s="72">
        <v>147359</v>
      </c>
      <c r="Z9" s="69">
        <v>100</v>
      </c>
    </row>
    <row r="10" spans="2:26" x14ac:dyDescent="0.2">
      <c r="B10" s="146" t="s">
        <v>49</v>
      </c>
      <c r="C10" s="146"/>
      <c r="D10" s="149">
        <v>76927</v>
      </c>
      <c r="E10" s="153">
        <v>27</v>
      </c>
      <c r="F10" s="148"/>
      <c r="G10" s="149">
        <v>67490</v>
      </c>
      <c r="H10" s="154">
        <v>24.1</v>
      </c>
      <c r="I10" s="148"/>
      <c r="J10" s="149">
        <v>58662</v>
      </c>
      <c r="K10" s="154">
        <v>21</v>
      </c>
      <c r="O10" s="53" t="s">
        <v>7</v>
      </c>
      <c r="P10" s="59"/>
      <c r="Q10" s="60">
        <v>39480</v>
      </c>
      <c r="R10" s="73">
        <f>Q10/$Q$9*100</f>
        <v>28.98401767819518</v>
      </c>
      <c r="S10" s="93">
        <f>(Q10-U10)/U10</f>
        <v>-0.1158488791346606</v>
      </c>
      <c r="T10" s="57"/>
      <c r="U10" s="58">
        <v>44653</v>
      </c>
      <c r="V10" s="74">
        <f>U10/$U$9*100</f>
        <v>30.743438627413184</v>
      </c>
      <c r="W10" s="93">
        <f>(U10-Y10)/Y10</f>
        <v>-4.993617021276596E-2</v>
      </c>
      <c r="X10" s="54"/>
      <c r="Y10" s="55">
        <v>47000</v>
      </c>
      <c r="Z10" s="74">
        <f>Y10/$Y$9*100</f>
        <v>31.894896138003109</v>
      </c>
    </row>
    <row r="11" spans="2:26" x14ac:dyDescent="0.2">
      <c r="B11" s="148" t="s">
        <v>50</v>
      </c>
      <c r="C11" s="149">
        <v>2245</v>
      </c>
      <c r="D11" s="144"/>
      <c r="E11" s="155">
        <v>1</v>
      </c>
      <c r="F11" s="149">
        <v>2770</v>
      </c>
      <c r="G11" s="148"/>
      <c r="H11" s="155">
        <v>1</v>
      </c>
      <c r="I11" s="149">
        <v>2602</v>
      </c>
      <c r="J11" s="148"/>
      <c r="K11" s="155">
        <v>0.9</v>
      </c>
      <c r="O11" s="75" t="s">
        <v>8</v>
      </c>
      <c r="P11" s="60">
        <v>38834</v>
      </c>
      <c r="Q11" s="76"/>
      <c r="R11" s="61"/>
      <c r="S11" s="93"/>
      <c r="T11" s="58">
        <v>44668</v>
      </c>
      <c r="U11" s="77"/>
      <c r="V11" s="61"/>
      <c r="W11" s="93"/>
      <c r="X11" s="55">
        <v>42643</v>
      </c>
      <c r="Y11" s="54"/>
      <c r="Z11" s="61"/>
    </row>
    <row r="12" spans="2:26" x14ac:dyDescent="0.2">
      <c r="B12" s="148" t="s">
        <v>51</v>
      </c>
      <c r="C12" s="149">
        <v>1057</v>
      </c>
      <c r="D12" s="148"/>
      <c r="E12" s="155">
        <v>0</v>
      </c>
      <c r="F12" s="149">
        <v>1183</v>
      </c>
      <c r="G12" s="148"/>
      <c r="H12" s="155">
        <v>0.4</v>
      </c>
      <c r="I12" s="149">
        <v>1490</v>
      </c>
      <c r="J12" s="148"/>
      <c r="K12" s="155">
        <v>0.5</v>
      </c>
      <c r="O12" s="75" t="s">
        <v>9</v>
      </c>
      <c r="P12" s="63">
        <v>646</v>
      </c>
      <c r="Q12" s="59"/>
      <c r="R12" s="61"/>
      <c r="S12" s="93"/>
      <c r="T12" s="65">
        <v>-15</v>
      </c>
      <c r="U12" s="57"/>
      <c r="V12" s="61"/>
      <c r="W12" s="93"/>
      <c r="X12" s="55">
        <v>4357</v>
      </c>
      <c r="Y12" s="54"/>
      <c r="Z12" s="61"/>
    </row>
    <row r="13" spans="2:26" x14ac:dyDescent="0.2">
      <c r="B13" s="148" t="s">
        <v>52</v>
      </c>
      <c r="C13" s="149">
        <v>73625</v>
      </c>
      <c r="D13" s="148"/>
      <c r="E13" s="155">
        <v>26</v>
      </c>
      <c r="F13" s="149">
        <v>63537</v>
      </c>
      <c r="G13" s="148"/>
      <c r="H13" s="155">
        <v>22.7</v>
      </c>
      <c r="I13" s="149">
        <v>54570</v>
      </c>
      <c r="J13" s="148"/>
      <c r="K13" s="155">
        <v>19.600000000000001</v>
      </c>
      <c r="O13" s="53" t="s">
        <v>33</v>
      </c>
      <c r="P13" s="59"/>
      <c r="Q13" s="60">
        <v>46469</v>
      </c>
      <c r="R13" s="73">
        <f>Q13/$Q$9*100</f>
        <v>34.114952317326541</v>
      </c>
      <c r="S13" s="93">
        <f>(Q13-U13)/U13</f>
        <v>-3.1492288453522303E-2</v>
      </c>
      <c r="T13" s="57"/>
      <c r="U13" s="58">
        <v>47980</v>
      </c>
      <c r="V13" s="73">
        <f>U13/$U$9*100</f>
        <v>33.034066811709948</v>
      </c>
      <c r="W13" s="93">
        <f>(U13-Y13)/Y13</f>
        <v>3.0188517198436897E-2</v>
      </c>
      <c r="X13" s="54"/>
      <c r="Y13" s="55">
        <v>46574</v>
      </c>
      <c r="Z13" s="73">
        <f>Y13/$Y$9*100</f>
        <v>31.605806228326738</v>
      </c>
    </row>
    <row r="14" spans="2:26" x14ac:dyDescent="0.2">
      <c r="B14" s="148"/>
      <c r="C14" s="148"/>
      <c r="D14" s="148"/>
      <c r="E14" s="154">
        <v>0</v>
      </c>
      <c r="F14" s="148"/>
      <c r="G14" s="148"/>
      <c r="H14" s="154"/>
      <c r="I14" s="148"/>
      <c r="J14" s="148"/>
      <c r="K14" s="154"/>
      <c r="O14" s="66" t="s">
        <v>11</v>
      </c>
      <c r="P14" s="66"/>
      <c r="Q14" s="72">
        <v>50264</v>
      </c>
      <c r="R14" s="78">
        <f>Q14/$Q$9*100</f>
        <v>36.90103000447828</v>
      </c>
      <c r="S14" s="93">
        <f>(Q14-U14)/U14</f>
        <v>-4.4610442683089085E-2</v>
      </c>
      <c r="T14" s="70"/>
      <c r="U14" s="71">
        <v>52611</v>
      </c>
      <c r="V14" s="78">
        <f>U14/$U$9*100</f>
        <v>36.222494560876868</v>
      </c>
      <c r="W14" s="93">
        <f>(U14-Y14)/Y14</f>
        <v>-2.1827647113507483E-2</v>
      </c>
      <c r="X14" s="66"/>
      <c r="Y14" s="72">
        <v>53785</v>
      </c>
      <c r="Z14" s="78">
        <f>Y14/$Y$9*100</f>
        <v>36.499297633670153</v>
      </c>
    </row>
    <row r="15" spans="2:26" x14ac:dyDescent="0.2">
      <c r="B15" s="146" t="s">
        <v>53</v>
      </c>
      <c r="C15" s="146"/>
      <c r="D15" s="147">
        <v>63065</v>
      </c>
      <c r="E15" s="153">
        <v>22</v>
      </c>
      <c r="F15" s="148"/>
      <c r="G15" s="149">
        <v>59705</v>
      </c>
      <c r="H15" s="154">
        <v>21.3</v>
      </c>
      <c r="I15" s="148"/>
      <c r="J15" s="149">
        <v>70477</v>
      </c>
      <c r="K15" s="154">
        <v>25.3</v>
      </c>
      <c r="O15" s="53" t="s">
        <v>12</v>
      </c>
      <c r="P15" s="59"/>
      <c r="Q15" s="60">
        <v>37321</v>
      </c>
      <c r="R15" s="73">
        <f>Q15/$Q$9*100</f>
        <v>27.399000095438765</v>
      </c>
      <c r="S15" s="93">
        <f>(Q15-U15)/U15</f>
        <v>-4.8540471637985978E-2</v>
      </c>
      <c r="T15" s="57"/>
      <c r="U15" s="58">
        <v>39225</v>
      </c>
      <c r="V15" s="73">
        <f>U15/$U$9*100</f>
        <v>27.006279088981302</v>
      </c>
      <c r="W15" s="93">
        <f>(U15-Y15)/Y15</f>
        <v>-3.5980240359802407E-2</v>
      </c>
      <c r="X15" s="79"/>
      <c r="Y15" s="55">
        <v>40689</v>
      </c>
      <c r="Z15" s="73">
        <f>Y15/$Y$9*100</f>
        <v>27.612158062961882</v>
      </c>
    </row>
    <row r="16" spans="2:26" x14ac:dyDescent="0.2">
      <c r="B16" s="148" t="s">
        <v>54</v>
      </c>
      <c r="C16" s="149">
        <v>51952</v>
      </c>
      <c r="D16" s="148"/>
      <c r="E16" s="155">
        <v>18</v>
      </c>
      <c r="F16" s="149">
        <v>54128</v>
      </c>
      <c r="G16" s="148"/>
      <c r="H16" s="154">
        <v>19.3</v>
      </c>
      <c r="I16" s="149">
        <v>60420</v>
      </c>
      <c r="J16" s="148"/>
      <c r="K16" s="155">
        <v>21.6</v>
      </c>
      <c r="O16" s="53" t="s">
        <v>32</v>
      </c>
      <c r="P16" s="59"/>
      <c r="Q16" s="60">
        <v>1174</v>
      </c>
      <c r="R16" s="73">
        <f>Q16/$Q$9*100</f>
        <v>0.86188542943771884</v>
      </c>
      <c r="S16" s="93">
        <f>(Q16-U16)/U16</f>
        <v>-1.0951979780960405E-2</v>
      </c>
      <c r="T16" s="57"/>
      <c r="U16" s="58">
        <v>1187</v>
      </c>
      <c r="V16" s="73">
        <f>U16/$U$9*100</f>
        <v>0.81724546280741373</v>
      </c>
      <c r="W16" s="93">
        <f>(U16-Y16)/Y16</f>
        <v>-8.3542188805346695E-3</v>
      </c>
      <c r="X16" s="54"/>
      <c r="Y16" s="55">
        <v>1197</v>
      </c>
      <c r="Z16" s="73">
        <f>Y16/$Y$9*100</f>
        <v>0.81230192930190881</v>
      </c>
    </row>
    <row r="17" spans="2:26" x14ac:dyDescent="0.2">
      <c r="B17" s="148" t="s">
        <v>71</v>
      </c>
      <c r="C17" s="149">
        <v>10774</v>
      </c>
      <c r="D17" s="148"/>
      <c r="E17" s="155">
        <v>4</v>
      </c>
      <c r="F17" s="149">
        <v>5027</v>
      </c>
      <c r="G17" s="148"/>
      <c r="H17" s="154">
        <v>1.8</v>
      </c>
      <c r="I17" s="149">
        <v>9600</v>
      </c>
      <c r="J17" s="148"/>
      <c r="K17" s="155">
        <v>3.4</v>
      </c>
      <c r="O17" s="66" t="s">
        <v>14</v>
      </c>
      <c r="P17" s="67"/>
      <c r="Q17" s="68">
        <v>11769</v>
      </c>
      <c r="R17" s="80">
        <f>Q17/$Q$9*100</f>
        <v>8.6401444796017994</v>
      </c>
      <c r="S17" s="93">
        <f>(Q17-U17)/U17</f>
        <v>-3.5248790884498726E-2</v>
      </c>
      <c r="T17" s="70"/>
      <c r="U17" s="71">
        <v>12199</v>
      </c>
      <c r="V17" s="80">
        <f>U17/$U$9*100</f>
        <v>8.3989700090881545</v>
      </c>
      <c r="W17" s="93">
        <f>(U17-Y17)/Y17</f>
        <v>2.5212202706109757E-2</v>
      </c>
      <c r="X17" s="66"/>
      <c r="Y17" s="72">
        <v>11899</v>
      </c>
      <c r="Z17" s="80">
        <f>Y17/$Y$9*100</f>
        <v>8.0748376414063614</v>
      </c>
    </row>
    <row r="18" spans="2:26" x14ac:dyDescent="0.2">
      <c r="B18" s="148" t="s">
        <v>56</v>
      </c>
      <c r="C18" s="148">
        <v>339</v>
      </c>
      <c r="D18" s="148"/>
      <c r="E18" s="155">
        <v>0</v>
      </c>
      <c r="F18" s="148">
        <v>550</v>
      </c>
      <c r="G18" s="148"/>
      <c r="H18" s="154"/>
      <c r="I18" s="148">
        <v>457</v>
      </c>
      <c r="J18" s="148"/>
      <c r="K18" s="154"/>
      <c r="O18" s="53" t="s">
        <v>15</v>
      </c>
      <c r="P18" s="59"/>
      <c r="Q18" s="60">
        <v>7162</v>
      </c>
      <c r="R18" s="73">
        <f>Q18/$Q$9*100</f>
        <v>5.257941606160939</v>
      </c>
      <c r="S18" s="93">
        <f>(Q18-U18)/U18</f>
        <v>-6.41578465961061E-2</v>
      </c>
      <c r="T18" s="57"/>
      <c r="U18" s="58">
        <v>7653</v>
      </c>
      <c r="V18" s="73">
        <f>U18/$U$9*100</f>
        <v>5.2690644708215144</v>
      </c>
      <c r="W18" s="93">
        <f>(U18-Y18)/Y18</f>
        <v>-1.034527350316824E-2</v>
      </c>
      <c r="X18" s="54"/>
      <c r="Y18" s="55">
        <v>7733</v>
      </c>
      <c r="Z18" s="73">
        <f>Y18/$Y$9*100</f>
        <v>5.2477283369186809</v>
      </c>
    </row>
    <row r="19" spans="2:26" x14ac:dyDescent="0.2">
      <c r="B19" s="148"/>
      <c r="C19" s="144"/>
      <c r="D19" s="148"/>
      <c r="E19" s="154"/>
      <c r="F19" s="148"/>
      <c r="G19" s="148"/>
      <c r="H19" s="154"/>
      <c r="I19" s="148"/>
      <c r="J19" s="148"/>
      <c r="K19" s="154"/>
      <c r="O19" s="53" t="s">
        <v>16</v>
      </c>
      <c r="P19" s="59"/>
      <c r="Q19" s="63">
        <v>470</v>
      </c>
      <c r="R19" s="73">
        <f>Q19/$Q$9*100</f>
        <v>0.3450478295023236</v>
      </c>
      <c r="S19" s="93">
        <f>(Q19-U19)/U19</f>
        <v>-0.53740157480314965</v>
      </c>
      <c r="T19" s="57"/>
      <c r="U19" s="58">
        <v>1016</v>
      </c>
      <c r="V19" s="73">
        <f>U19/$U$9*100</f>
        <v>0.69951254440803057</v>
      </c>
      <c r="W19" s="93">
        <f>(U19-Y19)/Y19</f>
        <v>0.77312390924956365</v>
      </c>
      <c r="X19" s="54"/>
      <c r="Y19" s="62">
        <v>573</v>
      </c>
      <c r="Z19" s="73">
        <f>Y19/$Y$9*100</f>
        <v>0.38884628695905921</v>
      </c>
    </row>
    <row r="20" spans="2:26" x14ac:dyDescent="0.2">
      <c r="B20" s="146" t="s">
        <v>57</v>
      </c>
      <c r="C20" s="146"/>
      <c r="D20" s="146">
        <v>808</v>
      </c>
      <c r="E20" s="153">
        <v>0</v>
      </c>
      <c r="F20" s="148"/>
      <c r="G20" s="149">
        <v>2618</v>
      </c>
      <c r="H20" s="154">
        <v>0.9</v>
      </c>
      <c r="I20" s="148"/>
      <c r="J20" s="149">
        <v>3323</v>
      </c>
      <c r="K20" s="154">
        <v>1.2</v>
      </c>
      <c r="O20" s="53" t="s">
        <v>17</v>
      </c>
      <c r="P20" s="59"/>
      <c r="Q20" s="60">
        <v>1000</v>
      </c>
      <c r="R20" s="73">
        <f>Q20/$Q$9*100</f>
        <v>0.73414431809005021</v>
      </c>
      <c r="S20" s="93">
        <f>(Q20-U20)/U20</f>
        <v>0</v>
      </c>
      <c r="T20" s="57"/>
      <c r="U20" s="58">
        <v>1000</v>
      </c>
      <c r="V20" s="73">
        <f>U20/$U$9*100</f>
        <v>0.68849659882680181</v>
      </c>
      <c r="W20" s="93">
        <f>(U20-Y20)/Y20</f>
        <v>-9.0909090909090912E-2</v>
      </c>
      <c r="X20" s="54"/>
      <c r="Y20" s="55">
        <v>1100</v>
      </c>
      <c r="Z20" s="73">
        <f>Y20/$Y$9*100</f>
        <v>0.74647629259156212</v>
      </c>
    </row>
    <row r="21" spans="2:26" x14ac:dyDescent="0.2">
      <c r="B21" s="148" t="s">
        <v>58</v>
      </c>
      <c r="C21" s="148">
        <v>808</v>
      </c>
      <c r="D21" s="148"/>
      <c r="E21" s="155">
        <v>0</v>
      </c>
      <c r="F21" s="149">
        <v>2618</v>
      </c>
      <c r="G21" s="148"/>
      <c r="H21" s="155">
        <v>0.9</v>
      </c>
      <c r="I21" s="149">
        <v>3323</v>
      </c>
      <c r="J21" s="148"/>
      <c r="K21" s="155">
        <v>1.2</v>
      </c>
      <c r="O21" s="66" t="s">
        <v>37</v>
      </c>
      <c r="P21" s="67"/>
      <c r="Q21" s="68">
        <f>Q17-Q18-Q19+Q20</f>
        <v>5137</v>
      </c>
      <c r="R21" s="80">
        <f>Q21/$Q$9*100</f>
        <v>3.771299362028588</v>
      </c>
      <c r="S21" s="93">
        <f>(Q21-U21)/U21</f>
        <v>0.13399558498896247</v>
      </c>
      <c r="T21" s="70"/>
      <c r="U21" s="71">
        <f>U17-U18-U19+U20</f>
        <v>4530</v>
      </c>
      <c r="V21" s="80">
        <f>U21/$U$9*100</f>
        <v>3.1188895926854121</v>
      </c>
      <c r="W21" s="93">
        <f>(U21-Y21)/Y21</f>
        <v>-3.4732580438951631E-2</v>
      </c>
      <c r="X21" s="66"/>
      <c r="Y21" s="72">
        <f>Y17-Y18-Y19+Y20</f>
        <v>4693</v>
      </c>
      <c r="Z21" s="80">
        <f>Y21/$Y$9*100</f>
        <v>3.1847393101201824</v>
      </c>
    </row>
    <row r="22" spans="2:26" x14ac:dyDescent="0.2">
      <c r="B22" s="146" t="s">
        <v>59</v>
      </c>
      <c r="C22" s="146"/>
      <c r="D22" s="147">
        <v>281380</v>
      </c>
      <c r="E22" s="153">
        <v>100</v>
      </c>
      <c r="F22" s="146"/>
      <c r="G22" s="147">
        <v>280224</v>
      </c>
      <c r="H22" s="154">
        <v>100</v>
      </c>
      <c r="I22" s="146"/>
      <c r="J22" s="147">
        <v>279106</v>
      </c>
      <c r="K22" s="153">
        <v>100</v>
      </c>
      <c r="O22" s="53" t="s">
        <v>31</v>
      </c>
      <c r="P22" s="59"/>
      <c r="Q22" s="63">
        <v>334</v>
      </c>
      <c r="R22" s="81">
        <f>Q22/$Q$9*100</f>
        <v>0.24520420224207673</v>
      </c>
      <c r="S22" s="93">
        <f>(Q22-U22)/U22</f>
        <v>1.1139240506329113</v>
      </c>
      <c r="T22" s="57"/>
      <c r="U22" s="65">
        <v>158</v>
      </c>
      <c r="V22" s="81">
        <f>U22/$U$9*100</f>
        <v>0.10878246261463469</v>
      </c>
      <c r="W22" s="93">
        <f>(U22-Y22)/Y22</f>
        <v>-0.4296028880866426</v>
      </c>
      <c r="X22" s="54"/>
      <c r="Y22" s="62">
        <v>277</v>
      </c>
      <c r="Z22" s="81">
        <f>Y22/$Y$9*100</f>
        <v>0.18797630277078428</v>
      </c>
    </row>
    <row r="23" spans="2:26" x14ac:dyDescent="0.2">
      <c r="B23" s="144"/>
      <c r="C23" s="144"/>
      <c r="D23" s="144"/>
      <c r="E23" s="152"/>
      <c r="F23" s="144"/>
      <c r="G23" s="144"/>
      <c r="H23" s="152"/>
      <c r="I23" s="144"/>
      <c r="J23" s="144"/>
      <c r="K23" s="152"/>
      <c r="O23" s="53" t="s">
        <v>19</v>
      </c>
      <c r="P23" s="54"/>
      <c r="Q23" s="82">
        <v>3042</v>
      </c>
      <c r="R23" s="83">
        <f>Q23/$Q$9*100</f>
        <v>2.2332670156299326</v>
      </c>
      <c r="S23" s="93">
        <f>(Q23-U23)/U23</f>
        <v>0.81937799043062198</v>
      </c>
      <c r="T23" s="57"/>
      <c r="U23" s="58">
        <v>1672</v>
      </c>
      <c r="V23" s="83">
        <f>U23/$U$9*100</f>
        <v>1.1511663132384127</v>
      </c>
      <c r="W23" s="93">
        <f>(U23-Y23)/Y23</f>
        <v>-1.5683208701563562</v>
      </c>
      <c r="X23" s="54"/>
      <c r="Y23" s="55">
        <v>-2942</v>
      </c>
      <c r="Z23" s="83">
        <f>Y23/$Y$9*100</f>
        <v>-1.9964847752767052</v>
      </c>
    </row>
    <row r="24" spans="2:26" x14ac:dyDescent="0.2">
      <c r="B24" s="144"/>
      <c r="C24" s="144"/>
      <c r="D24" s="144"/>
      <c r="E24" s="152"/>
      <c r="F24" s="144"/>
      <c r="G24" s="144"/>
      <c r="H24" s="152"/>
      <c r="I24" s="144"/>
      <c r="J24" s="144"/>
      <c r="K24" s="152"/>
      <c r="O24" s="53" t="s">
        <v>20</v>
      </c>
      <c r="P24" s="59"/>
      <c r="Q24" s="63">
        <v>-230</v>
      </c>
      <c r="R24" s="81">
        <f>Q24/$Q$9*100</f>
        <v>-0.16885319316071154</v>
      </c>
      <c r="S24" s="93"/>
      <c r="T24" s="57"/>
      <c r="U24" s="65">
        <v>-4</v>
      </c>
      <c r="V24" s="81">
        <f>U24/$U$9*100</f>
        <v>-2.7539863953072075E-3</v>
      </c>
      <c r="W24" s="93">
        <f>(U24-Y24)/Y24</f>
        <v>-0.99427753934191698</v>
      </c>
      <c r="X24" s="84"/>
      <c r="Y24" s="62">
        <v>-699</v>
      </c>
      <c r="Z24" s="81">
        <f>Y24/$Y$9*100</f>
        <v>-0.47435175320136536</v>
      </c>
    </row>
    <row r="25" spans="2:26" x14ac:dyDescent="0.2">
      <c r="B25" s="145" t="s">
        <v>60</v>
      </c>
      <c r="C25" s="151">
        <v>2005</v>
      </c>
      <c r="D25" s="151"/>
      <c r="E25" s="156" t="s">
        <v>2</v>
      </c>
      <c r="F25" s="151">
        <v>2004</v>
      </c>
      <c r="G25" s="151"/>
      <c r="H25" s="156" t="s">
        <v>2</v>
      </c>
      <c r="I25" s="151">
        <v>2003</v>
      </c>
      <c r="J25" s="151"/>
      <c r="K25" s="156" t="s">
        <v>2</v>
      </c>
      <c r="O25" s="66" t="s">
        <v>29</v>
      </c>
      <c r="P25" s="67"/>
      <c r="Q25" s="68">
        <f>Q21+Q22+Q23+Q24</f>
        <v>8283</v>
      </c>
      <c r="R25" s="73">
        <f>Q25/$Q$9*100</f>
        <v>6.0809173867398858</v>
      </c>
      <c r="S25" s="93">
        <f>(Q25-U25)/U25</f>
        <v>0.30317809943360602</v>
      </c>
      <c r="T25" s="70"/>
      <c r="U25" s="71">
        <f>U21+U22+U23+U24</f>
        <v>6356</v>
      </c>
      <c r="V25" s="73">
        <f>U25/$U$9*100</f>
        <v>4.3760843821431523</v>
      </c>
      <c r="W25" s="93">
        <f>(U25-Y25)/Y25</f>
        <v>3.7825432656132429</v>
      </c>
      <c r="X25" s="66"/>
      <c r="Y25" s="72">
        <f>Y21+Y22+Y23+Y24</f>
        <v>1329</v>
      </c>
      <c r="Z25" s="73">
        <f>Y25/$Y$9*100</f>
        <v>0.90187908441289633</v>
      </c>
    </row>
    <row r="26" spans="2:26" x14ac:dyDescent="0.2">
      <c r="B26" s="146" t="s">
        <v>61</v>
      </c>
      <c r="C26" s="146"/>
      <c r="D26" s="147">
        <v>115685</v>
      </c>
      <c r="E26" s="153">
        <v>41.1</v>
      </c>
      <c r="F26" s="146"/>
      <c r="G26" s="147">
        <v>115734</v>
      </c>
      <c r="H26" s="153">
        <v>41.3</v>
      </c>
      <c r="I26" s="146"/>
      <c r="J26" s="147">
        <v>112483</v>
      </c>
      <c r="K26" s="153">
        <v>40.299999999999997</v>
      </c>
      <c r="O26" s="53" t="s">
        <v>21</v>
      </c>
      <c r="P26" s="59"/>
      <c r="Q26" s="60">
        <v>-4287</v>
      </c>
      <c r="R26" s="81">
        <f>Q26/$Q$9*100</f>
        <v>-3.1472766916520447</v>
      </c>
      <c r="S26" s="93">
        <f>(Q26-U26)/U26</f>
        <v>-2.9651425984608421E-2</v>
      </c>
      <c r="T26" s="57"/>
      <c r="U26" s="58">
        <v>-4418</v>
      </c>
      <c r="V26" s="81">
        <f>U26/$U$9*100</f>
        <v>-3.0417779736168105</v>
      </c>
      <c r="W26" s="93">
        <f>(U26-Y26)/Y26</f>
        <v>-0.11939406019533585</v>
      </c>
      <c r="X26" s="54"/>
      <c r="Y26" s="55">
        <v>-5017</v>
      </c>
      <c r="Z26" s="81">
        <f>Y26/$Y$9*100</f>
        <v>-3.40461050902897</v>
      </c>
    </row>
    <row r="27" spans="2:26" x14ac:dyDescent="0.2">
      <c r="B27" s="148" t="s">
        <v>81</v>
      </c>
      <c r="C27" s="146"/>
      <c r="D27" s="149">
        <v>55693</v>
      </c>
      <c r="E27" s="154">
        <v>19.8</v>
      </c>
      <c r="F27" s="146"/>
      <c r="G27" s="149">
        <v>55693</v>
      </c>
      <c r="H27" s="154">
        <v>19.899999999999999</v>
      </c>
      <c r="I27" s="148"/>
      <c r="J27" s="149">
        <v>55693</v>
      </c>
      <c r="K27" s="154">
        <v>20</v>
      </c>
      <c r="O27" s="66" t="s">
        <v>22</v>
      </c>
      <c r="P27" s="67"/>
      <c r="Q27" s="68">
        <v>3996</v>
      </c>
      <c r="R27" s="85">
        <f>Q27/$Q$9*100</f>
        <v>2.9336406950878402</v>
      </c>
      <c r="S27" s="93">
        <f>(Q27-U27)/U27</f>
        <v>1.0619195046439629</v>
      </c>
      <c r="T27" s="70"/>
      <c r="U27" s="71">
        <v>1938</v>
      </c>
      <c r="V27" s="85">
        <f>U27/$U$9*100</f>
        <v>1.3343064085263419</v>
      </c>
      <c r="W27" s="93">
        <f>(U27-Y27)/Y27</f>
        <v>-1.5254880694143167</v>
      </c>
      <c r="X27" s="66"/>
      <c r="Y27" s="72">
        <v>-3688</v>
      </c>
      <c r="Z27" s="85">
        <f>Y27/$Y$9*100</f>
        <v>-2.5027314246160737</v>
      </c>
    </row>
    <row r="28" spans="2:26" x14ac:dyDescent="0.2">
      <c r="B28" s="148" t="s">
        <v>82</v>
      </c>
      <c r="C28" s="148"/>
      <c r="D28" s="149">
        <v>39353</v>
      </c>
      <c r="E28" s="154">
        <v>14</v>
      </c>
      <c r="F28" s="148"/>
      <c r="G28" s="149">
        <v>39353</v>
      </c>
      <c r="H28" s="154">
        <v>14</v>
      </c>
      <c r="I28" s="148"/>
      <c r="J28" s="149">
        <v>39353</v>
      </c>
      <c r="K28" s="154">
        <v>14.1</v>
      </c>
      <c r="O28" s="53" t="s">
        <v>23</v>
      </c>
      <c r="P28" s="59"/>
      <c r="Q28" s="60">
        <v>1276</v>
      </c>
      <c r="R28" s="81">
        <f>Q28/$Q$9*100</f>
        <v>0.93676814988290402</v>
      </c>
      <c r="S28" s="93">
        <f>(Q28-U28)/U28</f>
        <v>-0.84182471798686009</v>
      </c>
      <c r="T28" s="57"/>
      <c r="U28" s="58">
        <v>8067</v>
      </c>
      <c r="V28" s="81">
        <f>U28/$U$9*100</f>
        <v>5.5541020627358098</v>
      </c>
      <c r="W28" s="93">
        <f>(U28-Y28)/Y28</f>
        <v>1.7731179099346854</v>
      </c>
      <c r="X28" s="54"/>
      <c r="Y28" s="55">
        <v>2909</v>
      </c>
      <c r="Z28" s="81">
        <f>Y28/$Y$9*100</f>
        <v>1.9740904864989584</v>
      </c>
    </row>
    <row r="29" spans="2:26" x14ac:dyDescent="0.2">
      <c r="B29" s="148" t="s">
        <v>63</v>
      </c>
      <c r="C29" s="148"/>
      <c r="D29" s="149">
        <v>21853</v>
      </c>
      <c r="E29" s="154">
        <v>7.8</v>
      </c>
      <c r="F29" s="148"/>
      <c r="G29" s="149">
        <v>23954</v>
      </c>
      <c r="H29" s="154">
        <v>8.5</v>
      </c>
      <c r="I29" s="148"/>
      <c r="J29" s="149">
        <v>20724</v>
      </c>
      <c r="K29" s="154">
        <v>7.4</v>
      </c>
      <c r="O29" s="53" t="s">
        <v>24</v>
      </c>
      <c r="P29" s="59"/>
      <c r="Q29" s="63">
        <v>-903</v>
      </c>
      <c r="R29" s="81">
        <f>Q29/$Q$9*100</f>
        <v>-0.66293231923531526</v>
      </c>
      <c r="S29" s="93">
        <f>(Q29-U29)/U29</f>
        <v>-0.33505154639175255</v>
      </c>
      <c r="T29" s="57"/>
      <c r="U29" s="58">
        <v>-1358</v>
      </c>
      <c r="V29" s="81">
        <f>U29/$U$9*100</f>
        <v>-0.93497838120679688</v>
      </c>
      <c r="W29" s="93">
        <f>(U29-Y29)/Y29</f>
        <v>-0.27573333333333333</v>
      </c>
      <c r="X29" s="54"/>
      <c r="Y29" s="55">
        <v>-1875</v>
      </c>
      <c r="Z29" s="81">
        <f>Y29/$Y$9*100</f>
        <v>-1.27240277146289</v>
      </c>
    </row>
    <row r="30" spans="2:26" x14ac:dyDescent="0.2">
      <c r="B30" s="148" t="s">
        <v>64</v>
      </c>
      <c r="C30" s="149">
        <v>8431</v>
      </c>
      <c r="D30" s="148"/>
      <c r="E30" s="154">
        <v>0</v>
      </c>
      <c r="F30" s="149">
        <v>8535</v>
      </c>
      <c r="G30" s="148"/>
      <c r="H30" s="154">
        <v>0</v>
      </c>
      <c r="I30" s="149">
        <v>13140</v>
      </c>
      <c r="J30" s="148"/>
      <c r="K30" s="154">
        <v>0</v>
      </c>
      <c r="O30" s="66" t="s">
        <v>25</v>
      </c>
      <c r="P30" s="67"/>
      <c r="Q30" s="87">
        <v>373</v>
      </c>
      <c r="R30" s="88">
        <f>Q30/$Q$9*100</f>
        <v>0.27383583064758871</v>
      </c>
      <c r="S30" s="93">
        <f>(Q30-U30)/U30</f>
        <v>-0.9444030406916083</v>
      </c>
      <c r="T30" s="70"/>
      <c r="U30" s="71">
        <v>6709</v>
      </c>
      <c r="V30" s="88">
        <f>U30/$U$9*100</f>
        <v>4.6191236815290129</v>
      </c>
      <c r="W30" s="93">
        <f>(U30-Y30)/Y30</f>
        <v>5.4883945841392654</v>
      </c>
      <c r="X30" s="66"/>
      <c r="Y30" s="72">
        <v>1034</v>
      </c>
      <c r="Z30" s="88">
        <f>Y30/$Y$9*100</f>
        <v>0.7016877150360683</v>
      </c>
    </row>
    <row r="31" spans="2:26" x14ac:dyDescent="0.2">
      <c r="B31" s="148" t="s">
        <v>65</v>
      </c>
      <c r="C31" s="149">
        <v>11965</v>
      </c>
      <c r="D31" s="148"/>
      <c r="E31" s="154">
        <v>0</v>
      </c>
      <c r="F31" s="149">
        <v>11965</v>
      </c>
      <c r="G31" s="148"/>
      <c r="H31" s="154">
        <v>0</v>
      </c>
      <c r="I31" s="149">
        <v>11965</v>
      </c>
      <c r="J31" s="148"/>
      <c r="K31" s="154">
        <v>0</v>
      </c>
      <c r="O31" s="66" t="s">
        <v>26</v>
      </c>
      <c r="P31" s="67"/>
      <c r="Q31" s="68">
        <v>4369</v>
      </c>
      <c r="R31" s="85">
        <f>Q31/$Q$9*100</f>
        <v>3.2074765257354287</v>
      </c>
      <c r="S31" s="93">
        <f>(Q31-U31)/U31</f>
        <v>-0.49473805944258126</v>
      </c>
      <c r="T31" s="70"/>
      <c r="U31" s="71">
        <v>8647</v>
      </c>
      <c r="V31" s="85">
        <f>U31/$U$9*100</f>
        <v>5.9534300900553552</v>
      </c>
      <c r="W31" s="91"/>
      <c r="X31" s="66"/>
      <c r="Y31" s="72">
        <v>-2654</v>
      </c>
      <c r="Z31" s="85">
        <f>Y31/$Y$9*100</f>
        <v>-1.8010437095800054</v>
      </c>
    </row>
    <row r="32" spans="2:26" x14ac:dyDescent="0.2">
      <c r="B32" s="148" t="s">
        <v>67</v>
      </c>
      <c r="C32" s="149">
        <v>1457</v>
      </c>
      <c r="D32" s="148"/>
      <c r="E32" s="154">
        <v>0</v>
      </c>
      <c r="F32" s="149">
        <v>3454</v>
      </c>
      <c r="G32" s="148"/>
      <c r="H32" s="154">
        <v>0</v>
      </c>
      <c r="I32" s="149">
        <v>-4381</v>
      </c>
      <c r="J32" s="148"/>
      <c r="K32" s="154">
        <v>0</v>
      </c>
      <c r="O32" s="53" t="s">
        <v>27</v>
      </c>
      <c r="P32" s="59"/>
      <c r="Q32" s="60">
        <v>-2912</v>
      </c>
      <c r="R32" s="85">
        <f>Q32/$Q$9*100</f>
        <v>-2.1378282542782259</v>
      </c>
      <c r="S32" s="64"/>
      <c r="T32" s="57"/>
      <c r="U32" s="58">
        <v>-5193</v>
      </c>
      <c r="V32" s="85">
        <f>U32/$U$9*100</f>
        <v>-3.5753628377075817</v>
      </c>
      <c r="W32" s="90"/>
      <c r="X32" s="79"/>
      <c r="Y32" s="55">
        <v>-1727</v>
      </c>
      <c r="Z32" s="85">
        <f>Y32/$Y$9*100</f>
        <v>-1.1719677793687524</v>
      </c>
    </row>
    <row r="33" spans="2:26" x14ac:dyDescent="0.2">
      <c r="B33" s="148" t="s">
        <v>85</v>
      </c>
      <c r="C33" s="148"/>
      <c r="D33" s="149">
        <v>-1214</v>
      </c>
      <c r="E33" s="154">
        <v>-0.4</v>
      </c>
      <c r="F33" s="148"/>
      <c r="G33" s="149">
        <v>-3266</v>
      </c>
      <c r="H33" s="154">
        <v>-1.2</v>
      </c>
      <c r="I33" s="148"/>
      <c r="J33" s="149">
        <v>-3287</v>
      </c>
      <c r="K33" s="154">
        <v>-1.2</v>
      </c>
      <c r="O33" s="66" t="s">
        <v>28</v>
      </c>
      <c r="P33" s="66"/>
      <c r="Q33" s="72">
        <v>1457</v>
      </c>
      <c r="R33" s="89">
        <f>Q33/$Q$9*100</f>
        <v>1.0696482714572031</v>
      </c>
      <c r="S33" s="86"/>
      <c r="T33" s="70"/>
      <c r="U33" s="71">
        <v>3454</v>
      </c>
      <c r="V33" s="89">
        <f>U33/$U$9*100</f>
        <v>2.3780672523477731</v>
      </c>
      <c r="W33" s="91"/>
      <c r="X33" s="66"/>
      <c r="Y33" s="72">
        <v>-4381</v>
      </c>
      <c r="Z33" s="89">
        <f>Y33/$Y$9*100</f>
        <v>-2.973011488948758</v>
      </c>
    </row>
    <row r="34" spans="2:26" x14ac:dyDescent="0.2">
      <c r="B34" s="146" t="s">
        <v>68</v>
      </c>
      <c r="C34" s="146"/>
      <c r="D34" s="147">
        <v>48502</v>
      </c>
      <c r="E34" s="153">
        <v>17.2</v>
      </c>
      <c r="F34" s="146"/>
      <c r="G34" s="147">
        <v>49073</v>
      </c>
      <c r="H34" s="153">
        <v>17.5</v>
      </c>
      <c r="I34" s="146"/>
      <c r="J34" s="147">
        <v>68769</v>
      </c>
      <c r="K34" s="153">
        <v>24.6</v>
      </c>
    </row>
    <row r="35" spans="2:26" x14ac:dyDescent="0.2">
      <c r="B35" s="148" t="s">
        <v>69</v>
      </c>
      <c r="C35" s="148"/>
      <c r="D35" s="149">
        <v>18048</v>
      </c>
      <c r="E35" s="154">
        <v>6.4</v>
      </c>
      <c r="F35" s="148"/>
      <c r="G35" s="149">
        <v>17854</v>
      </c>
      <c r="H35" s="154">
        <v>6.4</v>
      </c>
      <c r="I35" s="148"/>
      <c r="J35" s="149">
        <v>17660</v>
      </c>
      <c r="K35" s="154">
        <v>6.3</v>
      </c>
    </row>
    <row r="36" spans="2:26" x14ac:dyDescent="0.2">
      <c r="B36" s="148" t="s">
        <v>83</v>
      </c>
      <c r="C36" s="148"/>
      <c r="D36" s="149">
        <v>28324</v>
      </c>
      <c r="E36" s="154">
        <v>10.1</v>
      </c>
      <c r="F36" s="148"/>
      <c r="G36" s="149">
        <v>30412</v>
      </c>
      <c r="H36" s="154">
        <v>10.9</v>
      </c>
      <c r="I36" s="148"/>
      <c r="J36" s="149">
        <v>51109</v>
      </c>
      <c r="K36" s="154">
        <v>18.3</v>
      </c>
    </row>
    <row r="37" spans="2:26" x14ac:dyDescent="0.2">
      <c r="B37" s="148" t="s">
        <v>71</v>
      </c>
      <c r="C37" s="148"/>
      <c r="D37" s="149">
        <v>2130</v>
      </c>
      <c r="E37" s="154">
        <v>0.8</v>
      </c>
      <c r="F37" s="148"/>
      <c r="G37" s="148">
        <v>807</v>
      </c>
      <c r="H37" s="154">
        <v>0.3</v>
      </c>
      <c r="I37" s="148"/>
      <c r="J37" s="148"/>
      <c r="K37" s="154">
        <v>0</v>
      </c>
    </row>
    <row r="38" spans="2:26" x14ac:dyDescent="0.2">
      <c r="B38" s="146" t="s">
        <v>72</v>
      </c>
      <c r="C38" s="146"/>
      <c r="D38" s="147">
        <v>117193</v>
      </c>
      <c r="E38" s="153">
        <v>41.6</v>
      </c>
      <c r="F38" s="146"/>
      <c r="G38" s="147">
        <v>115410</v>
      </c>
      <c r="H38" s="153">
        <v>41.2</v>
      </c>
      <c r="I38" s="146"/>
      <c r="J38" s="147">
        <v>97850</v>
      </c>
      <c r="K38" s="153">
        <v>35.1</v>
      </c>
    </row>
    <row r="39" spans="2:26" x14ac:dyDescent="0.2">
      <c r="B39" s="148" t="s">
        <v>73</v>
      </c>
      <c r="C39" s="148"/>
      <c r="D39" s="149">
        <v>34228</v>
      </c>
      <c r="E39" s="154">
        <v>12.2</v>
      </c>
      <c r="F39" s="148"/>
      <c r="G39" s="149">
        <v>34806</v>
      </c>
      <c r="H39" s="154">
        <v>12.4</v>
      </c>
      <c r="I39" s="148"/>
      <c r="J39" s="149">
        <v>35526</v>
      </c>
      <c r="K39" s="154">
        <v>12.7</v>
      </c>
    </row>
    <row r="40" spans="2:26" x14ac:dyDescent="0.2">
      <c r="B40" s="148" t="s">
        <v>74</v>
      </c>
      <c r="C40" s="148"/>
      <c r="D40" s="149">
        <v>70709</v>
      </c>
      <c r="E40" s="154">
        <v>25.1</v>
      </c>
      <c r="F40" s="148"/>
      <c r="G40" s="149">
        <v>67351</v>
      </c>
      <c r="H40" s="154">
        <v>24</v>
      </c>
      <c r="I40" s="148"/>
      <c r="J40" s="149">
        <v>51170</v>
      </c>
      <c r="K40" s="154">
        <v>18.3</v>
      </c>
    </row>
    <row r="41" spans="2:26" x14ac:dyDescent="0.2">
      <c r="B41" s="148" t="s">
        <v>55</v>
      </c>
      <c r="C41" s="148"/>
      <c r="D41" s="149">
        <v>11946</v>
      </c>
      <c r="E41" s="154">
        <v>4.2</v>
      </c>
      <c r="F41" s="148"/>
      <c r="G41" s="149">
        <v>13122</v>
      </c>
      <c r="H41" s="154">
        <v>4.7</v>
      </c>
      <c r="I41" s="148"/>
      <c r="J41" s="149">
        <v>11080</v>
      </c>
      <c r="K41" s="154">
        <v>4</v>
      </c>
    </row>
    <row r="42" spans="2:26" x14ac:dyDescent="0.2">
      <c r="B42" s="148" t="s">
        <v>84</v>
      </c>
      <c r="C42" s="148"/>
      <c r="D42" s="148">
        <v>310</v>
      </c>
      <c r="E42" s="154">
        <v>0.1</v>
      </c>
      <c r="F42" s="148"/>
      <c r="G42" s="148">
        <v>131</v>
      </c>
      <c r="H42" s="154">
        <v>0</v>
      </c>
      <c r="I42" s="148"/>
      <c r="J42" s="148">
        <v>74</v>
      </c>
      <c r="K42" s="153">
        <v>0</v>
      </c>
    </row>
    <row r="43" spans="2:26" x14ac:dyDescent="0.2">
      <c r="B43" s="146" t="s">
        <v>76</v>
      </c>
      <c r="C43" s="146"/>
      <c r="D43" s="147">
        <v>281380</v>
      </c>
      <c r="E43" s="153">
        <v>100</v>
      </c>
      <c r="F43" s="146"/>
      <c r="G43" s="147">
        <v>280217</v>
      </c>
      <c r="H43" s="153">
        <v>100</v>
      </c>
      <c r="I43" s="146"/>
      <c r="J43" s="147">
        <v>279102</v>
      </c>
      <c r="K43" s="153">
        <v>100</v>
      </c>
    </row>
  </sheetData>
  <mergeCells count="9">
    <mergeCell ref="P3:Q3"/>
    <mergeCell ref="T3:U3"/>
    <mergeCell ref="X3:Y3"/>
    <mergeCell ref="C3:D3"/>
    <mergeCell ref="F3:G3"/>
    <mergeCell ref="I3:J3"/>
    <mergeCell ref="I25:J25"/>
    <mergeCell ref="F25:G25"/>
    <mergeCell ref="C25:D2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GRANITI FIANDRE</vt:lpstr>
      <vt:lpstr>RICHETTI</vt:lpstr>
      <vt:lpstr>'GRANITI FIANDRE'!OLE_LINK1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MODUGNO GUIDO</cp:lastModifiedBy>
  <dcterms:created xsi:type="dcterms:W3CDTF">2020-04-15T14:12:23Z</dcterms:created>
  <dcterms:modified xsi:type="dcterms:W3CDTF">2022-04-08T09:18:23Z</dcterms:modified>
</cp:coreProperties>
</file>