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ibedu-my.sharepoint.com/personal/modugno_mib_edu/Documents/LAVORO ESTERNO/VALENTINCIC/ESERCIZI/"/>
    </mc:Choice>
  </mc:AlternateContent>
  <xr:revisionPtr revIDLastSave="27" documentId="13_ncr:1_{5CFC6288-EFA5-5148-BDB7-4EBCF221833C}" xr6:coauthVersionLast="45" xr6:coauthVersionMax="45" xr10:uidLastSave="{83116433-6705-9943-8F1C-C60A1BB91B9E}"/>
  <bookViews>
    <workbookView xWindow="-20" yWindow="460" windowWidth="28800" windowHeight="16700" tabRatio="500" activeTab="2" xr2:uid="{00000000-000D-0000-FFFF-FFFF00000000}"/>
  </bookViews>
  <sheets>
    <sheet name="CESSIONE MERCI ESEMPIO" sheetId="1" r:id="rId1"/>
    <sheet name="FOGLI DI LAVORO" sheetId="3" r:id="rId2"/>
    <sheet name="SOLUZIONE" sheetId="2" r:id="rId3"/>
  </sheets>
  <definedNames>
    <definedName name="_xlnm.Print_Area" localSheetId="0">'CESSIONE MERCI ESEMPIO'!$A$1:$Q$28</definedName>
    <definedName name="_xlnm.Print_Area" localSheetId="1">'FOGLI DI LAVORO'!$A$1:$F$56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2" l="1"/>
  <c r="H19" i="2"/>
  <c r="C41" i="2"/>
  <c r="B41" i="2"/>
  <c r="C22" i="2"/>
  <c r="B22" i="2"/>
  <c r="K26" i="1"/>
  <c r="H26" i="1" l="1"/>
  <c r="F26" i="1"/>
  <c r="B50" i="3"/>
  <c r="D50" i="3" s="1"/>
  <c r="B51" i="3"/>
  <c r="B53" i="3"/>
  <c r="C50" i="3"/>
  <c r="C53" i="3"/>
  <c r="C54" i="3" s="1"/>
  <c r="C56" i="3" s="1"/>
  <c r="D51" i="3"/>
  <c r="B45" i="3"/>
  <c r="C45" i="3"/>
  <c r="B46" i="3"/>
  <c r="D46" i="3" s="1"/>
  <c r="C46" i="3"/>
  <c r="B48" i="3"/>
  <c r="C48" i="3"/>
  <c r="B43" i="3"/>
  <c r="C43" i="3"/>
  <c r="D42" i="3"/>
  <c r="B33" i="3"/>
  <c r="B35" i="3"/>
  <c r="D35" i="3" s="1"/>
  <c r="C33" i="3"/>
  <c r="C35" i="3"/>
  <c r="B31" i="3"/>
  <c r="C31" i="3"/>
  <c r="B29" i="3"/>
  <c r="D29" i="3" s="1"/>
  <c r="C29" i="3"/>
  <c r="D28" i="3"/>
  <c r="C26" i="3"/>
  <c r="D26" i="3" s="1"/>
  <c r="D25" i="3"/>
  <c r="D24" i="3"/>
  <c r="D23" i="3"/>
  <c r="B17" i="3"/>
  <c r="B19" i="3"/>
  <c r="C17" i="3"/>
  <c r="C19" i="3"/>
  <c r="D10" i="3"/>
  <c r="D8" i="3"/>
  <c r="D7" i="3"/>
  <c r="D5" i="3"/>
  <c r="B45" i="2"/>
  <c r="C45" i="2"/>
  <c r="B46" i="2"/>
  <c r="C46" i="2"/>
  <c r="B48" i="2"/>
  <c r="C48" i="2"/>
  <c r="B50" i="2"/>
  <c r="B51" i="2"/>
  <c r="D51" i="2" s="1"/>
  <c r="F51" i="2" s="1"/>
  <c r="B53" i="2"/>
  <c r="C50" i="2"/>
  <c r="C53" i="2"/>
  <c r="E46" i="2"/>
  <c r="B43" i="2"/>
  <c r="D43" i="2" s="1"/>
  <c r="F43" i="2" s="1"/>
  <c r="C43" i="2"/>
  <c r="D42" i="2"/>
  <c r="F42" i="2" s="1"/>
  <c r="C33" i="2"/>
  <c r="D33" i="2" s="1"/>
  <c r="F33" i="2" s="1"/>
  <c r="C35" i="2"/>
  <c r="B33" i="2"/>
  <c r="B35" i="2"/>
  <c r="B17" i="2"/>
  <c r="B19" i="2" s="1"/>
  <c r="D19" i="2" s="1"/>
  <c r="C17" i="2"/>
  <c r="C19" i="2"/>
  <c r="C31" i="2"/>
  <c r="D24" i="2"/>
  <c r="F24" i="2" s="1"/>
  <c r="D25" i="2"/>
  <c r="C26" i="2"/>
  <c r="D26" i="2"/>
  <c r="F26" i="2" s="1"/>
  <c r="D28" i="2"/>
  <c r="F28" i="2" s="1"/>
  <c r="B29" i="2"/>
  <c r="C29" i="2"/>
  <c r="D29" i="2"/>
  <c r="F29" i="2" s="1"/>
  <c r="B31" i="2"/>
  <c r="D23" i="2"/>
  <c r="F23" i="2" s="1"/>
  <c r="F25" i="2"/>
  <c r="F17" i="2"/>
  <c r="F3" i="2"/>
  <c r="F4" i="2"/>
  <c r="D5" i="2"/>
  <c r="F5" i="2"/>
  <c r="D7" i="2"/>
  <c r="F7" i="2"/>
  <c r="D8" i="2"/>
  <c r="F8" i="2"/>
  <c r="D10" i="2"/>
  <c r="F10" i="2" s="1"/>
  <c r="F12" i="2"/>
  <c r="F13" i="2"/>
  <c r="F15" i="2"/>
  <c r="F16" i="2"/>
  <c r="F2" i="2"/>
  <c r="O26" i="1"/>
  <c r="M26" i="1"/>
  <c r="L26" i="1"/>
  <c r="P18" i="1"/>
  <c r="Q18" i="1"/>
  <c r="O18" i="1"/>
  <c r="C18" i="1"/>
  <c r="D18" i="1"/>
  <c r="B18" i="1"/>
  <c r="C26" i="1"/>
  <c r="D26" i="1"/>
  <c r="B26" i="1"/>
  <c r="G18" i="1"/>
  <c r="H18" i="1"/>
  <c r="F18" i="1"/>
  <c r="C56" i="2" l="1"/>
  <c r="C54" i="2"/>
  <c r="D35" i="2"/>
  <c r="F35" i="2" s="1"/>
  <c r="D50" i="2"/>
  <c r="F50" i="2" s="1"/>
  <c r="C36" i="3"/>
  <c r="D45" i="3"/>
  <c r="D53" i="3"/>
  <c r="D19" i="3"/>
  <c r="D31" i="3"/>
  <c r="B36" i="3"/>
  <c r="B36" i="2"/>
  <c r="D53" i="2"/>
  <c r="F53" i="2" s="1"/>
  <c r="D48" i="2"/>
  <c r="F48" i="2" s="1"/>
  <c r="D45" i="2"/>
  <c r="F45" i="2" s="1"/>
  <c r="D48" i="3"/>
  <c r="D31" i="2"/>
  <c r="F31" i="2" s="1"/>
  <c r="C36" i="2"/>
  <c r="C38" i="2" s="1"/>
  <c r="D46" i="2"/>
  <c r="F46" i="2" s="1"/>
  <c r="D43" i="3"/>
  <c r="B54" i="3"/>
  <c r="B38" i="2"/>
  <c r="D33" i="3"/>
  <c r="C38" i="3"/>
  <c r="B38" i="3"/>
  <c r="D38" i="3" s="1"/>
  <c r="B54" i="2"/>
  <c r="D36" i="3" l="1"/>
  <c r="D36" i="2"/>
  <c r="F36" i="2" s="1"/>
  <c r="D54" i="2"/>
  <c r="F54" i="2" s="1"/>
  <c r="B56" i="2"/>
  <c r="D56" i="2" s="1"/>
  <c r="F56" i="2" s="1"/>
  <c r="G48" i="2" s="1"/>
  <c r="D38" i="2"/>
  <c r="F38" i="2" s="1"/>
  <c r="D54" i="3"/>
  <c r="B56" i="3"/>
  <c r="D5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 Modugno</author>
  </authors>
  <commentList>
    <comment ref="E29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Guido Modugno: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corrisponde alle riserve iniziali da eliminare per 125, più il saldo della variaz. Merci e delle imposte sul reddito (variazioni, queste, applicate l'anno precedente: 100-30 = 70)</t>
        </r>
      </text>
    </comment>
  </commentList>
</comments>
</file>

<file path=xl/sharedStrings.xml><?xml version="1.0" encoding="utf-8"?>
<sst xmlns="http://schemas.openxmlformats.org/spreadsheetml/2006/main" count="167" uniqueCount="50">
  <si>
    <t>31/12/(n)</t>
  </si>
  <si>
    <t>31/12/(n+1)</t>
  </si>
  <si>
    <t>31/12/(n+2)</t>
  </si>
  <si>
    <t>Riserve</t>
  </si>
  <si>
    <t>Passività</t>
  </si>
  <si>
    <t>Totale</t>
  </si>
  <si>
    <t>Immobilizzaz.</t>
  </si>
  <si>
    <t>PN</t>
  </si>
  <si>
    <t>Partecipazioni</t>
  </si>
  <si>
    <t>Cap. soc.</t>
  </si>
  <si>
    <t>Utile d'es.</t>
  </si>
  <si>
    <t>Eserc. (n)</t>
  </si>
  <si>
    <t>Eserc. (n+1)</t>
  </si>
  <si>
    <t>Eserc. (n+2)</t>
  </si>
  <si>
    <t>Variaz. Rim.</t>
  </si>
  <si>
    <t>Attivo corr.</t>
  </si>
  <si>
    <t>Rim. di merci</t>
  </si>
  <si>
    <t xml:space="preserve">Variaz. rim. </t>
  </si>
  <si>
    <t>Bilanci al 31/12/(n)</t>
  </si>
  <si>
    <t>Società A</t>
  </si>
  <si>
    <t>Società B</t>
  </si>
  <si>
    <t>Rettifiche</t>
  </si>
  <si>
    <t>Consolidato</t>
  </si>
  <si>
    <t xml:space="preserve">Capitale sociale </t>
  </si>
  <si>
    <t>Ricavi di vendita</t>
  </si>
  <si>
    <t>Acquisti di merci</t>
  </si>
  <si>
    <t>Altri costi di produzione</t>
  </si>
  <si>
    <t>Imposte sul reddito</t>
  </si>
  <si>
    <t>Partecipaz. in controllate</t>
  </si>
  <si>
    <t>Att. per imposte anticip.</t>
  </si>
  <si>
    <t>Altre att. corr.</t>
  </si>
  <si>
    <t>Variaz. Rim. Merci</t>
  </si>
  <si>
    <t>Utile consolidato d'es.</t>
  </si>
  <si>
    <t>Bilanci al 31/12/(n+1)</t>
  </si>
  <si>
    <t>Bilanci al 31/12/(n+2)</t>
  </si>
  <si>
    <t>Stato patrimoniale società P</t>
  </si>
  <si>
    <t>Conto economico società P</t>
  </si>
  <si>
    <t>Stato patrimoniale società S</t>
  </si>
  <si>
    <t>Conto economico società S</t>
  </si>
  <si>
    <t>Debiti</t>
  </si>
  <si>
    <t>Altre correnti</t>
  </si>
  <si>
    <t>RV</t>
  </si>
  <si>
    <t>Acq. Merci</t>
  </si>
  <si>
    <t>Altri costi</t>
  </si>
  <si>
    <t>Imposte</t>
  </si>
  <si>
    <t xml:space="preserve">      </t>
  </si>
  <si>
    <t>imposte sul reddito</t>
  </si>
  <si>
    <t xml:space="preserve"> =125+100-30</t>
  </si>
  <si>
    <t>Società P</t>
  </si>
  <si>
    <t>Società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</si>
</sst>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mbria"/>
      <family val="1"/>
    </font>
    <font>
      <sz val="8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3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9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1" fillId="0" borderId="7" xfId="0" applyFont="1" applyBorder="1"/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/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/>
    <xf numFmtId="3" fontId="9" fillId="0" borderId="7" xfId="0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center"/>
    </xf>
  </cellXfs>
  <cellStyles count="9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15</xdr:col>
      <xdr:colOff>406400</xdr:colOff>
      <xdr:row>8</xdr:row>
      <xdr:rowOff>76199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7100" y="0"/>
          <a:ext cx="11455400" cy="1600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/>
            <a:t>All’inizio del periodo (n) la società P ha acquistato per 3.125 una partecipazione pari al 100% nella società S. Alla data di acquisto il valore contabile degli elementi patrimoniali di S è pari al loro valore corrente. </a:t>
          </a:r>
        </a:p>
        <a:p>
          <a:endParaRPr lang="it-IT" sz="1400"/>
        </a:p>
        <a:p>
          <a:r>
            <a:rPr lang="it-IT" sz="1400"/>
            <a:t>Nel periodo (n) la società S ha venduto alla sua controllante merci al prezzo di 580. La società S aveva acquistato la merce ad un prezzo di 480. Al 31/12/(n) e al 31/12/ (n+1) le merci acquistate dalla società P non sono state ancora rivendute.</a:t>
          </a:r>
        </a:p>
        <a:p>
          <a:endParaRPr lang="it-IT" sz="1400"/>
        </a:p>
        <a:p>
          <a:r>
            <a:rPr lang="it-IT" sz="1400"/>
            <a:t>Le merci vengono rivendute da P nell’esercizio (n+2).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X44"/>
  <sheetViews>
    <sheetView zoomScale="113" zoomScaleNormal="113" zoomScalePageLayoutView="113" workbookViewId="0">
      <selection activeCell="H22" sqref="H22"/>
    </sheetView>
  </sheetViews>
  <sheetFormatPr baseColWidth="10" defaultRowHeight="16" x14ac:dyDescent="0.2"/>
  <cols>
    <col min="1" max="1" width="12.1640625" customWidth="1"/>
    <col min="2" max="2" width="9.1640625" customWidth="1"/>
    <col min="5" max="5" width="10" customWidth="1"/>
    <col min="6" max="6" width="9.33203125" customWidth="1"/>
    <col min="7" max="7" width="10.6640625" customWidth="1"/>
    <col min="10" max="10" width="12.5" customWidth="1"/>
    <col min="11" max="11" width="8.6640625" customWidth="1"/>
    <col min="14" max="14" width="10.5" customWidth="1"/>
    <col min="15" max="15" width="9.1640625" customWidth="1"/>
    <col min="19" max="19" width="26" customWidth="1"/>
  </cols>
  <sheetData>
    <row r="9" spans="1:24" ht="17" thickBot="1" x14ac:dyDescent="0.25"/>
    <row r="10" spans="1:24" ht="17" thickBot="1" x14ac:dyDescent="0.25">
      <c r="A10" s="62" t="s">
        <v>35</v>
      </c>
      <c r="B10" s="63"/>
      <c r="C10" s="63"/>
      <c r="D10" s="63"/>
      <c r="E10" s="63"/>
      <c r="F10" s="63"/>
      <c r="G10" s="63"/>
      <c r="H10" s="64"/>
      <c r="J10" s="62" t="s">
        <v>37</v>
      </c>
      <c r="K10" s="63"/>
      <c r="L10" s="63"/>
      <c r="M10" s="63"/>
      <c r="N10" s="63"/>
      <c r="O10" s="63"/>
      <c r="P10" s="63"/>
      <c r="Q10" s="64"/>
      <c r="S10" s="16"/>
      <c r="T10" s="13"/>
      <c r="U10" s="13"/>
      <c r="V10" s="13"/>
      <c r="W10" s="13"/>
      <c r="X10" s="13"/>
    </row>
    <row r="11" spans="1:24" ht="17" thickBot="1" x14ac:dyDescent="0.25">
      <c r="A11" s="1"/>
      <c r="B11" s="2" t="s">
        <v>0</v>
      </c>
      <c r="C11" s="2" t="s">
        <v>1</v>
      </c>
      <c r="D11" s="2" t="s">
        <v>2</v>
      </c>
      <c r="E11" s="52"/>
      <c r="F11" s="8" t="s">
        <v>0</v>
      </c>
      <c r="G11" s="8" t="s">
        <v>1</v>
      </c>
      <c r="H11" s="8" t="s">
        <v>2</v>
      </c>
      <c r="J11" s="1"/>
      <c r="K11" s="2" t="s">
        <v>0</v>
      </c>
      <c r="L11" s="2" t="s">
        <v>1</v>
      </c>
      <c r="M11" s="2" t="s">
        <v>2</v>
      </c>
      <c r="N11" s="2"/>
      <c r="O11" s="2" t="s">
        <v>0</v>
      </c>
      <c r="P11" s="2" t="s">
        <v>1</v>
      </c>
      <c r="Q11" s="2" t="s">
        <v>2</v>
      </c>
      <c r="S11" s="13"/>
      <c r="T11" s="15"/>
      <c r="U11" s="14"/>
      <c r="V11" s="15"/>
      <c r="W11" s="15"/>
      <c r="X11" s="14"/>
    </row>
    <row r="12" spans="1:24" x14ac:dyDescent="0.2">
      <c r="A12" s="3" t="s">
        <v>6</v>
      </c>
      <c r="B12" s="4"/>
      <c r="C12" s="4"/>
      <c r="D12" s="4"/>
      <c r="E12" s="16" t="s">
        <v>7</v>
      </c>
      <c r="F12" s="5"/>
      <c r="G12" s="5"/>
      <c r="H12" s="5"/>
      <c r="J12" s="3" t="s">
        <v>6</v>
      </c>
      <c r="K12" s="4"/>
      <c r="L12" s="4"/>
      <c r="M12" s="4"/>
      <c r="N12" s="16" t="s">
        <v>7</v>
      </c>
      <c r="O12" s="57"/>
      <c r="P12" s="13"/>
      <c r="Q12" s="57"/>
      <c r="S12" s="13"/>
      <c r="T12" s="14"/>
      <c r="U12" s="14"/>
      <c r="V12" s="14"/>
      <c r="W12" s="14"/>
      <c r="X12" s="14"/>
    </row>
    <row r="13" spans="1:24" x14ac:dyDescent="0.2">
      <c r="A13" s="5" t="s">
        <v>8</v>
      </c>
      <c r="B13" s="6">
        <v>3125</v>
      </c>
      <c r="C13" s="6">
        <v>3125</v>
      </c>
      <c r="D13" s="6">
        <v>3125</v>
      </c>
      <c r="E13" s="13" t="s">
        <v>9</v>
      </c>
      <c r="F13" s="54">
        <v>2500</v>
      </c>
      <c r="G13" s="54">
        <v>2500</v>
      </c>
      <c r="H13" s="54">
        <v>2500</v>
      </c>
      <c r="J13" s="5"/>
      <c r="K13" s="4"/>
      <c r="L13" s="4"/>
      <c r="M13" s="4"/>
      <c r="N13" s="13" t="s">
        <v>9</v>
      </c>
      <c r="O13" s="55">
        <v>3000</v>
      </c>
      <c r="P13" s="14">
        <v>3000</v>
      </c>
      <c r="Q13" s="55">
        <v>3000</v>
      </c>
      <c r="S13" s="13"/>
      <c r="T13" s="15"/>
      <c r="U13" s="15"/>
      <c r="V13" s="15"/>
      <c r="W13" s="14"/>
      <c r="X13" s="15"/>
    </row>
    <row r="14" spans="1:24" x14ac:dyDescent="0.2">
      <c r="A14" s="5"/>
      <c r="B14" s="4"/>
      <c r="C14" s="4"/>
      <c r="D14" s="4"/>
      <c r="E14" s="13" t="s">
        <v>3</v>
      </c>
      <c r="F14" s="54">
        <v>1800</v>
      </c>
      <c r="G14" s="54">
        <v>2640</v>
      </c>
      <c r="H14" s="54">
        <v>2920</v>
      </c>
      <c r="J14" s="5"/>
      <c r="K14" s="4"/>
      <c r="L14" s="4"/>
      <c r="M14" s="4"/>
      <c r="N14" s="13" t="s">
        <v>3</v>
      </c>
      <c r="O14" s="55">
        <v>125</v>
      </c>
      <c r="P14" s="15">
        <v>1175</v>
      </c>
      <c r="Q14" s="54">
        <v>2295</v>
      </c>
      <c r="S14" s="13"/>
      <c r="T14" s="14"/>
      <c r="U14" s="14"/>
      <c r="V14" s="14"/>
      <c r="W14" s="14"/>
      <c r="X14" s="14"/>
    </row>
    <row r="15" spans="1:24" x14ac:dyDescent="0.2">
      <c r="A15" s="3" t="s">
        <v>15</v>
      </c>
      <c r="B15" s="4"/>
      <c r="C15" s="4"/>
      <c r="D15" s="4"/>
      <c r="E15" s="13" t="s">
        <v>10</v>
      </c>
      <c r="F15" s="55">
        <v>840</v>
      </c>
      <c r="G15" s="55">
        <v>280</v>
      </c>
      <c r="H15" s="55">
        <v>700</v>
      </c>
      <c r="J15" s="3" t="s">
        <v>15</v>
      </c>
      <c r="K15" s="6">
        <v>4800</v>
      </c>
      <c r="L15" s="6">
        <v>5800</v>
      </c>
      <c r="M15" s="6">
        <v>6500</v>
      </c>
      <c r="N15" s="13" t="s">
        <v>10</v>
      </c>
      <c r="O15" s="54">
        <v>1050</v>
      </c>
      <c r="P15" s="15">
        <v>1120</v>
      </c>
      <c r="Q15" s="54">
        <v>1190</v>
      </c>
      <c r="S15" s="13"/>
      <c r="T15" s="15"/>
      <c r="U15" s="14"/>
      <c r="V15" s="15"/>
      <c r="W15" s="14"/>
      <c r="X15" s="15"/>
    </row>
    <row r="16" spans="1:24" x14ac:dyDescent="0.2">
      <c r="A16" s="5" t="s">
        <v>16</v>
      </c>
      <c r="B16" s="7">
        <v>580</v>
      </c>
      <c r="C16" s="7">
        <v>580</v>
      </c>
      <c r="D16" s="4"/>
      <c r="E16" s="13"/>
      <c r="F16" s="55"/>
      <c r="G16" s="55"/>
      <c r="H16" s="55"/>
      <c r="J16" s="5"/>
      <c r="K16" s="4"/>
      <c r="L16" s="4"/>
      <c r="M16" s="4"/>
      <c r="N16" s="13"/>
      <c r="O16" s="54"/>
      <c r="P16" s="15"/>
      <c r="Q16" s="54"/>
      <c r="S16" s="13"/>
      <c r="T16" s="14"/>
      <c r="U16" s="14"/>
      <c r="V16" s="14"/>
      <c r="W16" s="14"/>
      <c r="X16" s="14"/>
    </row>
    <row r="17" spans="1:24" ht="17" thickBot="1" x14ac:dyDescent="0.25">
      <c r="A17" s="5" t="s">
        <v>40</v>
      </c>
      <c r="B17" s="6">
        <v>5200</v>
      </c>
      <c r="C17" s="6">
        <v>5400</v>
      </c>
      <c r="D17" s="6">
        <v>6800</v>
      </c>
      <c r="E17" s="16" t="s">
        <v>39</v>
      </c>
      <c r="F17" s="54">
        <v>3765</v>
      </c>
      <c r="G17" s="54">
        <v>3685</v>
      </c>
      <c r="H17" s="54">
        <v>3805</v>
      </c>
      <c r="J17" s="5"/>
      <c r="K17" s="4"/>
      <c r="L17" s="4"/>
      <c r="M17" s="4"/>
      <c r="N17" s="16" t="s">
        <v>39</v>
      </c>
      <c r="O17" s="58">
        <v>625</v>
      </c>
      <c r="P17" s="14">
        <v>505</v>
      </c>
      <c r="Q17" s="58">
        <v>15</v>
      </c>
      <c r="S17" s="13"/>
      <c r="T17" s="15"/>
      <c r="U17" s="14"/>
      <c r="V17" s="15"/>
      <c r="W17" s="14"/>
      <c r="X17" s="15"/>
    </row>
    <row r="18" spans="1:24" ht="17" thickBot="1" x14ac:dyDescent="0.25">
      <c r="A18" s="8" t="s">
        <v>5</v>
      </c>
      <c r="B18" s="9">
        <f>B13+B16+B17</f>
        <v>8905</v>
      </c>
      <c r="C18" s="9">
        <f>C13+C16+C17</f>
        <v>9105</v>
      </c>
      <c r="D18" s="9">
        <f>D13+D16+D17</f>
        <v>9925</v>
      </c>
      <c r="E18" s="53" t="s">
        <v>5</v>
      </c>
      <c r="F18" s="56">
        <f>F13+F14+F15+F17</f>
        <v>8905</v>
      </c>
      <c r="G18" s="56">
        <f>G13+G14+G15+G17</f>
        <v>9105</v>
      </c>
      <c r="H18" s="56">
        <f>H13+H14+H15+H17</f>
        <v>9925</v>
      </c>
      <c r="J18" s="8" t="s">
        <v>5</v>
      </c>
      <c r="K18" s="9">
        <v>4800</v>
      </c>
      <c r="L18" s="9">
        <v>5800</v>
      </c>
      <c r="M18" s="9">
        <v>6500</v>
      </c>
      <c r="N18" s="10" t="s">
        <v>5</v>
      </c>
      <c r="O18" s="9">
        <f>O13+O14+O15+O17</f>
        <v>4800</v>
      </c>
      <c r="P18" s="9">
        <f>P13+P14+P15+P17</f>
        <v>5800</v>
      </c>
      <c r="Q18" s="9">
        <f>Q13+Q14+Q15+Q17</f>
        <v>6500</v>
      </c>
      <c r="S18" s="13"/>
      <c r="T18" s="15"/>
      <c r="U18" s="14"/>
      <c r="V18" s="15"/>
      <c r="W18" s="14"/>
      <c r="X18" s="15"/>
    </row>
    <row r="19" spans="1:24" ht="17" thickBot="1" x14ac:dyDescent="0.25">
      <c r="S19" s="13"/>
      <c r="T19" s="15"/>
      <c r="U19" s="15"/>
      <c r="V19" s="15"/>
      <c r="W19" s="14"/>
      <c r="X19" s="15"/>
    </row>
    <row r="20" spans="1:24" ht="17" thickBot="1" x14ac:dyDescent="0.25">
      <c r="A20" s="62" t="s">
        <v>36</v>
      </c>
      <c r="B20" s="63"/>
      <c r="C20" s="63"/>
      <c r="D20" s="63"/>
      <c r="E20" s="63"/>
      <c r="F20" s="63"/>
      <c r="G20" s="63"/>
      <c r="H20" s="64"/>
      <c r="J20" s="62" t="s">
        <v>38</v>
      </c>
      <c r="K20" s="63"/>
      <c r="L20" s="63"/>
      <c r="M20" s="63"/>
      <c r="N20" s="63"/>
      <c r="O20" s="63"/>
      <c r="P20" s="63"/>
      <c r="Q20" s="64"/>
      <c r="S20" s="13"/>
      <c r="T20" s="14"/>
      <c r="U20" s="14"/>
      <c r="V20" s="14"/>
      <c r="W20" s="14"/>
      <c r="X20" s="14"/>
    </row>
    <row r="21" spans="1:24" ht="17" thickBot="1" x14ac:dyDescent="0.25">
      <c r="A21" s="1"/>
      <c r="B21" s="2" t="s">
        <v>11</v>
      </c>
      <c r="C21" s="2" t="s">
        <v>12</v>
      </c>
      <c r="D21" s="2" t="s">
        <v>13</v>
      </c>
      <c r="E21" s="2"/>
      <c r="F21" s="2" t="s">
        <v>11</v>
      </c>
      <c r="G21" s="2" t="s">
        <v>12</v>
      </c>
      <c r="H21" s="2" t="s">
        <v>13</v>
      </c>
      <c r="J21" s="1"/>
      <c r="K21" s="2" t="s">
        <v>11</v>
      </c>
      <c r="L21" s="2" t="s">
        <v>12</v>
      </c>
      <c r="M21" s="2" t="s">
        <v>13</v>
      </c>
      <c r="N21" s="2"/>
      <c r="O21" s="2" t="s">
        <v>11</v>
      </c>
      <c r="P21" s="2" t="s">
        <v>12</v>
      </c>
      <c r="Q21" s="2" t="s">
        <v>13</v>
      </c>
      <c r="S21" s="13"/>
      <c r="T21" s="14"/>
      <c r="U21" s="14"/>
      <c r="V21" s="14"/>
      <c r="W21" s="14"/>
      <c r="X21" s="14"/>
    </row>
    <row r="22" spans="1:24" x14ac:dyDescent="0.2">
      <c r="A22" s="5" t="s">
        <v>42</v>
      </c>
      <c r="B22" s="66">
        <v>580</v>
      </c>
      <c r="C22" s="4"/>
      <c r="D22" s="4"/>
      <c r="E22" s="4" t="s">
        <v>41</v>
      </c>
      <c r="F22" s="6">
        <v>3520</v>
      </c>
      <c r="G22" s="6">
        <v>3400</v>
      </c>
      <c r="H22" s="6">
        <v>4000</v>
      </c>
      <c r="J22" s="5" t="s">
        <v>42</v>
      </c>
      <c r="K22" s="66">
        <v>480</v>
      </c>
      <c r="L22" s="4"/>
      <c r="M22" s="4"/>
      <c r="N22" s="4" t="s">
        <v>41</v>
      </c>
      <c r="O22" s="6">
        <v>6900</v>
      </c>
      <c r="P22" s="6">
        <v>6800</v>
      </c>
      <c r="Q22" s="6">
        <v>6500</v>
      </c>
      <c r="S22" s="13"/>
      <c r="T22" s="14"/>
      <c r="U22" s="14"/>
      <c r="V22" s="15"/>
      <c r="W22" s="14"/>
      <c r="X22" s="14"/>
    </row>
    <row r="23" spans="1:24" x14ac:dyDescent="0.2">
      <c r="A23" s="5" t="s">
        <v>43</v>
      </c>
      <c r="B23" s="6">
        <v>2320</v>
      </c>
      <c r="C23" s="6">
        <v>3000</v>
      </c>
      <c r="D23" s="6">
        <v>2420</v>
      </c>
      <c r="E23" s="4" t="s">
        <v>17</v>
      </c>
      <c r="F23" s="7">
        <v>580</v>
      </c>
      <c r="G23" s="11"/>
      <c r="H23" s="4">
        <v>-580</v>
      </c>
      <c r="J23" s="5" t="s">
        <v>43</v>
      </c>
      <c r="K23" s="6">
        <v>4920</v>
      </c>
      <c r="L23" s="6">
        <v>5200</v>
      </c>
      <c r="M23" s="6">
        <v>4800</v>
      </c>
      <c r="N23" s="4" t="s">
        <v>14</v>
      </c>
      <c r="O23" s="4">
        <v>0</v>
      </c>
      <c r="P23" s="4"/>
      <c r="Q23" s="4"/>
      <c r="S23" s="28"/>
      <c r="T23" s="28"/>
      <c r="U23" s="28"/>
      <c r="V23" s="28"/>
      <c r="W23" s="28"/>
      <c r="X23" s="28"/>
    </row>
    <row r="24" spans="1:24" x14ac:dyDescent="0.2">
      <c r="A24" s="5" t="s">
        <v>44</v>
      </c>
      <c r="B24" s="7">
        <v>360</v>
      </c>
      <c r="C24" s="7">
        <v>120</v>
      </c>
      <c r="D24" s="7">
        <v>300</v>
      </c>
      <c r="E24" s="4"/>
      <c r="F24" s="4"/>
      <c r="G24" s="4"/>
      <c r="H24" s="4"/>
      <c r="J24" s="5" t="s">
        <v>44</v>
      </c>
      <c r="K24" s="7">
        <v>450</v>
      </c>
      <c r="L24" s="7">
        <v>480</v>
      </c>
      <c r="M24" s="7">
        <v>510</v>
      </c>
      <c r="N24" s="4"/>
      <c r="O24" s="4"/>
      <c r="P24" s="4"/>
      <c r="Q24" s="4"/>
    </row>
    <row r="25" spans="1:24" ht="17" thickBot="1" x14ac:dyDescent="0.25">
      <c r="A25" s="5" t="s">
        <v>10</v>
      </c>
      <c r="B25" s="7">
        <v>840</v>
      </c>
      <c r="C25" s="7">
        <v>280</v>
      </c>
      <c r="D25" s="7">
        <v>700</v>
      </c>
      <c r="E25" s="4"/>
      <c r="F25" s="4"/>
      <c r="G25" s="4"/>
      <c r="H25" s="4"/>
      <c r="J25" s="5" t="s">
        <v>10</v>
      </c>
      <c r="K25" s="6">
        <v>1050</v>
      </c>
      <c r="L25" s="6">
        <v>1120</v>
      </c>
      <c r="M25" s="6">
        <v>1190</v>
      </c>
      <c r="N25" s="4"/>
      <c r="O25" s="4"/>
      <c r="P25" s="4"/>
      <c r="Q25" s="4"/>
    </row>
    <row r="26" spans="1:24" ht="17" thickBot="1" x14ac:dyDescent="0.25">
      <c r="A26" s="8" t="s">
        <v>5</v>
      </c>
      <c r="B26" s="9">
        <f>SUM(B22:B25)</f>
        <v>4100</v>
      </c>
      <c r="C26" s="9">
        <f>SUM(C22:C25)</f>
        <v>3400</v>
      </c>
      <c r="D26" s="9">
        <f>SUM(D22:D25)</f>
        <v>3420</v>
      </c>
      <c r="E26" s="10" t="s">
        <v>5</v>
      </c>
      <c r="F26" s="9">
        <f>SUM(F22:F25)</f>
        <v>4100</v>
      </c>
      <c r="G26" s="9">
        <v>3400</v>
      </c>
      <c r="H26" s="9">
        <f>SUM(H22:H23)</f>
        <v>3420</v>
      </c>
      <c r="J26" s="8" t="s">
        <v>5</v>
      </c>
      <c r="K26" s="9">
        <f>SUM(K22:K25)</f>
        <v>6900</v>
      </c>
      <c r="L26" s="9">
        <f>SUM(L22:L25)</f>
        <v>6800</v>
      </c>
      <c r="M26" s="9">
        <f>SUM(M22:M25)</f>
        <v>6500</v>
      </c>
      <c r="N26" s="10" t="s">
        <v>5</v>
      </c>
      <c r="O26" s="9">
        <f>O22+O23</f>
        <v>6900</v>
      </c>
      <c r="P26" s="9">
        <v>6800</v>
      </c>
      <c r="Q26" s="9">
        <v>6500</v>
      </c>
    </row>
    <row r="27" spans="1:24" ht="18" x14ac:dyDescent="0.2">
      <c r="A27" s="12"/>
    </row>
    <row r="29" spans="1:24" x14ac:dyDescent="0.2">
      <c r="J29" s="16"/>
      <c r="K29" s="16"/>
      <c r="L29" s="16"/>
      <c r="M29" s="16"/>
      <c r="N29" s="16"/>
      <c r="O29" s="16"/>
      <c r="P29" s="16"/>
      <c r="Q29" s="16"/>
    </row>
    <row r="30" spans="1:24" x14ac:dyDescent="0.2">
      <c r="J30" s="13"/>
      <c r="K30" s="13"/>
      <c r="L30" s="13"/>
      <c r="M30" s="13"/>
      <c r="N30" s="13"/>
      <c r="O30" s="13"/>
      <c r="P30" s="13"/>
      <c r="Q30" s="13"/>
    </row>
    <row r="31" spans="1:24" x14ac:dyDescent="0.2">
      <c r="J31" s="13"/>
      <c r="K31" s="13"/>
      <c r="L31" s="13"/>
      <c r="M31" s="13"/>
      <c r="N31" s="13"/>
      <c r="O31" s="13"/>
      <c r="P31" s="13"/>
      <c r="Q31" s="13"/>
    </row>
    <row r="32" spans="1:24" x14ac:dyDescent="0.2">
      <c r="J32" s="65"/>
      <c r="K32" s="65"/>
      <c r="L32" s="65"/>
      <c r="M32" s="65"/>
      <c r="N32" s="65"/>
      <c r="O32" s="65"/>
      <c r="P32" s="65"/>
      <c r="Q32" s="65"/>
    </row>
    <row r="33" spans="10:17" x14ac:dyDescent="0.2">
      <c r="J33" s="13"/>
      <c r="K33" s="13"/>
      <c r="L33" s="13"/>
      <c r="M33" s="13"/>
      <c r="N33" s="13"/>
      <c r="O33" s="13"/>
      <c r="P33" s="13"/>
      <c r="Q33" s="13"/>
    </row>
    <row r="34" spans="10:17" x14ac:dyDescent="0.2">
      <c r="J34" s="13"/>
      <c r="K34" s="13"/>
      <c r="L34" s="13"/>
      <c r="M34" s="13"/>
      <c r="N34" s="13"/>
      <c r="O34" s="13"/>
      <c r="P34" s="13"/>
      <c r="Q34" s="13"/>
    </row>
    <row r="35" spans="10:17" x14ac:dyDescent="0.2">
      <c r="J35" s="13"/>
      <c r="K35" s="14"/>
      <c r="L35" s="13"/>
      <c r="M35" s="13"/>
      <c r="N35" s="13"/>
      <c r="O35" s="15"/>
      <c r="P35" s="15"/>
      <c r="Q35" s="15"/>
    </row>
    <row r="36" spans="10:17" x14ac:dyDescent="0.2">
      <c r="J36" s="13"/>
      <c r="K36" s="13"/>
      <c r="L36" s="13"/>
      <c r="M36" s="13"/>
      <c r="N36" s="13"/>
      <c r="O36" s="13"/>
      <c r="P36" s="13"/>
      <c r="Q36" s="13"/>
    </row>
    <row r="37" spans="10:17" x14ac:dyDescent="0.2">
      <c r="J37" s="13"/>
      <c r="K37" s="15"/>
      <c r="L37" s="15"/>
      <c r="M37" s="15"/>
      <c r="N37" s="13"/>
      <c r="O37" s="13"/>
      <c r="P37" s="13"/>
      <c r="Q37" s="13"/>
    </row>
    <row r="38" spans="10:17" x14ac:dyDescent="0.2">
      <c r="J38" s="13"/>
      <c r="K38" s="13"/>
      <c r="L38" s="13"/>
      <c r="M38" s="13"/>
      <c r="N38" s="13"/>
      <c r="O38" s="13"/>
      <c r="P38" s="13"/>
      <c r="Q38" s="13"/>
    </row>
    <row r="39" spans="10:17" x14ac:dyDescent="0.2">
      <c r="J39" s="13"/>
      <c r="K39" s="13"/>
      <c r="L39" s="13"/>
      <c r="M39" s="13"/>
      <c r="N39" s="13"/>
      <c r="O39" s="13"/>
      <c r="P39" s="13"/>
      <c r="Q39" s="13"/>
    </row>
    <row r="40" spans="10:17" x14ac:dyDescent="0.2">
      <c r="J40" s="13"/>
      <c r="K40" s="14"/>
      <c r="L40" s="14"/>
      <c r="M40" s="14"/>
      <c r="N40" s="13"/>
      <c r="O40" s="13"/>
      <c r="P40" s="13"/>
      <c r="Q40" s="13"/>
    </row>
    <row r="41" spans="10:17" x14ac:dyDescent="0.2">
      <c r="J41" s="13"/>
      <c r="K41" s="13"/>
      <c r="L41" s="13"/>
      <c r="M41" s="13"/>
      <c r="N41" s="13"/>
      <c r="O41" s="13"/>
      <c r="P41" s="13"/>
      <c r="Q41" s="13"/>
    </row>
    <row r="42" spans="10:17" x14ac:dyDescent="0.2">
      <c r="J42" s="13"/>
      <c r="K42" s="15"/>
      <c r="L42" s="15"/>
      <c r="M42" s="15"/>
      <c r="N42" s="13"/>
      <c r="O42" s="13"/>
      <c r="P42" s="13"/>
      <c r="Q42" s="13"/>
    </row>
    <row r="43" spans="10:17" x14ac:dyDescent="0.2">
      <c r="J43" s="13"/>
      <c r="K43" s="15"/>
      <c r="L43" s="15"/>
      <c r="M43" s="15"/>
      <c r="N43" s="13"/>
      <c r="O43" s="13"/>
      <c r="P43" s="13"/>
      <c r="Q43" s="13"/>
    </row>
    <row r="44" spans="10:17" x14ac:dyDescent="0.2">
      <c r="J44" s="13"/>
      <c r="K44" s="15"/>
      <c r="L44" s="15"/>
      <c r="M44" s="15"/>
      <c r="N44" s="13"/>
      <c r="O44" s="15"/>
      <c r="P44" s="15"/>
      <c r="Q44" s="15"/>
    </row>
  </sheetData>
  <mergeCells count="5">
    <mergeCell ref="A10:H10"/>
    <mergeCell ref="A20:H20"/>
    <mergeCell ref="J10:Q10"/>
    <mergeCell ref="J32:Q32"/>
    <mergeCell ref="J20:Q20"/>
  </mergeCells>
  <phoneticPr fontId="7" type="noConversion"/>
  <printOptions horizontalCentered="1" verticalCentered="1"/>
  <pageMargins left="0.75000000000000011" right="0.75000000000000011" top="1" bottom="1" header="0.5" footer="0.5"/>
  <pageSetup paperSize="9" scale="6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topLeftCell="A40" zoomScale="150" zoomScaleNormal="150" zoomScalePageLayoutView="150" workbookViewId="0">
      <selection activeCell="E13" sqref="E13"/>
    </sheetView>
  </sheetViews>
  <sheetFormatPr baseColWidth="10" defaultRowHeight="16" x14ac:dyDescent="0.2"/>
  <cols>
    <col min="1" max="1" width="23.1640625" bestFit="1" customWidth="1"/>
    <col min="5" max="5" width="15.6640625" customWidth="1"/>
    <col min="6" max="6" width="18.6640625" customWidth="1"/>
  </cols>
  <sheetData>
    <row r="1" spans="1:8" ht="18" thickBot="1" x14ac:dyDescent="0.25">
      <c r="A1" s="31" t="s">
        <v>18</v>
      </c>
      <c r="B1" s="32" t="s">
        <v>19</v>
      </c>
      <c r="C1" s="32" t="s">
        <v>20</v>
      </c>
      <c r="D1" s="32" t="s">
        <v>5</v>
      </c>
      <c r="E1" s="32" t="s">
        <v>21</v>
      </c>
      <c r="F1" s="32" t="s">
        <v>22</v>
      </c>
    </row>
    <row r="2" spans="1:8" ht="18" thickBot="1" x14ac:dyDescent="0.25">
      <c r="A2" s="33" t="s">
        <v>28</v>
      </c>
      <c r="B2" s="34">
        <v>3125</v>
      </c>
      <c r="C2" s="35"/>
      <c r="D2" s="34">
        <v>3125</v>
      </c>
      <c r="E2" s="34"/>
      <c r="F2" s="34"/>
      <c r="H2" s="17"/>
    </row>
    <row r="3" spans="1:8" ht="18" thickBot="1" x14ac:dyDescent="0.25">
      <c r="A3" s="33" t="s">
        <v>16</v>
      </c>
      <c r="B3" s="35">
        <v>580</v>
      </c>
      <c r="C3" s="35"/>
      <c r="D3" s="35">
        <v>580</v>
      </c>
      <c r="E3" s="35"/>
      <c r="F3" s="34"/>
      <c r="H3" s="17"/>
    </row>
    <row r="4" spans="1:8" ht="18" thickBot="1" x14ac:dyDescent="0.25">
      <c r="A4" s="33" t="s">
        <v>29</v>
      </c>
      <c r="B4" s="35"/>
      <c r="C4" s="35"/>
      <c r="D4" s="35"/>
      <c r="E4" s="35"/>
      <c r="F4" s="34"/>
    </row>
    <row r="5" spans="1:8" ht="18" thickBot="1" x14ac:dyDescent="0.25">
      <c r="A5" s="33" t="s">
        <v>30</v>
      </c>
      <c r="B5" s="34">
        <v>5200</v>
      </c>
      <c r="C5" s="34">
        <v>4800</v>
      </c>
      <c r="D5" s="34">
        <f>B5+C5</f>
        <v>10000</v>
      </c>
      <c r="E5" s="35"/>
      <c r="F5" s="34"/>
    </row>
    <row r="6" spans="1:8" ht="18" thickBot="1" x14ac:dyDescent="0.25">
      <c r="A6" s="33"/>
      <c r="B6" s="35"/>
      <c r="C6" s="35"/>
      <c r="D6" s="35"/>
      <c r="E6" s="35"/>
      <c r="F6" s="34"/>
    </row>
    <row r="7" spans="1:8" ht="18" thickBot="1" x14ac:dyDescent="0.25">
      <c r="A7" s="33" t="s">
        <v>23</v>
      </c>
      <c r="B7" s="34">
        <v>-2500</v>
      </c>
      <c r="C7" s="35">
        <v>-3000</v>
      </c>
      <c r="D7" s="34">
        <f>B7+C7</f>
        <v>-5500</v>
      </c>
      <c r="E7" s="35"/>
      <c r="F7" s="34"/>
    </row>
    <row r="8" spans="1:8" ht="18" thickBot="1" x14ac:dyDescent="0.25">
      <c r="A8" s="33" t="s">
        <v>3</v>
      </c>
      <c r="B8" s="34">
        <v>-1800</v>
      </c>
      <c r="C8" s="35">
        <v>-125</v>
      </c>
      <c r="D8" s="34">
        <f>B8+C8</f>
        <v>-1925</v>
      </c>
      <c r="E8" s="35"/>
      <c r="F8" s="34"/>
    </row>
    <row r="9" spans="1:8" ht="18" thickBot="1" x14ac:dyDescent="0.25">
      <c r="A9" s="33"/>
      <c r="B9" s="35"/>
      <c r="C9" s="35"/>
      <c r="D9" s="35"/>
      <c r="E9" s="35"/>
      <c r="F9" s="34"/>
    </row>
    <row r="10" spans="1:8" ht="18" thickBot="1" x14ac:dyDescent="0.25">
      <c r="A10" s="33" t="s">
        <v>4</v>
      </c>
      <c r="B10" s="34">
        <v>-3765</v>
      </c>
      <c r="C10" s="35">
        <v>-625</v>
      </c>
      <c r="D10" s="34">
        <f>B10+C10</f>
        <v>-4390</v>
      </c>
      <c r="E10" s="35"/>
      <c r="F10" s="34"/>
    </row>
    <row r="11" spans="1:8" ht="18" thickBot="1" x14ac:dyDescent="0.25">
      <c r="A11" s="33"/>
      <c r="B11" s="34"/>
      <c r="C11" s="35"/>
      <c r="D11" s="34"/>
      <c r="E11" s="35"/>
      <c r="F11" s="34"/>
    </row>
    <row r="12" spans="1:8" ht="18" thickBot="1" x14ac:dyDescent="0.25">
      <c r="A12" s="33" t="s">
        <v>24</v>
      </c>
      <c r="B12" s="34">
        <v>-3520</v>
      </c>
      <c r="C12" s="34">
        <v>-6900</v>
      </c>
      <c r="D12" s="34">
        <v>-10420</v>
      </c>
      <c r="E12" s="35"/>
      <c r="F12" s="34"/>
    </row>
    <row r="13" spans="1:8" ht="18" thickBot="1" x14ac:dyDescent="0.25">
      <c r="A13" s="33" t="s">
        <v>31</v>
      </c>
      <c r="B13" s="35">
        <v>-580</v>
      </c>
      <c r="C13" s="35"/>
      <c r="D13" s="35">
        <v>-580</v>
      </c>
      <c r="E13" s="35"/>
      <c r="F13" s="34"/>
    </row>
    <row r="14" spans="1:8" ht="18" thickBot="1" x14ac:dyDescent="0.25">
      <c r="A14" s="33"/>
      <c r="B14" s="35"/>
      <c r="C14" s="35"/>
      <c r="D14" s="35"/>
      <c r="E14" s="35"/>
      <c r="F14" s="34"/>
    </row>
    <row r="15" spans="1:8" ht="18" thickBot="1" x14ac:dyDescent="0.25">
      <c r="A15" s="33" t="s">
        <v>25</v>
      </c>
      <c r="B15" s="35">
        <v>580</v>
      </c>
      <c r="C15" s="35">
        <v>480</v>
      </c>
      <c r="D15" s="34">
        <v>1060</v>
      </c>
      <c r="E15" s="35"/>
      <c r="F15" s="34"/>
    </row>
    <row r="16" spans="1:8" ht="18" thickBot="1" x14ac:dyDescent="0.25">
      <c r="A16" s="33" t="s">
        <v>26</v>
      </c>
      <c r="B16" s="34">
        <v>2320</v>
      </c>
      <c r="C16" s="34">
        <v>4920</v>
      </c>
      <c r="D16" s="34">
        <v>7240</v>
      </c>
      <c r="E16" s="35"/>
      <c r="F16" s="34"/>
    </row>
    <row r="17" spans="1:9" ht="17" x14ac:dyDescent="0.2">
      <c r="A17" s="36" t="s">
        <v>27</v>
      </c>
      <c r="B17" s="37">
        <f xml:space="preserve"> - SUM(B12:B16)*0.3</f>
        <v>360</v>
      </c>
      <c r="C17" s="37">
        <f xml:space="preserve"> - SUM(C12:C16)*0.3</f>
        <v>450</v>
      </c>
      <c r="D17" s="37">
        <v>810</v>
      </c>
      <c r="E17" s="38"/>
      <c r="F17" s="39"/>
    </row>
    <row r="18" spans="1:9" ht="17" x14ac:dyDescent="0.2">
      <c r="A18" s="40"/>
      <c r="B18" s="41"/>
      <c r="C18" s="42"/>
      <c r="D18" s="43"/>
      <c r="E18" s="42"/>
      <c r="F18" s="43"/>
    </row>
    <row r="19" spans="1:9" ht="18" thickBot="1" x14ac:dyDescent="0.25">
      <c r="A19" s="33" t="s">
        <v>32</v>
      </c>
      <c r="B19" s="34">
        <f xml:space="preserve"> - (B12+B13+B15+B16+B17)</f>
        <v>840</v>
      </c>
      <c r="C19" s="34">
        <f xml:space="preserve"> - (C12+C13+C15+C16+C17)</f>
        <v>1050</v>
      </c>
      <c r="D19" s="34">
        <f>B19+C19</f>
        <v>1890</v>
      </c>
      <c r="E19" s="44"/>
      <c r="F19" s="45"/>
    </row>
    <row r="20" spans="1:9" ht="17" x14ac:dyDescent="0.2">
      <c r="A20" s="46"/>
      <c r="B20" s="47"/>
      <c r="C20" s="47"/>
      <c r="D20" s="47"/>
      <c r="E20" s="48"/>
      <c r="F20" s="47"/>
    </row>
    <row r="21" spans="1:9" ht="18" thickBot="1" x14ac:dyDescent="0.25">
      <c r="A21" s="49"/>
      <c r="B21" s="49"/>
      <c r="C21" s="49"/>
      <c r="D21" s="49"/>
      <c r="E21" s="49"/>
      <c r="F21" s="49"/>
      <c r="I21" s="17"/>
    </row>
    <row r="22" spans="1:9" ht="18" thickBot="1" x14ac:dyDescent="0.25">
      <c r="A22" s="31" t="s">
        <v>33</v>
      </c>
      <c r="B22" s="32" t="s">
        <v>19</v>
      </c>
      <c r="C22" s="32" t="s">
        <v>20</v>
      </c>
      <c r="D22" s="32" t="s">
        <v>5</v>
      </c>
      <c r="E22" s="32" t="s">
        <v>21</v>
      </c>
      <c r="F22" s="32" t="s">
        <v>22</v>
      </c>
    </row>
    <row r="23" spans="1:9" ht="18" thickBot="1" x14ac:dyDescent="0.25">
      <c r="A23" s="33" t="s">
        <v>28</v>
      </c>
      <c r="B23" s="34">
        <v>3125</v>
      </c>
      <c r="C23" s="35"/>
      <c r="D23" s="34">
        <f>B23+C23</f>
        <v>3125</v>
      </c>
      <c r="E23" s="34"/>
      <c r="F23" s="34"/>
    </row>
    <row r="24" spans="1:9" ht="18" thickBot="1" x14ac:dyDescent="0.25">
      <c r="A24" s="33" t="s">
        <v>16</v>
      </c>
      <c r="B24" s="35">
        <v>580</v>
      </c>
      <c r="C24" s="35"/>
      <c r="D24" s="34">
        <f t="shared" ref="D24:D38" si="0">B24+C24</f>
        <v>580</v>
      </c>
      <c r="E24" s="35"/>
      <c r="F24" s="34"/>
    </row>
    <row r="25" spans="1:9" ht="18" thickBot="1" x14ac:dyDescent="0.25">
      <c r="A25" s="33" t="s">
        <v>29</v>
      </c>
      <c r="B25" s="35"/>
      <c r="C25" s="35"/>
      <c r="D25" s="34">
        <f t="shared" si="0"/>
        <v>0</v>
      </c>
      <c r="E25" s="35"/>
      <c r="F25" s="34"/>
    </row>
    <row r="26" spans="1:9" ht="18" thickBot="1" x14ac:dyDescent="0.25">
      <c r="A26" s="33" t="s">
        <v>30</v>
      </c>
      <c r="B26" s="34">
        <v>5400</v>
      </c>
      <c r="C26" s="34">
        <f>'CESSIONE MERCI ESEMPIO'!L15</f>
        <v>5800</v>
      </c>
      <c r="D26" s="34">
        <f t="shared" si="0"/>
        <v>11200</v>
      </c>
      <c r="E26" s="35"/>
      <c r="F26" s="34"/>
    </row>
    <row r="27" spans="1:9" ht="18" thickBot="1" x14ac:dyDescent="0.25">
      <c r="A27" s="33"/>
      <c r="B27" s="35"/>
      <c r="C27" s="35"/>
      <c r="D27" s="34"/>
      <c r="E27" s="35"/>
      <c r="F27" s="34"/>
    </row>
    <row r="28" spans="1:9" ht="18" thickBot="1" x14ac:dyDescent="0.25">
      <c r="A28" s="33" t="s">
        <v>23</v>
      </c>
      <c r="B28" s="34">
        <v>-2500</v>
      </c>
      <c r="C28" s="35">
        <v>-3000</v>
      </c>
      <c r="D28" s="34">
        <f t="shared" si="0"/>
        <v>-5500</v>
      </c>
      <c r="E28" s="35"/>
      <c r="F28" s="34"/>
    </row>
    <row r="29" spans="1:9" ht="18" thickBot="1" x14ac:dyDescent="0.25">
      <c r="A29" s="33" t="s">
        <v>3</v>
      </c>
      <c r="B29" s="34">
        <f xml:space="preserve"> - 'CESSIONE MERCI ESEMPIO'!G14+'FOGLI DI LAVORO'!G7</f>
        <v>-2640</v>
      </c>
      <c r="C29" s="34">
        <f xml:space="preserve"> - 'CESSIONE MERCI ESEMPIO'!P14</f>
        <v>-1175</v>
      </c>
      <c r="D29" s="34">
        <f t="shared" si="0"/>
        <v>-3815</v>
      </c>
      <c r="E29" s="35"/>
      <c r="F29" s="34"/>
    </row>
    <row r="30" spans="1:9" ht="18" thickBot="1" x14ac:dyDescent="0.25">
      <c r="A30" s="33"/>
      <c r="B30" s="35"/>
      <c r="C30" s="35"/>
      <c r="D30" s="34"/>
      <c r="E30" s="35"/>
      <c r="F30" s="34"/>
    </row>
    <row r="31" spans="1:9" ht="18" thickBot="1" x14ac:dyDescent="0.25">
      <c r="A31" s="33" t="s">
        <v>4</v>
      </c>
      <c r="B31" s="34">
        <f xml:space="preserve"> - 'CESSIONE MERCI ESEMPIO'!G17</f>
        <v>-3685</v>
      </c>
      <c r="C31" s="35">
        <f xml:space="preserve"> - 'CESSIONE MERCI ESEMPIO'!P17</f>
        <v>-505</v>
      </c>
      <c r="D31" s="34">
        <f t="shared" si="0"/>
        <v>-4190</v>
      </c>
      <c r="E31" s="35"/>
      <c r="F31" s="34"/>
    </row>
    <row r="32" spans="1:9" ht="18" thickBot="1" x14ac:dyDescent="0.25">
      <c r="A32" s="33"/>
      <c r="B32" s="34"/>
      <c r="C32" s="35"/>
      <c r="D32" s="34"/>
      <c r="E32" s="35"/>
      <c r="F32" s="34"/>
    </row>
    <row r="33" spans="1:7" ht="18" thickBot="1" x14ac:dyDescent="0.25">
      <c r="A33" s="33" t="s">
        <v>24</v>
      </c>
      <c r="B33" s="34">
        <f xml:space="preserve"> - 'CESSIONE MERCI ESEMPIO'!G22</f>
        <v>-3400</v>
      </c>
      <c r="C33" s="34">
        <f xml:space="preserve"> - 'CESSIONE MERCI ESEMPIO'!P22</f>
        <v>-6800</v>
      </c>
      <c r="D33" s="34">
        <f t="shared" si="0"/>
        <v>-10200</v>
      </c>
      <c r="E33" s="35"/>
      <c r="F33" s="34"/>
    </row>
    <row r="34" spans="1:7" ht="18" thickBot="1" x14ac:dyDescent="0.25">
      <c r="A34" s="33"/>
      <c r="B34" s="35"/>
      <c r="C34" s="35"/>
      <c r="D34" s="34"/>
      <c r="E34" s="35"/>
      <c r="F34" s="34"/>
    </row>
    <row r="35" spans="1:7" ht="18" thickBot="1" x14ac:dyDescent="0.25">
      <c r="A35" s="33" t="s">
        <v>26</v>
      </c>
      <c r="B35" s="34">
        <f>'CESSIONE MERCI ESEMPIO'!C23</f>
        <v>3000</v>
      </c>
      <c r="C35" s="34">
        <f>'CESSIONE MERCI ESEMPIO'!L23</f>
        <v>5200</v>
      </c>
      <c r="D35" s="34">
        <f t="shared" si="0"/>
        <v>8200</v>
      </c>
      <c r="E35" s="35"/>
      <c r="F35" s="34"/>
    </row>
    <row r="36" spans="1:7" ht="17" x14ac:dyDescent="0.2">
      <c r="A36" s="36" t="s">
        <v>27</v>
      </c>
      <c r="B36" s="37">
        <f xml:space="preserve"> - SUM(B33:B35)*0.3</f>
        <v>120</v>
      </c>
      <c r="C36" s="37">
        <f xml:space="preserve"> - SUM(C33:C35)*0.3</f>
        <v>480</v>
      </c>
      <c r="D36" s="50">
        <f t="shared" si="0"/>
        <v>600</v>
      </c>
      <c r="E36" s="38"/>
      <c r="F36" s="39"/>
    </row>
    <row r="37" spans="1:7" ht="17" x14ac:dyDescent="0.2">
      <c r="A37" s="40"/>
      <c r="B37" s="41"/>
      <c r="C37" s="42"/>
      <c r="D37" s="51"/>
      <c r="E37" s="42"/>
      <c r="F37" s="43"/>
    </row>
    <row r="38" spans="1:7" ht="18" thickBot="1" x14ac:dyDescent="0.25">
      <c r="A38" s="33" t="s">
        <v>32</v>
      </c>
      <c r="B38" s="34">
        <f xml:space="preserve"> - (B33+B35+B36)</f>
        <v>280</v>
      </c>
      <c r="C38" s="34">
        <f xml:space="preserve"> - (C33+C35+C36)</f>
        <v>1120</v>
      </c>
      <c r="D38" s="34">
        <f t="shared" si="0"/>
        <v>1400</v>
      </c>
      <c r="E38" s="44"/>
      <c r="F38" s="45"/>
    </row>
    <row r="39" spans="1:7" ht="17" x14ac:dyDescent="0.2">
      <c r="A39" s="49"/>
      <c r="B39" s="49"/>
      <c r="C39" s="49"/>
      <c r="D39" s="49"/>
      <c r="E39" s="49"/>
      <c r="F39" s="49"/>
    </row>
    <row r="40" spans="1:7" ht="18" thickBot="1" x14ac:dyDescent="0.25">
      <c r="A40" s="49"/>
      <c r="B40" s="49"/>
      <c r="C40" s="49"/>
      <c r="D40" s="49"/>
      <c r="E40" s="49"/>
      <c r="F40" s="49"/>
    </row>
    <row r="41" spans="1:7" ht="18" thickBot="1" x14ac:dyDescent="0.25">
      <c r="A41" s="31" t="s">
        <v>34</v>
      </c>
      <c r="B41" s="32" t="s">
        <v>19</v>
      </c>
      <c r="C41" s="32" t="s">
        <v>20</v>
      </c>
      <c r="D41" s="32" t="s">
        <v>5</v>
      </c>
      <c r="E41" s="32" t="s">
        <v>21</v>
      </c>
      <c r="F41" s="32" t="s">
        <v>22</v>
      </c>
    </row>
    <row r="42" spans="1:7" ht="18" thickBot="1" x14ac:dyDescent="0.25">
      <c r="A42" s="33" t="s">
        <v>28</v>
      </c>
      <c r="B42" s="34">
        <v>3125</v>
      </c>
      <c r="C42" s="35"/>
      <c r="D42" s="34">
        <f>B42+C42</f>
        <v>3125</v>
      </c>
      <c r="E42" s="34"/>
      <c r="F42" s="34"/>
    </row>
    <row r="43" spans="1:7" ht="18" thickBot="1" x14ac:dyDescent="0.25">
      <c r="A43" s="33" t="s">
        <v>30</v>
      </c>
      <c r="B43" s="34">
        <f xml:space="preserve">  'CESSIONE MERCI ESEMPIO'!D17</f>
        <v>6800</v>
      </c>
      <c r="C43" s="34">
        <f xml:space="preserve">  'CESSIONE MERCI ESEMPIO'!M15</f>
        <v>6500</v>
      </c>
      <c r="D43" s="34">
        <f t="shared" ref="D43:D56" si="1">B43+C43</f>
        <v>13300</v>
      </c>
      <c r="E43" s="35"/>
      <c r="F43" s="34"/>
    </row>
    <row r="44" spans="1:7" ht="18" thickBot="1" x14ac:dyDescent="0.25">
      <c r="A44" s="33"/>
      <c r="B44" s="35"/>
      <c r="C44" s="35"/>
      <c r="D44" s="34"/>
      <c r="E44" s="35"/>
      <c r="F44" s="34"/>
    </row>
    <row r="45" spans="1:7" ht="18" thickBot="1" x14ac:dyDescent="0.25">
      <c r="A45" s="33" t="s">
        <v>23</v>
      </c>
      <c r="B45" s="34">
        <f xml:space="preserve"> - 'CESSIONE MERCI ESEMPIO'!H13</f>
        <v>-2500</v>
      </c>
      <c r="C45" s="35">
        <f xml:space="preserve"> - 'CESSIONE MERCI ESEMPIO'!Q13</f>
        <v>-3000</v>
      </c>
      <c r="D45" s="34">
        <f t="shared" si="1"/>
        <v>-5500</v>
      </c>
      <c r="E45" s="35"/>
      <c r="F45" s="34"/>
    </row>
    <row r="46" spans="1:7" ht="18" thickBot="1" x14ac:dyDescent="0.25">
      <c r="A46" s="33" t="s">
        <v>3</v>
      </c>
      <c r="B46" s="34">
        <f xml:space="preserve"> - 'CESSIONE MERCI ESEMPIO'!H14</f>
        <v>-2920</v>
      </c>
      <c r="C46" s="34">
        <f xml:space="preserve"> - 'CESSIONE MERCI ESEMPIO'!Q14</f>
        <v>-2295</v>
      </c>
      <c r="D46" s="34">
        <f t="shared" si="1"/>
        <v>-5215</v>
      </c>
      <c r="E46" s="35"/>
      <c r="F46" s="34"/>
    </row>
    <row r="47" spans="1:7" ht="18" thickBot="1" x14ac:dyDescent="0.25">
      <c r="A47" s="33"/>
      <c r="B47" s="35"/>
      <c r="C47" s="35"/>
      <c r="D47" s="34"/>
      <c r="E47" s="35"/>
      <c r="F47" s="34"/>
    </row>
    <row r="48" spans="1:7" ht="18" thickBot="1" x14ac:dyDescent="0.25">
      <c r="A48" s="33" t="s">
        <v>4</v>
      </c>
      <c r="B48" s="34">
        <f xml:space="preserve"> - 'CESSIONE MERCI ESEMPIO'!H17</f>
        <v>-3805</v>
      </c>
      <c r="C48" s="35">
        <f xml:space="preserve">  - 'CESSIONE MERCI ESEMPIO'!Q17</f>
        <v>-15</v>
      </c>
      <c r="D48" s="34">
        <f t="shared" si="1"/>
        <v>-3820</v>
      </c>
      <c r="E48" s="35"/>
      <c r="F48" s="34"/>
      <c r="G48" s="17"/>
    </row>
    <row r="49" spans="1:6" ht="18" thickBot="1" x14ac:dyDescent="0.25">
      <c r="A49" s="33"/>
      <c r="B49" s="34"/>
      <c r="C49" s="35"/>
      <c r="D49" s="34"/>
      <c r="E49" s="35"/>
      <c r="F49" s="34"/>
    </row>
    <row r="50" spans="1:6" ht="18" thickBot="1" x14ac:dyDescent="0.25">
      <c r="A50" s="33" t="s">
        <v>24</v>
      </c>
      <c r="B50" s="34">
        <f xml:space="preserve"> - 'CESSIONE MERCI ESEMPIO'!H22</f>
        <v>-4000</v>
      </c>
      <c r="C50" s="34">
        <f xml:space="preserve"> - 'CESSIONE MERCI ESEMPIO'!Q22</f>
        <v>-6500</v>
      </c>
      <c r="D50" s="34">
        <f t="shared" si="1"/>
        <v>-10500</v>
      </c>
      <c r="E50" s="35"/>
      <c r="F50" s="34"/>
    </row>
    <row r="51" spans="1:6" ht="18" thickBot="1" x14ac:dyDescent="0.25">
      <c r="A51" s="33" t="s">
        <v>31</v>
      </c>
      <c r="B51" s="34">
        <f xml:space="preserve"> - 'CESSIONE MERCI ESEMPIO'!H23</f>
        <v>580</v>
      </c>
      <c r="C51" s="34"/>
      <c r="D51" s="34">
        <f t="shared" si="1"/>
        <v>580</v>
      </c>
      <c r="E51" s="35"/>
      <c r="F51" s="34"/>
    </row>
    <row r="52" spans="1:6" ht="18" thickBot="1" x14ac:dyDescent="0.25">
      <c r="A52" s="33"/>
      <c r="B52" s="35"/>
      <c r="C52" s="35"/>
      <c r="D52" s="34"/>
      <c r="E52" s="35"/>
      <c r="F52" s="34"/>
    </row>
    <row r="53" spans="1:6" ht="18" thickBot="1" x14ac:dyDescent="0.25">
      <c r="A53" s="33" t="s">
        <v>26</v>
      </c>
      <c r="B53" s="34">
        <f xml:space="preserve"> 'CESSIONE MERCI ESEMPIO'!D23</f>
        <v>2420</v>
      </c>
      <c r="C53" s="34">
        <f xml:space="preserve"> 'CESSIONE MERCI ESEMPIO'!M23</f>
        <v>4800</v>
      </c>
      <c r="D53" s="34">
        <f t="shared" si="1"/>
        <v>7220</v>
      </c>
      <c r="E53" s="35"/>
      <c r="F53" s="34"/>
    </row>
    <row r="54" spans="1:6" ht="17" x14ac:dyDescent="0.2">
      <c r="A54" s="36" t="s">
        <v>27</v>
      </c>
      <c r="B54" s="37">
        <f xml:space="preserve"> - (B50+B51+B53)*0.3</f>
        <v>300</v>
      </c>
      <c r="C54" s="37">
        <f xml:space="preserve"> - SUM(C50:C53)*0.3</f>
        <v>510</v>
      </c>
      <c r="D54" s="50">
        <f t="shared" si="1"/>
        <v>810</v>
      </c>
      <c r="E54" s="38"/>
      <c r="F54" s="39"/>
    </row>
    <row r="55" spans="1:6" ht="17" x14ac:dyDescent="0.2">
      <c r="A55" s="40"/>
      <c r="B55" s="41"/>
      <c r="C55" s="42"/>
      <c r="D55" s="51"/>
      <c r="E55" s="42"/>
      <c r="F55" s="43"/>
    </row>
    <row r="56" spans="1:6" ht="18" thickBot="1" x14ac:dyDescent="0.25">
      <c r="A56" s="33" t="s">
        <v>32</v>
      </c>
      <c r="B56" s="34">
        <f xml:space="preserve"> - (B50+B51+B53+B54)</f>
        <v>700</v>
      </c>
      <c r="C56" s="34">
        <f xml:space="preserve"> - (C50+C53+C54)</f>
        <v>1190</v>
      </c>
      <c r="D56" s="34">
        <f t="shared" si="1"/>
        <v>1890</v>
      </c>
      <c r="E56" s="44"/>
      <c r="F56" s="45"/>
    </row>
  </sheetData>
  <phoneticPr fontId="7" type="noConversion"/>
  <printOptions horizontalCentered="1" verticalCentered="1"/>
  <pageMargins left="0.55000000000000004" right="0.55000000000000004" top="0.41000000000000009" bottom="0.41000000000000009" header="0.1" footer="0.1"/>
  <pageSetup paperSize="9" scale="81" orientation="portrait" horizontalDpi="4294967292" verticalDpi="4294967292"/>
  <extLst>
    <ext xmlns:mx="http://schemas.microsoft.com/office/mac/excel/2008/main" uri="{64002731-A6B0-56B0-2670-7721B7C09600}">
      <mx:PLV Mode="0" OnePage="0" WScale="9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abSelected="1" topLeftCell="A22" zoomScale="156" zoomScaleNormal="156" zoomScalePageLayoutView="150" workbookViewId="0">
      <selection activeCell="E29" sqref="E29"/>
    </sheetView>
  </sheetViews>
  <sheetFormatPr baseColWidth="10" defaultRowHeight="16" x14ac:dyDescent="0.2"/>
  <cols>
    <col min="1" max="1" width="21.33203125" customWidth="1"/>
  </cols>
  <sheetData>
    <row r="1" spans="1:8" ht="17" thickBot="1" x14ac:dyDescent="0.25">
      <c r="A1" s="26" t="s">
        <v>18</v>
      </c>
      <c r="B1" s="67" t="s">
        <v>48</v>
      </c>
      <c r="C1" s="67" t="s">
        <v>49</v>
      </c>
      <c r="D1" s="10" t="s">
        <v>5</v>
      </c>
      <c r="E1" s="10" t="s">
        <v>21</v>
      </c>
      <c r="F1" s="10" t="s">
        <v>22</v>
      </c>
    </row>
    <row r="2" spans="1:8" ht="17" thickBot="1" x14ac:dyDescent="0.25">
      <c r="A2" s="1" t="s">
        <v>28</v>
      </c>
      <c r="B2" s="68">
        <v>3125</v>
      </c>
      <c r="C2" s="19"/>
      <c r="D2" s="18">
        <v>3125</v>
      </c>
      <c r="E2" s="68">
        <v>-3125</v>
      </c>
      <c r="F2" s="18">
        <f>D2+E2</f>
        <v>0</v>
      </c>
      <c r="H2" s="17"/>
    </row>
    <row r="3" spans="1:8" ht="17" thickBot="1" x14ac:dyDescent="0.25">
      <c r="A3" s="1" t="s">
        <v>16</v>
      </c>
      <c r="B3" s="19">
        <v>580</v>
      </c>
      <c r="C3" s="19"/>
      <c r="D3" s="19">
        <v>580</v>
      </c>
      <c r="E3" s="59">
        <v>-100</v>
      </c>
      <c r="F3" s="18">
        <f t="shared" ref="F3:F17" si="0">D3+E3</f>
        <v>480</v>
      </c>
      <c r="H3" s="17"/>
    </row>
    <row r="4" spans="1:8" ht="17" thickBot="1" x14ac:dyDescent="0.25">
      <c r="A4" s="1" t="s">
        <v>29</v>
      </c>
      <c r="B4" s="19"/>
      <c r="C4" s="19"/>
      <c r="D4" s="19"/>
      <c r="E4" s="61">
        <v>30</v>
      </c>
      <c r="F4" s="18">
        <f t="shared" si="0"/>
        <v>30</v>
      </c>
    </row>
    <row r="5" spans="1:8" ht="17" thickBot="1" x14ac:dyDescent="0.25">
      <c r="A5" s="1" t="s">
        <v>30</v>
      </c>
      <c r="B5" s="18">
        <v>5200</v>
      </c>
      <c r="C5" s="18">
        <v>4800</v>
      </c>
      <c r="D5" s="18">
        <f>B5+C5</f>
        <v>10000</v>
      </c>
      <c r="E5" s="19"/>
      <c r="F5" s="18">
        <f t="shared" si="0"/>
        <v>10000</v>
      </c>
    </row>
    <row r="6" spans="1:8" ht="17" thickBot="1" x14ac:dyDescent="0.25">
      <c r="A6" s="1"/>
      <c r="B6" s="19"/>
      <c r="C6" s="19"/>
      <c r="D6" s="19"/>
      <c r="E6" s="19"/>
      <c r="F6" s="18"/>
    </row>
    <row r="7" spans="1:8" ht="17" thickBot="1" x14ac:dyDescent="0.25">
      <c r="A7" s="1" t="s">
        <v>23</v>
      </c>
      <c r="B7" s="18">
        <v>-2500</v>
      </c>
      <c r="C7" s="69">
        <v>-3000</v>
      </c>
      <c r="D7" s="18">
        <f>B7+C7</f>
        <v>-5500</v>
      </c>
      <c r="E7" s="69">
        <v>3000</v>
      </c>
      <c r="F7" s="18">
        <f t="shared" si="0"/>
        <v>-2500</v>
      </c>
    </row>
    <row r="8" spans="1:8" ht="17" thickBot="1" x14ac:dyDescent="0.25">
      <c r="A8" s="1" t="s">
        <v>3</v>
      </c>
      <c r="B8" s="18">
        <v>-1800</v>
      </c>
      <c r="C8" s="69">
        <v>-125</v>
      </c>
      <c r="D8" s="18">
        <f>B8+C8</f>
        <v>-1925</v>
      </c>
      <c r="E8" s="69">
        <v>125</v>
      </c>
      <c r="F8" s="18">
        <f t="shared" si="0"/>
        <v>-1800</v>
      </c>
    </row>
    <row r="9" spans="1:8" ht="17" thickBot="1" x14ac:dyDescent="0.25">
      <c r="A9" s="1"/>
      <c r="B9" s="19"/>
      <c r="C9" s="19"/>
      <c r="D9" s="19"/>
      <c r="E9" s="19"/>
      <c r="F9" s="18"/>
    </row>
    <row r="10" spans="1:8" ht="17" thickBot="1" x14ac:dyDescent="0.25">
      <c r="A10" s="1" t="s">
        <v>4</v>
      </c>
      <c r="B10" s="18">
        <v>-3765</v>
      </c>
      <c r="C10" s="19">
        <v>-625</v>
      </c>
      <c r="D10" s="18">
        <f>B10+C10</f>
        <v>-4390</v>
      </c>
      <c r="E10" s="19"/>
      <c r="F10" s="18">
        <f t="shared" si="0"/>
        <v>-4390</v>
      </c>
    </row>
    <row r="11" spans="1:8" ht="17" thickBot="1" x14ac:dyDescent="0.25">
      <c r="A11" s="1"/>
      <c r="B11" s="18"/>
      <c r="C11" s="19"/>
      <c r="D11" s="18"/>
      <c r="E11" s="19"/>
      <c r="F11" s="18"/>
    </row>
    <row r="12" spans="1:8" ht="17" thickBot="1" x14ac:dyDescent="0.25">
      <c r="A12" s="1" t="s">
        <v>24</v>
      </c>
      <c r="B12" s="18">
        <v>-3520</v>
      </c>
      <c r="C12" s="18">
        <v>-6900</v>
      </c>
      <c r="D12" s="18">
        <v>-10420</v>
      </c>
      <c r="E12" s="70">
        <v>580</v>
      </c>
      <c r="F12" s="18">
        <f t="shared" si="0"/>
        <v>-9840</v>
      </c>
    </row>
    <row r="13" spans="1:8" ht="17" thickBot="1" x14ac:dyDescent="0.25">
      <c r="A13" s="1" t="s">
        <v>31</v>
      </c>
      <c r="B13" s="19">
        <v>-580</v>
      </c>
      <c r="C13" s="19"/>
      <c r="D13" s="19">
        <v>-580</v>
      </c>
      <c r="E13" s="59">
        <v>100</v>
      </c>
      <c r="F13" s="18">
        <f t="shared" si="0"/>
        <v>-480</v>
      </c>
    </row>
    <row r="14" spans="1:8" ht="17" thickBot="1" x14ac:dyDescent="0.25">
      <c r="A14" s="1"/>
      <c r="B14" s="19"/>
      <c r="C14" s="19"/>
      <c r="D14" s="19"/>
      <c r="E14" s="19"/>
      <c r="F14" s="18"/>
    </row>
    <row r="15" spans="1:8" ht="17" thickBot="1" x14ac:dyDescent="0.25">
      <c r="A15" s="1" t="s">
        <v>25</v>
      </c>
      <c r="B15" s="19">
        <v>580</v>
      </c>
      <c r="C15" s="19">
        <v>480</v>
      </c>
      <c r="D15" s="18">
        <v>1060</v>
      </c>
      <c r="E15" s="70">
        <v>-580</v>
      </c>
      <c r="F15" s="18">
        <f t="shared" si="0"/>
        <v>480</v>
      </c>
    </row>
    <row r="16" spans="1:8" ht="17" thickBot="1" x14ac:dyDescent="0.25">
      <c r="A16" s="1" t="s">
        <v>26</v>
      </c>
      <c r="B16" s="18">
        <v>2320</v>
      </c>
      <c r="C16" s="18">
        <v>4920</v>
      </c>
      <c r="D16" s="18">
        <v>7240</v>
      </c>
      <c r="E16" s="19"/>
      <c r="F16" s="18">
        <f t="shared" si="0"/>
        <v>7240</v>
      </c>
    </row>
    <row r="17" spans="1:9" x14ac:dyDescent="0.2">
      <c r="A17" s="5" t="s">
        <v>27</v>
      </c>
      <c r="B17" s="7">
        <f xml:space="preserve"> - SUM(B12:B16)*0.3</f>
        <v>360</v>
      </c>
      <c r="C17" s="7">
        <f xml:space="preserve"> - SUM(C12:C16)*0.3</f>
        <v>450</v>
      </c>
      <c r="D17" s="7">
        <v>810</v>
      </c>
      <c r="E17" s="60">
        <v>-30</v>
      </c>
      <c r="F17" s="29">
        <f t="shared" si="0"/>
        <v>780</v>
      </c>
    </row>
    <row r="18" spans="1:9" x14ac:dyDescent="0.2">
      <c r="A18" s="21"/>
      <c r="B18" s="22"/>
      <c r="C18" s="23"/>
      <c r="D18" s="24"/>
      <c r="E18" s="23"/>
      <c r="F18" s="24"/>
    </row>
    <row r="19" spans="1:9" ht="17" thickBot="1" x14ac:dyDescent="0.25">
      <c r="A19" s="1" t="s">
        <v>32</v>
      </c>
      <c r="B19" s="18">
        <f xml:space="preserve"> - (B12+B13+B15+B16+B17)</f>
        <v>840</v>
      </c>
      <c r="C19" s="18">
        <f xml:space="preserve"> - (C12+C13+C15+C16+C17)</f>
        <v>1050</v>
      </c>
      <c r="D19" s="18">
        <f>B19+C19</f>
        <v>1890</v>
      </c>
      <c r="E19" s="27"/>
      <c r="F19" s="25">
        <f>-F12-F13-F15-F16-F17</f>
        <v>1820</v>
      </c>
      <c r="H19" s="17">
        <f>E2+E3+E4+E7+E8+E12+E13+E15+E17</f>
        <v>0</v>
      </c>
    </row>
    <row r="20" spans="1:9" x14ac:dyDescent="0.2">
      <c r="A20" s="13"/>
      <c r="B20" s="15"/>
      <c r="C20" s="15"/>
      <c r="D20" s="15"/>
      <c r="E20" s="14"/>
      <c r="F20" s="15"/>
    </row>
    <row r="21" spans="1:9" ht="17" thickBot="1" x14ac:dyDescent="0.25">
      <c r="I21" s="17"/>
    </row>
    <row r="22" spans="1:9" ht="17" thickBot="1" x14ac:dyDescent="0.25">
      <c r="A22" s="26" t="s">
        <v>33</v>
      </c>
      <c r="B22" s="10" t="str">
        <f>B1</f>
        <v>Società P</v>
      </c>
      <c r="C22" s="10" t="str">
        <f>C1</f>
        <v>Società S</v>
      </c>
      <c r="D22" s="10" t="s">
        <v>5</v>
      </c>
      <c r="E22" s="10" t="s">
        <v>21</v>
      </c>
      <c r="F22" s="10" t="s">
        <v>22</v>
      </c>
    </row>
    <row r="23" spans="1:9" ht="17" thickBot="1" x14ac:dyDescent="0.25">
      <c r="A23" s="1" t="s">
        <v>28</v>
      </c>
      <c r="B23" s="18">
        <v>3125</v>
      </c>
      <c r="C23" s="19"/>
      <c r="D23" s="18">
        <f>B23+C23</f>
        <v>3125</v>
      </c>
      <c r="E23" s="18">
        <v>-3125</v>
      </c>
      <c r="F23" s="18">
        <f>D23+E23</f>
        <v>0</v>
      </c>
    </row>
    <row r="24" spans="1:9" ht="17" thickBot="1" x14ac:dyDescent="0.25">
      <c r="A24" s="1" t="s">
        <v>16</v>
      </c>
      <c r="B24" s="19">
        <v>580</v>
      </c>
      <c r="C24" s="19"/>
      <c r="D24" s="18">
        <f t="shared" ref="D24:D38" si="1">B24+C24</f>
        <v>580</v>
      </c>
      <c r="E24" s="59">
        <v>-100</v>
      </c>
      <c r="F24" s="18">
        <f t="shared" ref="F24:F36" si="2">D24+E24</f>
        <v>480</v>
      </c>
    </row>
    <row r="25" spans="1:9" ht="17" thickBot="1" x14ac:dyDescent="0.25">
      <c r="A25" s="1" t="s">
        <v>29</v>
      </c>
      <c r="B25" s="19"/>
      <c r="C25" s="19"/>
      <c r="D25" s="18">
        <f t="shared" si="1"/>
        <v>0</v>
      </c>
      <c r="E25" s="61">
        <v>30</v>
      </c>
      <c r="F25" s="18">
        <f t="shared" si="2"/>
        <v>30</v>
      </c>
    </row>
    <row r="26" spans="1:9" ht="17" thickBot="1" x14ac:dyDescent="0.25">
      <c r="A26" s="1" t="s">
        <v>30</v>
      </c>
      <c r="B26" s="18">
        <v>5400</v>
      </c>
      <c r="C26" s="18">
        <f>'CESSIONE MERCI ESEMPIO'!L15</f>
        <v>5800</v>
      </c>
      <c r="D26" s="18">
        <f t="shared" si="1"/>
        <v>11200</v>
      </c>
      <c r="E26" s="19"/>
      <c r="F26" s="18">
        <f t="shared" si="2"/>
        <v>11200</v>
      </c>
      <c r="H26" t="s">
        <v>45</v>
      </c>
    </row>
    <row r="27" spans="1:9" ht="17" thickBot="1" x14ac:dyDescent="0.25">
      <c r="A27" s="1"/>
      <c r="B27" s="19"/>
      <c r="C27" s="19"/>
      <c r="D27" s="18"/>
      <c r="E27" s="19"/>
      <c r="F27" s="18"/>
    </row>
    <row r="28" spans="1:9" ht="17" thickBot="1" x14ac:dyDescent="0.25">
      <c r="A28" s="1" t="s">
        <v>23</v>
      </c>
      <c r="B28" s="18">
        <v>-2500</v>
      </c>
      <c r="C28" s="19">
        <v>-3000</v>
      </c>
      <c r="D28" s="18">
        <f t="shared" si="1"/>
        <v>-5500</v>
      </c>
      <c r="E28" s="19">
        <v>3000</v>
      </c>
      <c r="F28" s="18">
        <f t="shared" si="2"/>
        <v>-2500</v>
      </c>
    </row>
    <row r="29" spans="1:9" ht="17" thickBot="1" x14ac:dyDescent="0.25">
      <c r="A29" s="1" t="s">
        <v>3</v>
      </c>
      <c r="B29" s="18">
        <f xml:space="preserve"> - 'CESSIONE MERCI ESEMPIO'!G14+SOLUZIONE!G7</f>
        <v>-2640</v>
      </c>
      <c r="C29" s="18">
        <f xml:space="preserve"> - 'CESSIONE MERCI ESEMPIO'!P14</f>
        <v>-1175</v>
      </c>
      <c r="D29" s="18">
        <f t="shared" si="1"/>
        <v>-3815</v>
      </c>
      <c r="E29" s="61" t="s">
        <v>47</v>
      </c>
      <c r="F29" s="18">
        <f>D29+195</f>
        <v>-3620</v>
      </c>
    </row>
    <row r="30" spans="1:9" ht="17" thickBot="1" x14ac:dyDescent="0.25">
      <c r="A30" s="1"/>
      <c r="B30" s="19"/>
      <c r="C30" s="19"/>
      <c r="D30" s="18"/>
      <c r="E30" s="19"/>
      <c r="F30" s="18"/>
    </row>
    <row r="31" spans="1:9" ht="17" thickBot="1" x14ac:dyDescent="0.25">
      <c r="A31" s="1" t="s">
        <v>4</v>
      </c>
      <c r="B31" s="18">
        <f xml:space="preserve"> - 'CESSIONE MERCI ESEMPIO'!G17</f>
        <v>-3685</v>
      </c>
      <c r="C31" s="19">
        <f xml:space="preserve"> - 'CESSIONE MERCI ESEMPIO'!P17</f>
        <v>-505</v>
      </c>
      <c r="D31" s="18">
        <f t="shared" si="1"/>
        <v>-4190</v>
      </c>
      <c r="E31" s="19"/>
      <c r="F31" s="18">
        <f t="shared" si="2"/>
        <v>-4190</v>
      </c>
    </row>
    <row r="32" spans="1:9" ht="17" thickBot="1" x14ac:dyDescent="0.25">
      <c r="A32" s="1"/>
      <c r="B32" s="18"/>
      <c r="C32" s="19"/>
      <c r="D32" s="18"/>
      <c r="E32" s="19"/>
      <c r="F32" s="18"/>
    </row>
    <row r="33" spans="1:7" ht="17" thickBot="1" x14ac:dyDescent="0.25">
      <c r="A33" s="1" t="s">
        <v>24</v>
      </c>
      <c r="B33" s="18">
        <f xml:space="preserve"> - 'CESSIONE MERCI ESEMPIO'!G22</f>
        <v>-3400</v>
      </c>
      <c r="C33" s="18">
        <f xml:space="preserve"> - 'CESSIONE MERCI ESEMPIO'!P22</f>
        <v>-6800</v>
      </c>
      <c r="D33" s="18">
        <f t="shared" si="1"/>
        <v>-10200</v>
      </c>
      <c r="E33" s="19"/>
      <c r="F33" s="18">
        <f t="shared" si="2"/>
        <v>-10200</v>
      </c>
    </row>
    <row r="34" spans="1:7" ht="17" thickBot="1" x14ac:dyDescent="0.25">
      <c r="A34" s="1"/>
      <c r="B34" s="19"/>
      <c r="C34" s="19"/>
      <c r="D34" s="18"/>
      <c r="E34" s="19"/>
      <c r="F34" s="18"/>
    </row>
    <row r="35" spans="1:7" ht="17" thickBot="1" x14ac:dyDescent="0.25">
      <c r="A35" s="1" t="s">
        <v>26</v>
      </c>
      <c r="B35" s="18">
        <f>'CESSIONE MERCI ESEMPIO'!C23</f>
        <v>3000</v>
      </c>
      <c r="C35" s="18">
        <f>'CESSIONE MERCI ESEMPIO'!L23</f>
        <v>5200</v>
      </c>
      <c r="D35" s="18">
        <f t="shared" si="1"/>
        <v>8200</v>
      </c>
      <c r="E35" s="19"/>
      <c r="F35" s="18">
        <f t="shared" si="2"/>
        <v>8200</v>
      </c>
    </row>
    <row r="36" spans="1:7" x14ac:dyDescent="0.2">
      <c r="A36" s="5" t="s">
        <v>46</v>
      </c>
      <c r="B36" s="7">
        <f xml:space="preserve"> - SUM(B33:B35)*0.3</f>
        <v>120</v>
      </c>
      <c r="C36" s="7">
        <f xml:space="preserve"> - SUM(C33:C35)*0.3</f>
        <v>480</v>
      </c>
      <c r="D36" s="6">
        <f t="shared" si="1"/>
        <v>600</v>
      </c>
      <c r="E36" s="20"/>
      <c r="F36" s="29">
        <f t="shared" si="2"/>
        <v>600</v>
      </c>
    </row>
    <row r="37" spans="1:7" x14ac:dyDescent="0.2">
      <c r="A37" s="21"/>
      <c r="B37" s="22"/>
      <c r="C37" s="23"/>
      <c r="D37" s="30"/>
      <c r="E37" s="23"/>
      <c r="F37" s="24"/>
    </row>
    <row r="38" spans="1:7" ht="17" thickBot="1" x14ac:dyDescent="0.25">
      <c r="A38" s="1" t="s">
        <v>32</v>
      </c>
      <c r="B38" s="18">
        <f xml:space="preserve"> - (B33+B35+B36)</f>
        <v>280</v>
      </c>
      <c r="C38" s="18">
        <f xml:space="preserve"> - (C33+C35+C36)</f>
        <v>1120</v>
      </c>
      <c r="D38" s="18">
        <f t="shared" si="1"/>
        <v>1400</v>
      </c>
      <c r="E38" s="27"/>
      <c r="F38" s="25">
        <f>D38+E38</f>
        <v>1400</v>
      </c>
    </row>
    <row r="40" spans="1:7" ht="17" thickBot="1" x14ac:dyDescent="0.25"/>
    <row r="41" spans="1:7" ht="17" thickBot="1" x14ac:dyDescent="0.25">
      <c r="A41" s="26" t="s">
        <v>34</v>
      </c>
      <c r="B41" s="10" t="str">
        <f>B22</f>
        <v>Società P</v>
      </c>
      <c r="C41" s="10" t="str">
        <f>C22</f>
        <v>Società S</v>
      </c>
      <c r="D41" s="10" t="s">
        <v>5</v>
      </c>
      <c r="E41" s="10" t="s">
        <v>21</v>
      </c>
      <c r="F41" s="10" t="s">
        <v>22</v>
      </c>
    </row>
    <row r="42" spans="1:7" ht="17" thickBot="1" x14ac:dyDescent="0.25">
      <c r="A42" s="1" t="s">
        <v>28</v>
      </c>
      <c r="B42" s="18">
        <v>3125</v>
      </c>
      <c r="C42" s="19"/>
      <c r="D42" s="18">
        <f>B42+C42</f>
        <v>3125</v>
      </c>
      <c r="E42" s="18">
        <v>-3125</v>
      </c>
      <c r="F42" s="18">
        <f>D42+E42</f>
        <v>0</v>
      </c>
    </row>
    <row r="43" spans="1:7" ht="17" thickBot="1" x14ac:dyDescent="0.25">
      <c r="A43" s="1" t="s">
        <v>30</v>
      </c>
      <c r="B43" s="18">
        <f xml:space="preserve">  'CESSIONE MERCI ESEMPIO'!D17</f>
        <v>6800</v>
      </c>
      <c r="C43" s="18">
        <f xml:space="preserve">  'CESSIONE MERCI ESEMPIO'!M15</f>
        <v>6500</v>
      </c>
      <c r="D43" s="18">
        <f t="shared" ref="D43:D56" si="3">B43+C43</f>
        <v>13300</v>
      </c>
      <c r="E43" s="19"/>
      <c r="F43" s="18">
        <f t="shared" ref="F43:F54" si="4">D43+E43</f>
        <v>13300</v>
      </c>
    </row>
    <row r="44" spans="1:7" ht="17" thickBot="1" x14ac:dyDescent="0.25">
      <c r="A44" s="1"/>
      <c r="B44" s="19"/>
      <c r="C44" s="19"/>
      <c r="D44" s="18"/>
      <c r="E44" s="19"/>
      <c r="F44" s="18"/>
    </row>
    <row r="45" spans="1:7" ht="17" thickBot="1" x14ac:dyDescent="0.25">
      <c r="A45" s="1" t="s">
        <v>23</v>
      </c>
      <c r="B45" s="18">
        <f xml:space="preserve"> - 'CESSIONE MERCI ESEMPIO'!H13</f>
        <v>-2500</v>
      </c>
      <c r="C45" s="19">
        <f xml:space="preserve"> - 'CESSIONE MERCI ESEMPIO'!Q13</f>
        <v>-3000</v>
      </c>
      <c r="D45" s="18">
        <f t="shared" si="3"/>
        <v>-5500</v>
      </c>
      <c r="E45" s="19">
        <v>3000</v>
      </c>
      <c r="F45" s="18">
        <f t="shared" si="4"/>
        <v>-2500</v>
      </c>
    </row>
    <row r="46" spans="1:7" ht="17" thickBot="1" x14ac:dyDescent="0.25">
      <c r="A46" s="1" t="s">
        <v>3</v>
      </c>
      <c r="B46" s="18">
        <f xml:space="preserve"> - 'CESSIONE MERCI ESEMPIO'!H14</f>
        <v>-2920</v>
      </c>
      <c r="C46" s="18">
        <f xml:space="preserve"> - 'CESSIONE MERCI ESEMPIO'!Q14</f>
        <v>-2295</v>
      </c>
      <c r="D46" s="18">
        <f t="shared" si="3"/>
        <v>-5215</v>
      </c>
      <c r="E46" s="19">
        <f>70+125</f>
        <v>195</v>
      </c>
      <c r="F46" s="18">
        <f t="shared" si="4"/>
        <v>-5020</v>
      </c>
    </row>
    <row r="47" spans="1:7" ht="17" thickBot="1" x14ac:dyDescent="0.25">
      <c r="A47" s="1"/>
      <c r="B47" s="19"/>
      <c r="C47" s="19"/>
      <c r="D47" s="18"/>
      <c r="E47" s="19"/>
      <c r="F47" s="18"/>
    </row>
    <row r="48" spans="1:7" ht="17" thickBot="1" x14ac:dyDescent="0.25">
      <c r="A48" s="1" t="s">
        <v>4</v>
      </c>
      <c r="B48" s="18">
        <f xml:space="preserve"> - 'CESSIONE MERCI ESEMPIO'!H17</f>
        <v>-3805</v>
      </c>
      <c r="C48" s="19">
        <f xml:space="preserve">  - 'CESSIONE MERCI ESEMPIO'!Q17</f>
        <v>-15</v>
      </c>
      <c r="D48" s="18">
        <f t="shared" si="3"/>
        <v>-3820</v>
      </c>
      <c r="E48" s="19"/>
      <c r="F48" s="18">
        <f t="shared" si="4"/>
        <v>-3820</v>
      </c>
      <c r="G48" s="17">
        <f>F45+F46+F48-F56</f>
        <v>-13300</v>
      </c>
    </row>
    <row r="49" spans="1:6" ht="17" thickBot="1" x14ac:dyDescent="0.25">
      <c r="A49" s="1"/>
      <c r="B49" s="18"/>
      <c r="C49" s="19"/>
      <c r="D49" s="18"/>
      <c r="E49" s="19"/>
      <c r="F49" s="18"/>
    </row>
    <row r="50" spans="1:6" ht="17" thickBot="1" x14ac:dyDescent="0.25">
      <c r="A50" s="1" t="s">
        <v>24</v>
      </c>
      <c r="B50" s="18">
        <f xml:space="preserve"> - 'CESSIONE MERCI ESEMPIO'!H22</f>
        <v>-4000</v>
      </c>
      <c r="C50" s="18">
        <f xml:space="preserve"> - 'CESSIONE MERCI ESEMPIO'!Q22</f>
        <v>-6500</v>
      </c>
      <c r="D50" s="18">
        <f t="shared" si="3"/>
        <v>-10500</v>
      </c>
      <c r="E50" s="19"/>
      <c r="F50" s="18">
        <f t="shared" si="4"/>
        <v>-10500</v>
      </c>
    </row>
    <row r="51" spans="1:6" ht="17" thickBot="1" x14ac:dyDescent="0.25">
      <c r="A51" s="1" t="s">
        <v>31</v>
      </c>
      <c r="B51" s="18">
        <f xml:space="preserve"> - 'CESSIONE MERCI ESEMPIO'!H23</f>
        <v>580</v>
      </c>
      <c r="C51" s="18"/>
      <c r="D51" s="18">
        <f t="shared" si="3"/>
        <v>580</v>
      </c>
      <c r="E51" s="59">
        <v>-100</v>
      </c>
      <c r="F51" s="18">
        <f t="shared" si="4"/>
        <v>480</v>
      </c>
    </row>
    <row r="52" spans="1:6" ht="17" thickBot="1" x14ac:dyDescent="0.25">
      <c r="A52" s="1"/>
      <c r="B52" s="19"/>
      <c r="C52" s="19"/>
      <c r="D52" s="18"/>
      <c r="E52" s="19"/>
      <c r="F52" s="18"/>
    </row>
    <row r="53" spans="1:6" ht="17" thickBot="1" x14ac:dyDescent="0.25">
      <c r="A53" s="1" t="s">
        <v>26</v>
      </c>
      <c r="B53" s="18">
        <f xml:space="preserve"> 'CESSIONE MERCI ESEMPIO'!D23</f>
        <v>2420</v>
      </c>
      <c r="C53" s="18">
        <f xml:space="preserve"> 'CESSIONE MERCI ESEMPIO'!M23</f>
        <v>4800</v>
      </c>
      <c r="D53" s="18">
        <f t="shared" si="3"/>
        <v>7220</v>
      </c>
      <c r="E53" s="19"/>
      <c r="F53" s="18">
        <f t="shared" si="4"/>
        <v>7220</v>
      </c>
    </row>
    <row r="54" spans="1:6" x14ac:dyDescent="0.2">
      <c r="A54" s="5" t="s">
        <v>27</v>
      </c>
      <c r="B54" s="7">
        <f xml:space="preserve"> - (B50+B51+B53)*0.3</f>
        <v>300</v>
      </c>
      <c r="C54" s="7">
        <f xml:space="preserve"> - SUM(C50:C53)*0.3</f>
        <v>510</v>
      </c>
      <c r="D54" s="6">
        <f t="shared" si="3"/>
        <v>810</v>
      </c>
      <c r="E54" s="60">
        <v>30</v>
      </c>
      <c r="F54" s="29">
        <f t="shared" si="4"/>
        <v>840</v>
      </c>
    </row>
    <row r="55" spans="1:6" x14ac:dyDescent="0.2">
      <c r="A55" s="21"/>
      <c r="B55" s="22"/>
      <c r="C55" s="23"/>
      <c r="D55" s="30"/>
      <c r="E55" s="23"/>
      <c r="F55" s="24"/>
    </row>
    <row r="56" spans="1:6" ht="17" thickBot="1" x14ac:dyDescent="0.25">
      <c r="A56" s="1" t="s">
        <v>32</v>
      </c>
      <c r="B56" s="18">
        <f xml:space="preserve"> - (B50+B51+B53+B54)</f>
        <v>700</v>
      </c>
      <c r="C56" s="18">
        <f xml:space="preserve"> - (C50+C53+C54)</f>
        <v>1190</v>
      </c>
      <c r="D56" s="18">
        <f t="shared" si="3"/>
        <v>1890</v>
      </c>
      <c r="E56" s="27">
        <v>70</v>
      </c>
      <c r="F56" s="25">
        <f>D56+E56</f>
        <v>1960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CESSIONE MERCI ESEMPIO</vt:lpstr>
      <vt:lpstr>FOGLI DI LAVORO</vt:lpstr>
      <vt:lpstr>SOLUZIONE</vt:lpstr>
      <vt:lpstr>'CESSIONE MERCI ESEMPIO'!Area_stampa</vt:lpstr>
      <vt:lpstr>'FOGLI DI LAVORO'!Area_stampa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</dc:creator>
  <cp:lastModifiedBy>Modugno Guido</cp:lastModifiedBy>
  <cp:lastPrinted>2017-05-17T12:07:00Z</cp:lastPrinted>
  <dcterms:created xsi:type="dcterms:W3CDTF">2017-02-08T14:10:25Z</dcterms:created>
  <dcterms:modified xsi:type="dcterms:W3CDTF">2020-05-14T10:58:59Z</dcterms:modified>
</cp:coreProperties>
</file>