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ssi\Downloads\"/>
    </mc:Choice>
  </mc:AlternateContent>
  <bookViews>
    <workbookView xWindow="0" yWindow="0" windowWidth="25620" windowHeight="11730"/>
  </bookViews>
  <sheets>
    <sheet name="Foglio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" i="2" l="1"/>
  <c r="BS5" i="2"/>
  <c r="BS6" i="2"/>
  <c r="BS7" i="2"/>
  <c r="BS8" i="2"/>
  <c r="BS9" i="2"/>
  <c r="BS10" i="2"/>
  <c r="BS11" i="2"/>
  <c r="BS12" i="2"/>
  <c r="BS3" i="2"/>
  <c r="BG12" i="2"/>
  <c r="BG4" i="2"/>
  <c r="BG5" i="2"/>
  <c r="BG6" i="2"/>
  <c r="BG7" i="2"/>
  <c r="BG8" i="2"/>
  <c r="BG9" i="2"/>
  <c r="BG10" i="2"/>
  <c r="BG11" i="2"/>
  <c r="BG3" i="2"/>
  <c r="AU12" i="2"/>
  <c r="AU4" i="2"/>
  <c r="AU5" i="2"/>
  <c r="AU6" i="2"/>
  <c r="AU7" i="2"/>
  <c r="AU8" i="2"/>
  <c r="AU9" i="2"/>
  <c r="AU10" i="2"/>
  <c r="AU11" i="2"/>
  <c r="AU3" i="2"/>
  <c r="AI4" i="2"/>
  <c r="AI5" i="2"/>
  <c r="AI6" i="2"/>
  <c r="AI7" i="2"/>
  <c r="AI8" i="2"/>
  <c r="AI9" i="2"/>
  <c r="AI10" i="2"/>
  <c r="AI11" i="2"/>
  <c r="AI12" i="2"/>
  <c r="AI3" i="2"/>
  <c r="W4" i="2"/>
  <c r="W5" i="2"/>
  <c r="W6" i="2"/>
  <c r="W7" i="2"/>
  <c r="W8" i="2"/>
  <c r="W9" i="2"/>
  <c r="W10" i="2"/>
  <c r="W11" i="2"/>
  <c r="W12" i="2"/>
  <c r="W3" i="2"/>
  <c r="K4" i="2"/>
  <c r="K26" i="2" s="1"/>
  <c r="K5" i="2"/>
  <c r="K27" i="2" s="1"/>
  <c r="K6" i="2"/>
  <c r="K7" i="2"/>
  <c r="K8" i="2"/>
  <c r="K30" i="2" s="1"/>
  <c r="K9" i="2"/>
  <c r="K31" i="2" s="1"/>
  <c r="K10" i="2"/>
  <c r="K11" i="2"/>
  <c r="K12" i="2"/>
  <c r="K34" i="2" s="1"/>
  <c r="K3" i="2"/>
  <c r="K14" i="2"/>
  <c r="K15" i="2"/>
  <c r="K16" i="2"/>
  <c r="K17" i="2"/>
  <c r="K28" i="2" s="1"/>
  <c r="K18" i="2"/>
  <c r="K29" i="2" s="1"/>
  <c r="K19" i="2"/>
  <c r="K20" i="2"/>
  <c r="K21" i="2"/>
  <c r="K22" i="2"/>
  <c r="K33" i="2" s="1"/>
  <c r="K23" i="2"/>
  <c r="K25" i="2" l="1"/>
  <c r="K32" i="2"/>
  <c r="N44" i="2"/>
  <c r="L42" i="2"/>
  <c r="J40" i="2"/>
  <c r="I26" i="2"/>
  <c r="I25" i="2"/>
  <c r="I14" i="2"/>
  <c r="I13" i="2"/>
  <c r="I12" i="2"/>
  <c r="I11" i="2"/>
  <c r="I24" i="2" s="1"/>
  <c r="I10" i="2"/>
  <c r="I9" i="2"/>
  <c r="I22" i="2" s="1"/>
  <c r="I8" i="2"/>
  <c r="I7" i="2"/>
  <c r="I20" i="2" s="1"/>
  <c r="I6" i="2"/>
  <c r="G37" i="2" s="1"/>
  <c r="I5" i="2"/>
  <c r="F36" i="2" s="1"/>
  <c r="I31" i="2" l="1"/>
  <c r="I19" i="2"/>
  <c r="I21" i="2"/>
  <c r="I23" i="2"/>
  <c r="I39" i="2"/>
  <c r="M43" i="2"/>
  <c r="H38" i="2"/>
  <c r="I47" i="2" s="1" a="1"/>
  <c r="I18" i="2"/>
  <c r="K41" i="2"/>
  <c r="O45" i="2"/>
  <c r="I27" i="2"/>
  <c r="J48" i="2" l="1"/>
  <c r="I48" i="2"/>
  <c r="J47" i="2"/>
  <c r="I47" i="2"/>
  <c r="I28" i="2"/>
  <c r="I33" i="2" a="1"/>
  <c r="I34" i="2" l="1"/>
  <c r="I33" i="2"/>
  <c r="I50" i="2" a="1"/>
  <c r="I51" i="2" l="1"/>
  <c r="U3" i="2" s="1"/>
  <c r="I50" i="2"/>
  <c r="U2" i="2" s="1"/>
  <c r="U12" i="2" l="1"/>
  <c r="U10" i="2"/>
  <c r="U8" i="2"/>
  <c r="U6" i="2"/>
  <c r="U11" i="2"/>
  <c r="U9" i="2"/>
  <c r="U5" i="2"/>
  <c r="W22" i="2"/>
  <c r="W23" i="2"/>
  <c r="W21" i="2"/>
  <c r="W19" i="2"/>
  <c r="W15" i="2"/>
  <c r="W18" i="2"/>
  <c r="U7" i="2"/>
  <c r="W16" i="2"/>
  <c r="W14" i="2"/>
  <c r="U13" i="2"/>
  <c r="W20" i="2"/>
  <c r="W17" i="2"/>
  <c r="U14" i="2"/>
  <c r="U18" i="2" l="1"/>
  <c r="W25" i="2"/>
  <c r="R36" i="2"/>
  <c r="W32" i="2"/>
  <c r="U25" i="2"/>
  <c r="Y43" i="2"/>
  <c r="U20" i="2"/>
  <c r="T38" i="2"/>
  <c r="W27" i="2"/>
  <c r="U22" i="2"/>
  <c r="W29" i="2"/>
  <c r="V40" i="2"/>
  <c r="AA45" i="2"/>
  <c r="U27" i="2"/>
  <c r="W34" i="2"/>
  <c r="S37" i="2"/>
  <c r="W26" i="2"/>
  <c r="U19" i="2"/>
  <c r="U21" i="2"/>
  <c r="W28" i="2"/>
  <c r="U39" i="2"/>
  <c r="U24" i="2"/>
  <c r="X42" i="2"/>
  <c r="W31" i="2"/>
  <c r="Z44" i="2"/>
  <c r="W33" i="2"/>
  <c r="U26" i="2"/>
  <c r="W41" i="2"/>
  <c r="W30" i="2"/>
  <c r="U23" i="2"/>
  <c r="U47" i="2" l="1" a="1"/>
  <c r="U31" i="2"/>
  <c r="T53" i="2" s="1"/>
  <c r="U33" i="2" a="1"/>
  <c r="U28" i="2"/>
  <c r="U34" i="2" l="1"/>
  <c r="U33" i="2"/>
  <c r="V48" i="2"/>
  <c r="U48" i="2"/>
  <c r="V47" i="2"/>
  <c r="U47" i="2"/>
  <c r="U50" i="2" s="1" a="1"/>
  <c r="U51" i="2" l="1"/>
  <c r="AG3" i="2" s="1"/>
  <c r="U50" i="2"/>
  <c r="AG2" i="2" s="1"/>
  <c r="AI23" i="2" l="1"/>
  <c r="AI21" i="2"/>
  <c r="AI19" i="2"/>
  <c r="AG11" i="2"/>
  <c r="AG7" i="2"/>
  <c r="AG14" i="2"/>
  <c r="AI15" i="2"/>
  <c r="AG9" i="2"/>
  <c r="AG5" i="2"/>
  <c r="AI16" i="2"/>
  <c r="AI14" i="2"/>
  <c r="AG13" i="2"/>
  <c r="AI22" i="2"/>
  <c r="AI20" i="2"/>
  <c r="AI18" i="2"/>
  <c r="AI17" i="2"/>
  <c r="AG12" i="2"/>
  <c r="AG10" i="2"/>
  <c r="AG8" i="2"/>
  <c r="AG6" i="2"/>
  <c r="AM45" i="2" l="1"/>
  <c r="AG27" i="2"/>
  <c r="AI34" i="2"/>
  <c r="AI27" i="2"/>
  <c r="AF38" i="2"/>
  <c r="AG20" i="2"/>
  <c r="AI33" i="2"/>
  <c r="AG26" i="2"/>
  <c r="AL44" i="2"/>
  <c r="AG24" i="2"/>
  <c r="AI31" i="2"/>
  <c r="AJ42" i="2"/>
  <c r="AE37" i="2"/>
  <c r="AG19" i="2"/>
  <c r="AI26" i="2"/>
  <c r="AI41" i="2"/>
  <c r="AG23" i="2"/>
  <c r="AI30" i="2"/>
  <c r="AG25" i="2"/>
  <c r="AK43" i="2"/>
  <c r="AI32" i="2"/>
  <c r="AI25" i="2"/>
  <c r="AD36" i="2"/>
  <c r="AG47" i="2" s="1" a="1"/>
  <c r="AG18" i="2"/>
  <c r="AG21" i="2"/>
  <c r="AG39" i="2"/>
  <c r="AI28" i="2"/>
  <c r="AI29" i="2"/>
  <c r="AH40" i="2"/>
  <c r="AG22" i="2"/>
  <c r="AG28" i="2" l="1"/>
  <c r="AG33" i="2" a="1"/>
  <c r="AG31" i="2"/>
  <c r="AF53" i="2" s="1"/>
  <c r="AH47" i="2"/>
  <c r="AG47" i="2"/>
  <c r="AH48" i="2"/>
  <c r="AG48" i="2"/>
  <c r="AG34" i="2" l="1"/>
  <c r="AG33" i="2"/>
  <c r="AG50" i="2" a="1"/>
  <c r="AG50" i="2" l="1"/>
  <c r="AS2" i="2" s="1"/>
  <c r="AG51" i="2"/>
  <c r="AS3" i="2" s="1"/>
  <c r="AS11" i="2" l="1"/>
  <c r="AS9" i="2"/>
  <c r="AS7" i="2"/>
  <c r="AS5" i="2"/>
  <c r="AU15" i="2"/>
  <c r="AU14" i="2"/>
  <c r="AS14" i="2"/>
  <c r="AS10" i="2"/>
  <c r="AS8" i="2"/>
  <c r="AS6" i="2"/>
  <c r="AS12" i="2"/>
  <c r="AU19" i="2"/>
  <c r="AU22" i="2"/>
  <c r="AU20" i="2"/>
  <c r="AU18" i="2"/>
  <c r="AU16" i="2"/>
  <c r="AS13" i="2"/>
  <c r="AU23" i="2"/>
  <c r="AU17" i="2"/>
  <c r="AU21" i="2"/>
  <c r="AS23" i="2" l="1"/>
  <c r="AU30" i="2"/>
  <c r="AU41" i="2"/>
  <c r="AU34" i="2"/>
  <c r="AY45" i="2"/>
  <c r="AS27" i="2"/>
  <c r="AU25" i="2"/>
  <c r="AS31" i="2" s="1"/>
  <c r="AR53" i="2" s="1"/>
  <c r="AS18" i="2"/>
  <c r="AP36" i="2"/>
  <c r="AR38" i="2"/>
  <c r="AU27" i="2"/>
  <c r="AS20" i="2"/>
  <c r="AW43" i="2"/>
  <c r="AU32" i="2"/>
  <c r="AS25" i="2"/>
  <c r="AS19" i="2"/>
  <c r="AU26" i="2"/>
  <c r="AQ37" i="2"/>
  <c r="AS22" i="2"/>
  <c r="AT40" i="2"/>
  <c r="AU29" i="2"/>
  <c r="AS26" i="2"/>
  <c r="AU33" i="2"/>
  <c r="AX44" i="2"/>
  <c r="AS21" i="2"/>
  <c r="AS39" i="2"/>
  <c r="AU28" i="2"/>
  <c r="AV42" i="2"/>
  <c r="AS24" i="2"/>
  <c r="AU31" i="2"/>
  <c r="AS33" i="2" l="1" a="1"/>
  <c r="AS28" i="2"/>
  <c r="AS47" i="2" a="1"/>
  <c r="AT48" i="2" l="1"/>
  <c r="AS48" i="2"/>
  <c r="AT47" i="2"/>
  <c r="AS47" i="2"/>
  <c r="AS50" i="2" s="1" a="1"/>
  <c r="AS34" i="2"/>
  <c r="AS33" i="2"/>
  <c r="AS51" i="2" l="1"/>
  <c r="BE3" i="2" s="1"/>
  <c r="AS50" i="2"/>
  <c r="BE2" i="2" s="1"/>
  <c r="BG15" i="2" l="1"/>
  <c r="BE14" i="2"/>
  <c r="BG22" i="2"/>
  <c r="BG20" i="2"/>
  <c r="BG18" i="2"/>
  <c r="BE10" i="2"/>
  <c r="BE6" i="2"/>
  <c r="BG17" i="2"/>
  <c r="BG16" i="2"/>
  <c r="BE13" i="2"/>
  <c r="BE12" i="2"/>
  <c r="BE8" i="2"/>
  <c r="BG23" i="2"/>
  <c r="BG21" i="2"/>
  <c r="BG19" i="2"/>
  <c r="BE11" i="2"/>
  <c r="BE9" i="2"/>
  <c r="BE7" i="2"/>
  <c r="BE5" i="2"/>
  <c r="BG14" i="2"/>
  <c r="BG26" i="2" l="1"/>
  <c r="BC37" i="2"/>
  <c r="BE19" i="2"/>
  <c r="BG30" i="2"/>
  <c r="BG41" i="2"/>
  <c r="BE23" i="2"/>
  <c r="BG28" i="2"/>
  <c r="BE39" i="2"/>
  <c r="BE21" i="2"/>
  <c r="BG32" i="2"/>
  <c r="BI43" i="2"/>
  <c r="BE25" i="2"/>
  <c r="BD38" i="2"/>
  <c r="BE20" i="2"/>
  <c r="BG27" i="2"/>
  <c r="BE22" i="2"/>
  <c r="BF40" i="2"/>
  <c r="BG29" i="2"/>
  <c r="BG34" i="2"/>
  <c r="BE27" i="2"/>
  <c r="BK45" i="2"/>
  <c r="BE18" i="2"/>
  <c r="BB36" i="2"/>
  <c r="BE47" i="2" s="1" a="1"/>
  <c r="BG25" i="2"/>
  <c r="BE31" i="2" s="1"/>
  <c r="BD53" i="2" s="1"/>
  <c r="BE26" i="2"/>
  <c r="BJ44" i="2"/>
  <c r="BG33" i="2"/>
  <c r="BH42" i="2"/>
  <c r="BG31" i="2"/>
  <c r="BE24" i="2"/>
  <c r="BF48" i="2" l="1"/>
  <c r="BE48" i="2"/>
  <c r="BF47" i="2"/>
  <c r="BE47" i="2"/>
  <c r="BE28" i="2"/>
  <c r="BE33" i="2" a="1"/>
  <c r="BE34" i="2" l="1"/>
  <c r="BE33" i="2"/>
  <c r="BE50" i="2" a="1"/>
  <c r="BE51" i="2" l="1"/>
  <c r="BQ3" i="2" s="1"/>
  <c r="BE50" i="2"/>
  <c r="BQ2" i="2" s="1"/>
  <c r="BQ12" i="2" l="1"/>
  <c r="BQ10" i="2"/>
  <c r="BQ8" i="2"/>
  <c r="BQ6" i="2"/>
  <c r="BS16" i="2"/>
  <c r="BQ13" i="2"/>
  <c r="BQ11" i="2"/>
  <c r="BS20" i="2"/>
  <c r="BS18" i="2"/>
  <c r="BQ7" i="2"/>
  <c r="BS23" i="2"/>
  <c r="BS21" i="2"/>
  <c r="BS19" i="2"/>
  <c r="BS17" i="2"/>
  <c r="BQ9" i="2"/>
  <c r="BQ5" i="2"/>
  <c r="BS15" i="2"/>
  <c r="BS14" i="2"/>
  <c r="BQ14" i="2"/>
  <c r="BS22" i="2"/>
  <c r="BT42" i="2" l="1"/>
  <c r="BS31" i="2"/>
  <c r="BQ24" i="2"/>
  <c r="BV44" i="2"/>
  <c r="BS33" i="2"/>
  <c r="BQ26" i="2"/>
  <c r="BQ22" i="2"/>
  <c r="BR40" i="2"/>
  <c r="BS29" i="2"/>
  <c r="BQ18" i="2"/>
  <c r="BN36" i="2"/>
  <c r="BQ47" i="2" s="1" a="1"/>
  <c r="BS25" i="2"/>
  <c r="BS34" i="2"/>
  <c r="BQ27" i="2"/>
  <c r="BW45" i="2"/>
  <c r="BQ39" i="2"/>
  <c r="BQ21" i="2"/>
  <c r="BS28" i="2"/>
  <c r="BQ20" i="2"/>
  <c r="BS27" i="2"/>
  <c r="BP38" i="2"/>
  <c r="BQ23" i="2"/>
  <c r="BS41" i="2"/>
  <c r="BS30" i="2"/>
  <c r="BQ19" i="2"/>
  <c r="BO37" i="2"/>
  <c r="BS26" i="2"/>
  <c r="BU43" i="2"/>
  <c r="BQ25" i="2"/>
  <c r="BS32" i="2"/>
  <c r="BQ48" i="2" l="1"/>
  <c r="BR47" i="2"/>
  <c r="BQ47" i="2"/>
  <c r="BR48" i="2"/>
  <c r="BQ33" i="2" a="1"/>
  <c r="BQ28" i="2"/>
  <c r="BQ31" i="2"/>
  <c r="BP53" i="2" s="1"/>
  <c r="BQ34" i="2" l="1"/>
  <c r="BQ33" i="2"/>
  <c r="BQ50" i="2" a="1"/>
  <c r="BQ51" i="2" l="1"/>
  <c r="BQ50" i="2"/>
</calcChain>
</file>

<file path=xl/sharedStrings.xml><?xml version="1.0" encoding="utf-8"?>
<sst xmlns="http://schemas.openxmlformats.org/spreadsheetml/2006/main" count="122" uniqueCount="25">
  <si>
    <t>x</t>
  </si>
  <si>
    <t>y</t>
  </si>
  <si>
    <t>X</t>
  </si>
  <si>
    <t>alpha</t>
  </si>
  <si>
    <t>beta</t>
  </si>
  <si>
    <t>p</t>
  </si>
  <si>
    <t>(y-p)</t>
  </si>
  <si>
    <t>u=X'(y-p)</t>
  </si>
  <si>
    <t>derivate prime</t>
  </si>
  <si>
    <t>logL</t>
  </si>
  <si>
    <t>l(beta;y,x)</t>
  </si>
  <si>
    <t xml:space="preserve"> - ln(1+exp(a+bx))</t>
  </si>
  <si>
    <t>sum of terms</t>
  </si>
  <si>
    <r>
      <t xml:space="preserve">Iterazione </t>
    </r>
    <r>
      <rPr>
        <b/>
        <sz val="11"/>
        <color theme="1"/>
        <rFont val="Calibri"/>
        <family val="2"/>
        <scheme val="minor"/>
      </rPr>
      <t>0</t>
    </r>
  </si>
  <si>
    <t>W</t>
  </si>
  <si>
    <t>Diagonale p(1-p)</t>
  </si>
  <si>
    <t>Hessiana der. seconde</t>
  </si>
  <si>
    <t>H</t>
  </si>
  <si>
    <t>aggiornamento t+1</t>
  </si>
  <si>
    <t>Iterazione 1</t>
  </si>
  <si>
    <t>Iterazione 2</t>
  </si>
  <si>
    <t>Iterazione 3</t>
  </si>
  <si>
    <t>Iterazione 4</t>
  </si>
  <si>
    <t>Iterazione 5</t>
  </si>
  <si>
    <t>y*ln(p/(1-p)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</si>
</sst>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0"/>
    <numFmt numFmtId="166" formatCode="0.000"/>
    <numFmt numFmtId="167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66" fontId="0" fillId="0" borderId="0" xfId="0" applyNumberFormat="1"/>
    <xf numFmtId="166" fontId="0" fillId="2" borderId="0" xfId="0" applyNumberFormat="1" applyFill="1"/>
    <xf numFmtId="0" fontId="0" fillId="7" borderId="0" xfId="0" applyFill="1"/>
    <xf numFmtId="0" fontId="1" fillId="4" borderId="0" xfId="0" applyFont="1" applyFill="1"/>
    <xf numFmtId="0" fontId="3" fillId="8" borderId="0" xfId="0" applyFont="1" applyFill="1" applyAlignment="1">
      <alignment horizontal="center"/>
    </xf>
    <xf numFmtId="165" fontId="0" fillId="9" borderId="0" xfId="0" applyNumberFormat="1" applyFill="1"/>
    <xf numFmtId="0" fontId="1" fillId="3" borderId="0" xfId="0" applyFont="1" applyFill="1" applyAlignment="1">
      <alignment horizontal="right"/>
    </xf>
    <xf numFmtId="166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1" fillId="1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7" borderId="0" xfId="0" applyNumberFormat="1" applyFill="1"/>
    <xf numFmtId="16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'Foglio1 (2)'!$C$1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'Foglio1 (2)'!$A$2:$A$11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-7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-5</c:v>
                </c:pt>
                <c:pt idx="7">
                  <c:v>1</c:v>
                </c:pt>
                <c:pt idx="8">
                  <c:v>0</c:v>
                </c:pt>
                <c:pt idx="9">
                  <c:v>-17</c:v>
                </c:pt>
              </c:numCache>
            </c:numRef>
          </c:xVal>
          <c:yVal>
            <c:numRef>
              <c:f>'Foglio1 (2)'!$C$2:$C$11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9-41B2-AF9E-00EEDB60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97384"/>
        <c:axId val="271296400"/>
      </c:scatterChart>
      <c:valAx>
        <c:axId val="27129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296400"/>
        <c:crossesAt val="-20"/>
        <c:crossBetween val="midCat"/>
      </c:valAx>
      <c:valAx>
        <c:axId val="271296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297384"/>
        <c:crossesAt val="-2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3</xdr:col>
      <xdr:colOff>0</xdr:colOff>
      <xdr:row>24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tabSelected="1" topLeftCell="BA1" workbookViewId="0">
      <selection activeCell="BW21" sqref="BW21"/>
    </sheetView>
  </sheetViews>
  <sheetFormatPr defaultRowHeight="14.25" x14ac:dyDescent="0.45"/>
  <cols>
    <col min="8" max="8" width="10.59765625" bestFit="1" customWidth="1"/>
    <col min="9" max="9" width="9.86328125" customWidth="1"/>
    <col min="10" max="10" width="9.73046875" bestFit="1" customWidth="1"/>
    <col min="11" max="11" width="14.6640625" bestFit="1" customWidth="1"/>
    <col min="20" max="20" width="9.73046875" bestFit="1" customWidth="1"/>
    <col min="23" max="23" width="14.6640625" bestFit="1" customWidth="1"/>
    <col min="32" max="32" width="9.73046875" bestFit="1" customWidth="1"/>
    <col min="35" max="35" width="14.6640625" bestFit="1" customWidth="1"/>
    <col min="44" max="44" width="9.73046875" bestFit="1" customWidth="1"/>
    <col min="47" max="47" width="14.6640625" bestFit="1" customWidth="1"/>
    <col min="56" max="56" width="9.73046875" bestFit="1" customWidth="1"/>
    <col min="59" max="59" width="14.6640625" bestFit="1" customWidth="1"/>
    <col min="68" max="68" width="9.73046875" bestFit="1" customWidth="1"/>
    <col min="71" max="71" width="14.6640625" bestFit="1" customWidth="1"/>
  </cols>
  <sheetData>
    <row r="1" spans="1:71" x14ac:dyDescent="0.45">
      <c r="A1" s="2" t="s">
        <v>0</v>
      </c>
      <c r="C1" s="2" t="s">
        <v>1</v>
      </c>
      <c r="H1" s="17" t="s">
        <v>13</v>
      </c>
      <c r="I1" s="17"/>
      <c r="J1" s="17"/>
      <c r="K1" s="17"/>
      <c r="T1" s="19" t="s">
        <v>19</v>
      </c>
      <c r="U1" s="19"/>
      <c r="V1" s="19"/>
      <c r="W1" s="19"/>
      <c r="AF1" s="19" t="s">
        <v>20</v>
      </c>
      <c r="AG1" s="19"/>
      <c r="AH1" s="19"/>
      <c r="AI1" s="19"/>
      <c r="AR1" s="19" t="s">
        <v>21</v>
      </c>
      <c r="AS1" s="19"/>
      <c r="AT1" s="19"/>
      <c r="AU1" s="19"/>
      <c r="BD1" s="19" t="s">
        <v>22</v>
      </c>
      <c r="BE1" s="19"/>
      <c r="BF1" s="19"/>
      <c r="BG1" s="19"/>
      <c r="BP1" s="20" t="s">
        <v>23</v>
      </c>
      <c r="BQ1" s="20"/>
      <c r="BR1" s="20"/>
      <c r="BS1" s="20"/>
    </row>
    <row r="2" spans="1:71" x14ac:dyDescent="0.45">
      <c r="A2">
        <v>8</v>
      </c>
      <c r="C2">
        <v>1</v>
      </c>
      <c r="H2" s="3" t="s">
        <v>3</v>
      </c>
      <c r="I2" s="3">
        <v>0</v>
      </c>
      <c r="K2" s="21" t="s">
        <v>24</v>
      </c>
      <c r="T2" s="3" t="s">
        <v>3</v>
      </c>
      <c r="U2" s="3">
        <f>I50</f>
        <v>-0.50923966708985802</v>
      </c>
      <c r="W2" t="s">
        <v>24</v>
      </c>
      <c r="AF2" s="3" t="s">
        <v>3</v>
      </c>
      <c r="AG2" s="3">
        <f>U50</f>
        <v>-0.68605515690902297</v>
      </c>
      <c r="AI2" s="22" t="s">
        <v>24</v>
      </c>
      <c r="AR2" s="3" t="s">
        <v>3</v>
      </c>
      <c r="AS2" s="3">
        <f>AG50</f>
        <v>-0.7215888148021895</v>
      </c>
      <c r="AU2" s="22" t="s">
        <v>24</v>
      </c>
      <c r="BD2" s="3" t="s">
        <v>3</v>
      </c>
      <c r="BE2" s="3">
        <f>AS50</f>
        <v>-0.72275226104491586</v>
      </c>
      <c r="BG2" s="22" t="s">
        <v>24</v>
      </c>
      <c r="BP2" s="3" t="s">
        <v>3</v>
      </c>
      <c r="BQ2" s="3">
        <f>BE50</f>
        <v>-0.72275343448123619</v>
      </c>
      <c r="BS2" s="22" t="s">
        <v>24</v>
      </c>
    </row>
    <row r="3" spans="1:71" x14ac:dyDescent="0.45">
      <c r="A3">
        <v>14</v>
      </c>
      <c r="C3">
        <v>1</v>
      </c>
      <c r="H3" s="3" t="s">
        <v>4</v>
      </c>
      <c r="I3" s="3">
        <v>0</v>
      </c>
      <c r="K3" s="9">
        <f>$C2*LOG(I5/(1-I5),2.718)</f>
        <v>0</v>
      </c>
      <c r="T3" s="3" t="s">
        <v>4</v>
      </c>
      <c r="U3" s="3">
        <f>I51</f>
        <v>9.930878826350685E-2</v>
      </c>
      <c r="W3" s="9">
        <f>$C2*LOG(U5/(1-U5),2.718)</f>
        <v>0.28526021601575346</v>
      </c>
      <c r="AF3" s="3" t="s">
        <v>4</v>
      </c>
      <c r="AG3" s="3">
        <f>U51</f>
        <v>0.13283265765846314</v>
      </c>
      <c r="AI3" s="9">
        <f>$C2*LOG(AG5/(1-AG5),2.718)</f>
        <v>0.37664515653718161</v>
      </c>
      <c r="AR3" s="3" t="s">
        <v>4</v>
      </c>
      <c r="AS3" s="3">
        <f>AG51</f>
        <v>0.13941516175174412</v>
      </c>
      <c r="AU3" s="9">
        <f>$C2*LOG(AS5/(1-AS5),2.718)</f>
        <v>0.39377330731008992</v>
      </c>
      <c r="BD3" s="3" t="s">
        <v>4</v>
      </c>
      <c r="BE3" s="3">
        <f>AS51</f>
        <v>0.13962791004149766</v>
      </c>
      <c r="BG3" s="9">
        <f>$C2*LOG(BE5/(1-BE5),2.718)</f>
        <v>0.39431190322931686</v>
      </c>
      <c r="BP3" s="3" t="s">
        <v>4</v>
      </c>
      <c r="BQ3" s="3">
        <f>BE51</f>
        <v>0.13962812348924364</v>
      </c>
      <c r="BS3" s="9">
        <f>$C2*LOG(BQ5/(1-BQ5),2.718)</f>
        <v>0.39431243743035288</v>
      </c>
    </row>
    <row r="4" spans="1:71" x14ac:dyDescent="0.45">
      <c r="A4">
        <v>-7</v>
      </c>
      <c r="C4">
        <v>0</v>
      </c>
      <c r="K4" s="9">
        <f t="shared" ref="K4:K12" si="0">$C3*LOG(I6/(1-I6),2.718)</f>
        <v>0</v>
      </c>
      <c r="W4" s="9">
        <f t="shared" ref="W4:W12" si="1">$C3*LOG(U6/(1-U6),2.718)</f>
        <v>0.88117473255904921</v>
      </c>
      <c r="AI4" s="9">
        <f t="shared" ref="AI4:AI12" si="2">$C3*LOG(AG6/(1-AG6),2.718)</f>
        <v>1.1737237470005806</v>
      </c>
      <c r="AU4" s="9">
        <f t="shared" ref="AU4:AU12" si="3">$C3*LOG(AS6/(1-AS6),2.718)</f>
        <v>1.2303510177706398</v>
      </c>
      <c r="BG4" s="9">
        <f t="shared" ref="BG4:BG12" si="4">$C3*LOG(BE6/(1-BE6),2.718)</f>
        <v>1.2321662357940195</v>
      </c>
      <c r="BS4" s="9">
        <f t="shared" ref="BS4:BS12" si="5">$C3*LOG(BQ6/(1-BQ6),2.718)</f>
        <v>1.2321680508143318</v>
      </c>
    </row>
    <row r="5" spans="1:71" x14ac:dyDescent="0.45">
      <c r="A5">
        <v>6</v>
      </c>
      <c r="C5">
        <v>0</v>
      </c>
      <c r="I5" s="5">
        <f>EXP(I$2+I$3*G18)/(1+EXP(I$2+I$3*G18))</f>
        <v>0.5</v>
      </c>
      <c r="K5" s="9">
        <f t="shared" si="0"/>
        <v>0</v>
      </c>
      <c r="U5" s="5">
        <f>EXP(U$2+U$3*S18)/(1+EXP(U$2+U$3*S18))</f>
        <v>0.57082811554305712</v>
      </c>
      <c r="W5" s="9">
        <f t="shared" si="1"/>
        <v>0</v>
      </c>
      <c r="AG5" s="5">
        <f>EXP(AG$2+AG$3*AE18)/(1+EXP(AG$2+AG$3*AE18))</f>
        <v>0.59305427648491504</v>
      </c>
      <c r="AI5" s="9">
        <f t="shared" si="2"/>
        <v>0</v>
      </c>
      <c r="AS5" s="5">
        <f>EXP(AS$2+AS$3*AQ18)/(1+EXP(AS$2+AS$3*AQ18))</f>
        <v>0.59718089385073558</v>
      </c>
      <c r="AU5" s="9">
        <f t="shared" si="3"/>
        <v>0</v>
      </c>
      <c r="BE5" s="5">
        <f>EXP(BE$2+BE$3*BC18)/(1+EXP(BE$2+BE$3*BC18))</f>
        <v>0.59731043604633793</v>
      </c>
      <c r="BG5" s="9">
        <f t="shared" si="4"/>
        <v>0</v>
      </c>
      <c r="BQ5" s="5">
        <f>EXP(BQ$2+BQ$3*BO18)/(1+EXP(BQ$2+BQ$3*BO18))</f>
        <v>0.59731056452474662</v>
      </c>
      <c r="BS5" s="9">
        <f t="shared" si="5"/>
        <v>0</v>
      </c>
    </row>
    <row r="6" spans="1:71" x14ac:dyDescent="0.45">
      <c r="A6">
        <v>5</v>
      </c>
      <c r="C6">
        <v>1</v>
      </c>
      <c r="I6" s="5">
        <f t="shared" ref="I6:I14" si="6">EXP(I$2+I$3*G19)/(1+EXP(I$2+I$3*G19))</f>
        <v>0.5</v>
      </c>
      <c r="K6" s="9">
        <f t="shared" si="0"/>
        <v>0</v>
      </c>
      <c r="U6" s="5">
        <f t="shared" ref="U6:U14" si="7">EXP(U$2+U$3*S19)/(1+EXP(U$2+U$3*S19))</f>
        <v>0.7070466713711262</v>
      </c>
      <c r="W6" s="9">
        <f t="shared" si="1"/>
        <v>0</v>
      </c>
      <c r="AG6" s="5">
        <f t="shared" ref="AG6:AG14" si="8">EXP(AG$2+AG$3*AE19)/(1+EXP(AG$2+AG$3*AE19))</f>
        <v>0.76379548599335545</v>
      </c>
      <c r="AI6" s="9">
        <f t="shared" si="2"/>
        <v>0</v>
      </c>
      <c r="AS6" s="5">
        <f t="shared" ref="AS6:AS14" si="9">EXP(AS$2+AS$3*AQ19)/(1+EXP(AS$2+AS$3*AQ19))</f>
        <v>0.77385768080408834</v>
      </c>
      <c r="AU6" s="9">
        <f t="shared" si="3"/>
        <v>0</v>
      </c>
      <c r="BE6" s="5">
        <f t="shared" ref="BE6:BE14" si="10">EXP(BE$2+BE$3*BC19)/(1+EXP(BE$2+BE$3*BC19))</f>
        <v>0.77417515670664006</v>
      </c>
      <c r="BG6" s="9">
        <f t="shared" si="4"/>
        <v>0</v>
      </c>
      <c r="BQ6" s="5">
        <f t="shared" ref="BQ6:BQ14" si="11">EXP(BQ$2+BQ$3*BO19)/(1+EXP(BQ$2+BQ$3*BO19))</f>
        <v>0.77417547398992259</v>
      </c>
      <c r="BS6" s="9">
        <f t="shared" si="5"/>
        <v>0</v>
      </c>
    </row>
    <row r="7" spans="1:71" x14ac:dyDescent="0.45">
      <c r="A7">
        <v>6</v>
      </c>
      <c r="C7">
        <v>0</v>
      </c>
      <c r="I7" s="5">
        <f t="shared" si="6"/>
        <v>0.5</v>
      </c>
      <c r="K7" s="9">
        <f t="shared" si="0"/>
        <v>0</v>
      </c>
      <c r="U7" s="5">
        <f t="shared" si="7"/>
        <v>0.23069319564477619</v>
      </c>
      <c r="W7" s="9">
        <f t="shared" si="1"/>
        <v>-1.269704225589449E-2</v>
      </c>
      <c r="AG7" s="5">
        <f t="shared" si="8"/>
        <v>0.16577333251348014</v>
      </c>
      <c r="AI7" s="9">
        <f t="shared" si="2"/>
        <v>-2.1894138694518013E-2</v>
      </c>
      <c r="AS7" s="5">
        <f t="shared" si="9"/>
        <v>0.1547927226637878</v>
      </c>
      <c r="AU7" s="9">
        <f t="shared" si="3"/>
        <v>-2.4515547920184635E-2</v>
      </c>
      <c r="BE7" s="5">
        <f t="shared" si="10"/>
        <v>0.15444598456626729</v>
      </c>
      <c r="BG7" s="9">
        <f t="shared" si="4"/>
        <v>-2.4615263053033989E-2</v>
      </c>
      <c r="BQ7" s="5">
        <f t="shared" si="11"/>
        <v>0.15444563620208931</v>
      </c>
      <c r="BS7" s="9">
        <f t="shared" si="5"/>
        <v>-2.4615369261636745E-2</v>
      </c>
    </row>
    <row r="8" spans="1:71" x14ac:dyDescent="0.45">
      <c r="A8">
        <v>-5</v>
      </c>
      <c r="C8">
        <v>1</v>
      </c>
      <c r="I8" s="5">
        <f t="shared" si="6"/>
        <v>0.5</v>
      </c>
      <c r="K8" s="9">
        <f t="shared" si="0"/>
        <v>0</v>
      </c>
      <c r="U8" s="5">
        <f t="shared" si="7"/>
        <v>0.52163973919022111</v>
      </c>
      <c r="W8" s="9">
        <f t="shared" si="1"/>
        <v>0</v>
      </c>
      <c r="AG8" s="5">
        <f t="shared" si="8"/>
        <v>0.52770678548805494</v>
      </c>
      <c r="AI8" s="9">
        <f t="shared" si="2"/>
        <v>0</v>
      </c>
      <c r="AS8" s="5">
        <f t="shared" si="9"/>
        <v>0.52869397650651573</v>
      </c>
      <c r="AU8" s="9">
        <f t="shared" si="3"/>
        <v>0</v>
      </c>
      <c r="BE8" s="5">
        <f t="shared" si="10"/>
        <v>0.52872214421535124</v>
      </c>
      <c r="BG8" s="9">
        <f t="shared" si="4"/>
        <v>0</v>
      </c>
      <c r="BQ8" s="5">
        <f t="shared" si="11"/>
        <v>0.52872217093941276</v>
      </c>
      <c r="BS8" s="9">
        <f t="shared" si="5"/>
        <v>0</v>
      </c>
    </row>
    <row r="9" spans="1:71" x14ac:dyDescent="0.45">
      <c r="A9">
        <v>1</v>
      </c>
      <c r="C9">
        <v>0</v>
      </c>
      <c r="H9" s="2" t="s">
        <v>5</v>
      </c>
      <c r="I9" s="5">
        <f t="shared" si="6"/>
        <v>0.5</v>
      </c>
      <c r="K9" s="9">
        <f t="shared" si="0"/>
        <v>0</v>
      </c>
      <c r="T9" s="2" t="s">
        <v>5</v>
      </c>
      <c r="U9" s="5">
        <f t="shared" si="7"/>
        <v>0.4968261111878054</v>
      </c>
      <c r="W9" s="9">
        <f t="shared" si="1"/>
        <v>-1.0058879031613877</v>
      </c>
      <c r="AF9" s="2" t="s">
        <v>5</v>
      </c>
      <c r="AG9" s="5">
        <f t="shared" si="8"/>
        <v>0.49452725141375792</v>
      </c>
      <c r="AI9" s="9">
        <f t="shared" si="2"/>
        <v>-1.3503584561335165</v>
      </c>
      <c r="AR9" s="2" t="s">
        <v>5</v>
      </c>
      <c r="AS9" s="5">
        <f t="shared" si="9"/>
        <v>0.49387205533648776</v>
      </c>
      <c r="AU9" s="9">
        <f t="shared" si="3"/>
        <v>-1.4188117320210991</v>
      </c>
      <c r="BD9" s="2" t="s">
        <v>5</v>
      </c>
      <c r="BE9" s="5">
        <f t="shared" si="10"/>
        <v>0.49384713289733112</v>
      </c>
      <c r="BG9" s="9">
        <f t="shared" si="4"/>
        <v>-1.4210391506608708</v>
      </c>
      <c r="BP9" s="2" t="s">
        <v>5</v>
      </c>
      <c r="BQ9" s="5">
        <f t="shared" si="11"/>
        <v>0.49384710635195389</v>
      </c>
      <c r="BS9" s="9">
        <f t="shared" si="5"/>
        <v>-1.4210413915682683</v>
      </c>
    </row>
    <row r="10" spans="1:71" x14ac:dyDescent="0.45">
      <c r="A10">
        <v>0</v>
      </c>
      <c r="C10">
        <v>0</v>
      </c>
      <c r="I10" s="5">
        <f t="shared" si="6"/>
        <v>0.5</v>
      </c>
      <c r="K10" s="9">
        <f t="shared" si="0"/>
        <v>0</v>
      </c>
      <c r="U10" s="5">
        <f t="shared" si="7"/>
        <v>0.52163973919022111</v>
      </c>
      <c r="W10" s="9">
        <f t="shared" si="1"/>
        <v>0</v>
      </c>
      <c r="AG10" s="5">
        <f t="shared" si="8"/>
        <v>0.52770678548805494</v>
      </c>
      <c r="AI10" s="9">
        <f t="shared" si="2"/>
        <v>0</v>
      </c>
      <c r="AS10" s="5">
        <f t="shared" si="9"/>
        <v>0.52869397650651573</v>
      </c>
      <c r="AU10" s="9">
        <f t="shared" si="3"/>
        <v>0</v>
      </c>
      <c r="BE10" s="5">
        <f t="shared" si="10"/>
        <v>0.52872214421535124</v>
      </c>
      <c r="BG10" s="9">
        <f t="shared" si="4"/>
        <v>0</v>
      </c>
      <c r="BQ10" s="5">
        <f t="shared" si="11"/>
        <v>0.52872217093941276</v>
      </c>
      <c r="BS10" s="9">
        <f t="shared" si="5"/>
        <v>0</v>
      </c>
    </row>
    <row r="11" spans="1:71" x14ac:dyDescent="0.45">
      <c r="A11">
        <v>-17</v>
      </c>
      <c r="C11">
        <v>0</v>
      </c>
      <c r="I11" s="5">
        <f t="shared" si="6"/>
        <v>0.5</v>
      </c>
      <c r="K11" s="9">
        <f t="shared" si="0"/>
        <v>0</v>
      </c>
      <c r="U11" s="5">
        <f t="shared" si="7"/>
        <v>0.26780581567474293</v>
      </c>
      <c r="W11" s="9">
        <f t="shared" si="1"/>
        <v>0</v>
      </c>
      <c r="AG11" s="5">
        <f t="shared" si="8"/>
        <v>0.20583466097850653</v>
      </c>
      <c r="AI11" s="9">
        <f t="shared" si="2"/>
        <v>0</v>
      </c>
      <c r="AS11" s="5">
        <f t="shared" si="9"/>
        <v>0.19487101385039074</v>
      </c>
      <c r="AU11" s="9">
        <f t="shared" si="3"/>
        <v>0</v>
      </c>
      <c r="BE11" s="5">
        <f t="shared" si="10"/>
        <v>0.19452181379171138</v>
      </c>
      <c r="BG11" s="9">
        <f t="shared" si="4"/>
        <v>0</v>
      </c>
      <c r="BQ11" s="5">
        <f t="shared" si="11"/>
        <v>0.19452146271608853</v>
      </c>
      <c r="BS11" s="9">
        <f t="shared" si="5"/>
        <v>0</v>
      </c>
    </row>
    <row r="12" spans="1:71" x14ac:dyDescent="0.45">
      <c r="I12" s="5">
        <f t="shared" si="6"/>
        <v>0.5</v>
      </c>
      <c r="K12" s="9">
        <f t="shared" si="0"/>
        <v>0</v>
      </c>
      <c r="U12" s="5">
        <f t="shared" si="7"/>
        <v>0.39892869522821151</v>
      </c>
      <c r="W12" s="9">
        <f t="shared" si="1"/>
        <v>0</v>
      </c>
      <c r="AG12" s="5">
        <f t="shared" si="8"/>
        <v>0.36511708821028083</v>
      </c>
      <c r="AI12" s="9">
        <f t="shared" si="2"/>
        <v>0</v>
      </c>
      <c r="AS12" s="5">
        <f t="shared" si="9"/>
        <v>0.35843258964071556</v>
      </c>
      <c r="AU12" s="9">
        <f>$C11*LOG(AS14/(1-AS14),2.718)</f>
        <v>0</v>
      </c>
      <c r="BE12" s="5">
        <f t="shared" si="10"/>
        <v>0.35821399784173519</v>
      </c>
      <c r="BG12" s="9">
        <f>$C11*LOG(BE14/(1-BE14),2.718)</f>
        <v>0</v>
      </c>
      <c r="BQ12" s="5">
        <f t="shared" si="11"/>
        <v>0.35821377714353153</v>
      </c>
      <c r="BS12" s="9">
        <f t="shared" si="5"/>
        <v>0</v>
      </c>
    </row>
    <row r="13" spans="1:71" x14ac:dyDescent="0.45">
      <c r="I13" s="5">
        <f t="shared" si="6"/>
        <v>0.5</v>
      </c>
      <c r="K13" t="s">
        <v>11</v>
      </c>
      <c r="U13" s="5">
        <f t="shared" si="7"/>
        <v>0.37537178222185336</v>
      </c>
      <c r="W13" t="s">
        <v>11</v>
      </c>
      <c r="AG13" s="5">
        <f t="shared" si="8"/>
        <v>0.33491119701673505</v>
      </c>
      <c r="AI13" t="s">
        <v>11</v>
      </c>
      <c r="AS13" s="5">
        <f t="shared" si="9"/>
        <v>0.3270432110760163</v>
      </c>
      <c r="AU13" t="s">
        <v>11</v>
      </c>
      <c r="BE13" s="5">
        <f t="shared" si="10"/>
        <v>0.32678720444943155</v>
      </c>
      <c r="BG13" t="s">
        <v>11</v>
      </c>
      <c r="BQ13" s="5">
        <f t="shared" si="11"/>
        <v>0.32678694629662963</v>
      </c>
      <c r="BS13" t="s">
        <v>11</v>
      </c>
    </row>
    <row r="14" spans="1:71" x14ac:dyDescent="0.45">
      <c r="I14" s="5">
        <f t="shared" si="6"/>
        <v>0.5</v>
      </c>
      <c r="K14" s="9">
        <f>-LN(1+EXP(I$2+I$3*$G18))</f>
        <v>-0.69314718055994529</v>
      </c>
      <c r="U14" s="5">
        <f t="shared" si="7"/>
        <v>9.9976198397262378E-2</v>
      </c>
      <c r="W14" s="9">
        <f>-LN(1+EXP(U$2+U$3*$G18))</f>
        <v>-0.84589777722833759</v>
      </c>
      <c r="AG14" s="5">
        <f t="shared" si="8"/>
        <v>5.0010861615510993E-2</v>
      </c>
      <c r="AI14" s="9">
        <f>-LN(1+EXP(AG$2+AG$3*$G18))</f>
        <v>-0.89907545988923188</v>
      </c>
      <c r="AS14" s="5">
        <f t="shared" si="9"/>
        <v>4.3453144079105811E-2</v>
      </c>
      <c r="AU14" s="9">
        <f>-LN(1+EXP(AS$2+AS$3*$G18))</f>
        <v>-0.90926768592287266</v>
      </c>
      <c r="BE14" s="5">
        <f t="shared" si="10"/>
        <v>4.3254889624185805E-2</v>
      </c>
      <c r="BG14" s="9">
        <f>-LN(1+EXP(BE$2+BE$3*$G18))</f>
        <v>-0.90958932664885683</v>
      </c>
      <c r="BQ14" s="5">
        <f t="shared" si="11"/>
        <v>4.325469089712744E-2</v>
      </c>
      <c r="BS14" s="9">
        <f>-LN(1+EXP(BQ$2+BQ$3*$G18))</f>
        <v>-0.90958964569966072</v>
      </c>
    </row>
    <row r="15" spans="1:71" x14ac:dyDescent="0.45">
      <c r="K15" s="9">
        <f t="shared" ref="K15:K23" si="12">-LN(1+EXP(I$2+I$3*$G19))</f>
        <v>-0.69314718055994529</v>
      </c>
      <c r="W15" s="9">
        <f t="shared" ref="W15:W23" si="13">-LN(1+EXP(U$2+U$3*$G19))</f>
        <v>-1.2277419706088057</v>
      </c>
      <c r="AI15" s="9">
        <f t="shared" ref="AI15:AI23" si="14">-LN(1+EXP(AG$2+AG$3*$G19))</f>
        <v>-1.4430572644504092</v>
      </c>
      <c r="AU15" s="9">
        <f t="shared" ref="AU15:AU23" si="15">-LN(1+EXP(AS$2+AS$3*$G19))</f>
        <v>-1.4865907469518245</v>
      </c>
      <c r="BG15" s="9">
        <f t="shared" ref="BG15:BG23" si="16">-LN(1+EXP(BE$2+BE$3*$G19))</f>
        <v>-1.4879956098760183</v>
      </c>
      <c r="BS15" s="9">
        <f t="shared" ref="BS15:BS23" si="17">-LN(1+EXP(BQ$2+BQ$3*$G19))</f>
        <v>-1.4879970148742496</v>
      </c>
    </row>
    <row r="16" spans="1:71" x14ac:dyDescent="0.45">
      <c r="K16" s="9">
        <f t="shared" si="12"/>
        <v>-0.69314718055994529</v>
      </c>
      <c r="W16" s="9">
        <f t="shared" si="13"/>
        <v>-0.26226542369061062</v>
      </c>
      <c r="AI16" s="9">
        <f t="shared" si="14"/>
        <v>-0.18125012999287257</v>
      </c>
      <c r="AU16" s="9">
        <f t="shared" si="15"/>
        <v>-0.16817338308301497</v>
      </c>
      <c r="BG16" s="9">
        <f t="shared" si="16"/>
        <v>-0.16776322689613724</v>
      </c>
      <c r="BS16" s="9">
        <f t="shared" si="17"/>
        <v>-0.16776281490104314</v>
      </c>
    </row>
    <row r="17" spans="6:71" x14ac:dyDescent="0.45">
      <c r="F17" s="18" t="s">
        <v>2</v>
      </c>
      <c r="G17" s="18"/>
      <c r="K17" s="9">
        <f t="shared" si="12"/>
        <v>-0.69314718055994529</v>
      </c>
      <c r="R17" s="18" t="s">
        <v>2</v>
      </c>
      <c r="S17" s="18"/>
      <c r="W17" s="9">
        <f t="shared" si="13"/>
        <v>-0.73739114666514993</v>
      </c>
      <c r="AD17" s="18" t="s">
        <v>2</v>
      </c>
      <c r="AE17" s="18"/>
      <c r="AI17" s="9">
        <f t="shared" si="14"/>
        <v>-0.75015526908577945</v>
      </c>
      <c r="AP17" s="18" t="s">
        <v>2</v>
      </c>
      <c r="AQ17" s="18"/>
      <c r="AU17" s="9">
        <f t="shared" si="15"/>
        <v>-0.75224766454111558</v>
      </c>
      <c r="BB17" s="18" t="s">
        <v>2</v>
      </c>
      <c r="BC17" s="18"/>
      <c r="BG17" s="9">
        <f t="shared" si="16"/>
        <v>-0.75230743154851543</v>
      </c>
      <c r="BN17" s="18" t="s">
        <v>2</v>
      </c>
      <c r="BO17" s="18"/>
      <c r="BS17" s="9">
        <f t="shared" si="17"/>
        <v>-0.75230748825404936</v>
      </c>
    </row>
    <row r="18" spans="6:71" x14ac:dyDescent="0.45">
      <c r="F18" s="1">
        <v>1</v>
      </c>
      <c r="G18" s="1">
        <v>8</v>
      </c>
      <c r="I18" s="5">
        <f>$C2-I5</f>
        <v>0.5</v>
      </c>
      <c r="K18" s="9">
        <f t="shared" si="12"/>
        <v>-0.69314718055994529</v>
      </c>
      <c r="R18" s="1">
        <v>1</v>
      </c>
      <c r="S18" s="1">
        <v>8</v>
      </c>
      <c r="U18" s="5">
        <f>$C2-U5</f>
        <v>0.42917188445694288</v>
      </c>
      <c r="W18" s="9">
        <f t="shared" si="13"/>
        <v>-0.68681946522008597</v>
      </c>
      <c r="AD18" s="1">
        <v>1</v>
      </c>
      <c r="AE18" s="1">
        <v>8</v>
      </c>
      <c r="AG18" s="5">
        <f>$C2-AG5</f>
        <v>0.40694572351508496</v>
      </c>
      <c r="AI18" s="9">
        <f t="shared" si="14"/>
        <v>-0.6822611517942988</v>
      </c>
      <c r="AP18" s="1">
        <v>1</v>
      </c>
      <c r="AQ18" s="1">
        <v>8</v>
      </c>
      <c r="AS18" s="5">
        <f>$C2-AS5</f>
        <v>0.40281910614926442</v>
      </c>
      <c r="AU18" s="9">
        <f t="shared" si="15"/>
        <v>-0.68096578659089624</v>
      </c>
      <c r="BB18" s="1">
        <v>1</v>
      </c>
      <c r="BC18" s="1">
        <v>8</v>
      </c>
      <c r="BE18" s="5">
        <f>$C2-BE5</f>
        <v>0.40268956395366207</v>
      </c>
      <c r="BG18" s="9">
        <f t="shared" si="16"/>
        <v>-0.68091654642182065</v>
      </c>
      <c r="BN18" s="1">
        <v>1</v>
      </c>
      <c r="BO18" s="1">
        <v>8</v>
      </c>
      <c r="BQ18" s="5">
        <f>$C2-BQ5</f>
        <v>0.40268943547525338</v>
      </c>
      <c r="BS18" s="9">
        <f t="shared" si="17"/>
        <v>-0.68091649397644649</v>
      </c>
    </row>
    <row r="19" spans="6:71" x14ac:dyDescent="0.45">
      <c r="F19" s="1">
        <v>1</v>
      </c>
      <c r="G19" s="1">
        <v>14</v>
      </c>
      <c r="I19" s="5">
        <f>$C3-I6</f>
        <v>0.5</v>
      </c>
      <c r="K19" s="9">
        <f t="shared" si="12"/>
        <v>-0.69314718055994529</v>
      </c>
      <c r="R19" s="1">
        <v>1</v>
      </c>
      <c r="S19" s="1">
        <v>14</v>
      </c>
      <c r="U19" s="5">
        <f>$C3-U6</f>
        <v>0.2929533286288738</v>
      </c>
      <c r="W19" s="9">
        <f t="shared" si="13"/>
        <v>-0.73739114666514993</v>
      </c>
      <c r="AD19" s="1">
        <v>1</v>
      </c>
      <c r="AE19" s="1">
        <v>14</v>
      </c>
      <c r="AG19" s="5">
        <f>$C3-AG6</f>
        <v>0.23620451400664455</v>
      </c>
      <c r="AI19" s="9">
        <f t="shared" si="14"/>
        <v>-0.75015526908577945</v>
      </c>
      <c r="AP19" s="1">
        <v>1</v>
      </c>
      <c r="AQ19" s="1">
        <v>14</v>
      </c>
      <c r="AS19" s="5">
        <f>$C3-AS6</f>
        <v>0.22614231919591166</v>
      </c>
      <c r="AU19" s="9">
        <f t="shared" si="15"/>
        <v>-0.75224766454111558</v>
      </c>
      <c r="BB19" s="1">
        <v>1</v>
      </c>
      <c r="BC19" s="1">
        <v>14</v>
      </c>
      <c r="BE19" s="5">
        <f>$C3-BE6</f>
        <v>0.22582484329335994</v>
      </c>
      <c r="BG19" s="9">
        <f t="shared" si="16"/>
        <v>-0.75230743154851543</v>
      </c>
      <c r="BN19" s="1">
        <v>1</v>
      </c>
      <c r="BO19" s="1">
        <v>14</v>
      </c>
      <c r="BQ19" s="5">
        <f>$C3-BQ6</f>
        <v>0.22582452601007741</v>
      </c>
      <c r="BS19" s="9">
        <f t="shared" si="17"/>
        <v>-0.75230748825404936</v>
      </c>
    </row>
    <row r="20" spans="6:71" x14ac:dyDescent="0.45">
      <c r="F20" s="1">
        <v>1</v>
      </c>
      <c r="G20" s="1">
        <v>-7</v>
      </c>
      <c r="I20" s="5">
        <f t="shared" ref="I20:I26" si="18">$C4-I7</f>
        <v>-0.5</v>
      </c>
      <c r="K20" s="9">
        <f t="shared" si="12"/>
        <v>-0.69314718055994529</v>
      </c>
      <c r="R20" s="1">
        <v>1</v>
      </c>
      <c r="S20" s="1">
        <v>-7</v>
      </c>
      <c r="U20" s="5">
        <f t="shared" ref="U20:U26" si="19">$C4-U7</f>
        <v>-0.23069319564477619</v>
      </c>
      <c r="W20" s="9">
        <f t="shared" si="13"/>
        <v>-0.31170952106824812</v>
      </c>
      <c r="AD20" s="1">
        <v>1</v>
      </c>
      <c r="AE20" s="1">
        <v>-7</v>
      </c>
      <c r="AG20" s="5">
        <f t="shared" ref="AG20:AG26" si="20">$C4-AG7</f>
        <v>-0.16577333251348014</v>
      </c>
      <c r="AI20" s="9">
        <f t="shared" si="14"/>
        <v>-0.23046360386957021</v>
      </c>
      <c r="AP20" s="1">
        <v>1</v>
      </c>
      <c r="AQ20" s="1">
        <v>-7</v>
      </c>
      <c r="AS20" s="5">
        <f t="shared" ref="AS20:AS26" si="21">$C4-AS7</f>
        <v>-0.1547927226637878</v>
      </c>
      <c r="AU20" s="9">
        <f t="shared" si="15"/>
        <v>-0.21675278315747737</v>
      </c>
      <c r="BB20" s="1">
        <v>1</v>
      </c>
      <c r="BC20" s="1">
        <v>-7</v>
      </c>
      <c r="BE20" s="5">
        <f t="shared" ref="BE20:BE26" si="22">$C4-BE7</f>
        <v>-0.15444598456626729</v>
      </c>
      <c r="BG20" s="9">
        <f t="shared" si="16"/>
        <v>-0.21631915778917615</v>
      </c>
      <c r="BN20" s="1">
        <v>1</v>
      </c>
      <c r="BO20" s="1">
        <v>-7</v>
      </c>
      <c r="BQ20" s="5">
        <f t="shared" ref="BQ20:BQ26" si="23">$C4-BQ7</f>
        <v>-0.15444563620208931</v>
      </c>
      <c r="BS20" s="9">
        <f t="shared" si="17"/>
        <v>-0.21631872192939455</v>
      </c>
    </row>
    <row r="21" spans="6:71" x14ac:dyDescent="0.45">
      <c r="F21" s="1">
        <v>1</v>
      </c>
      <c r="G21" s="1">
        <v>6</v>
      </c>
      <c r="H21" s="2"/>
      <c r="I21" s="5">
        <f t="shared" si="18"/>
        <v>-0.5</v>
      </c>
      <c r="K21" s="9">
        <f t="shared" si="12"/>
        <v>-0.69314718055994529</v>
      </c>
      <c r="R21" s="1">
        <v>1</v>
      </c>
      <c r="S21" s="1">
        <v>6</v>
      </c>
      <c r="T21" s="2"/>
      <c r="U21" s="5">
        <f t="shared" si="19"/>
        <v>-0.52163973919022111</v>
      </c>
      <c r="W21" s="9">
        <f t="shared" si="13"/>
        <v>-0.50904170793744941</v>
      </c>
      <c r="AD21" s="1">
        <v>1</v>
      </c>
      <c r="AE21" s="1">
        <v>6</v>
      </c>
      <c r="AF21" s="2"/>
      <c r="AG21" s="5">
        <f t="shared" si="20"/>
        <v>-0.52770678548805494</v>
      </c>
      <c r="AI21" s="9">
        <f t="shared" si="14"/>
        <v>-0.45431468797386609</v>
      </c>
      <c r="AP21" s="1">
        <v>1</v>
      </c>
      <c r="AQ21" s="1">
        <v>6</v>
      </c>
      <c r="AR21" s="2"/>
      <c r="AS21" s="5">
        <f t="shared" si="21"/>
        <v>-0.52869397650651573</v>
      </c>
      <c r="AU21" s="9">
        <f t="shared" si="15"/>
        <v>-0.44384101804770654</v>
      </c>
      <c r="BB21" s="1">
        <v>1</v>
      </c>
      <c r="BC21" s="1">
        <v>6</v>
      </c>
      <c r="BD21" s="2"/>
      <c r="BE21" s="5">
        <f t="shared" si="22"/>
        <v>-0.52872214421535124</v>
      </c>
      <c r="BG21" s="9">
        <f t="shared" si="16"/>
        <v>-0.44350036083050937</v>
      </c>
      <c r="BN21" s="1">
        <v>1</v>
      </c>
      <c r="BO21" s="1">
        <v>6</v>
      </c>
      <c r="BP21" s="2"/>
      <c r="BQ21" s="5">
        <f t="shared" si="23"/>
        <v>-0.52872217093941276</v>
      </c>
      <c r="BS21" s="9">
        <f t="shared" si="17"/>
        <v>-0.4435000169492701</v>
      </c>
    </row>
    <row r="22" spans="6:71" x14ac:dyDescent="0.45">
      <c r="F22" s="1">
        <v>1</v>
      </c>
      <c r="G22" s="1">
        <v>5</v>
      </c>
      <c r="H22" s="2" t="s">
        <v>6</v>
      </c>
      <c r="I22" s="5">
        <f t="shared" si="18"/>
        <v>0.5</v>
      </c>
      <c r="K22" s="9">
        <f t="shared" si="12"/>
        <v>-0.69314718055994529</v>
      </c>
      <c r="R22" s="1">
        <v>1</v>
      </c>
      <c r="S22" s="1">
        <v>5</v>
      </c>
      <c r="T22" s="2" t="s">
        <v>6</v>
      </c>
      <c r="U22" s="5">
        <f t="shared" si="19"/>
        <v>0.5031738888121946</v>
      </c>
      <c r="W22" s="9">
        <f t="shared" si="13"/>
        <v>-0.47059865779508081</v>
      </c>
      <c r="AD22" s="1">
        <v>1</v>
      </c>
      <c r="AE22" s="1">
        <v>5</v>
      </c>
      <c r="AF22" s="2" t="s">
        <v>6</v>
      </c>
      <c r="AG22" s="5">
        <f t="shared" si="20"/>
        <v>0.50547274858624203</v>
      </c>
      <c r="AI22" s="9">
        <f t="shared" si="14"/>
        <v>-0.40783470892103157</v>
      </c>
      <c r="AP22" s="1">
        <v>1</v>
      </c>
      <c r="AQ22" s="1">
        <v>5</v>
      </c>
      <c r="AR22" s="2" t="s">
        <v>6</v>
      </c>
      <c r="AS22" s="5">
        <f t="shared" si="21"/>
        <v>0.5061279446635123</v>
      </c>
      <c r="AU22" s="9">
        <f t="shared" si="15"/>
        <v>-0.39607415804958601</v>
      </c>
      <c r="BB22" s="1">
        <v>1</v>
      </c>
      <c r="BC22" s="1">
        <v>5</v>
      </c>
      <c r="BD22" s="2" t="s">
        <v>6</v>
      </c>
      <c r="BE22" s="5">
        <f t="shared" si="22"/>
        <v>0.50615286710266894</v>
      </c>
      <c r="BG22" s="9">
        <f t="shared" si="16"/>
        <v>-0.39569380978942087</v>
      </c>
      <c r="BN22" s="1">
        <v>1</v>
      </c>
      <c r="BO22" s="1">
        <v>5</v>
      </c>
      <c r="BP22" s="2" t="s">
        <v>6</v>
      </c>
      <c r="BQ22" s="5">
        <f t="shared" si="23"/>
        <v>0.50615289364804616</v>
      </c>
      <c r="BS22" s="9">
        <f t="shared" si="17"/>
        <v>-0.39569342632559762</v>
      </c>
    </row>
    <row r="23" spans="6:71" x14ac:dyDescent="0.45">
      <c r="F23" s="1">
        <v>1</v>
      </c>
      <c r="G23" s="1">
        <v>6</v>
      </c>
      <c r="I23" s="5">
        <f t="shared" si="18"/>
        <v>-0.5</v>
      </c>
      <c r="K23" s="9">
        <f t="shared" si="12"/>
        <v>-0.69314718055994529</v>
      </c>
      <c r="R23" s="1">
        <v>1</v>
      </c>
      <c r="S23" s="1">
        <v>6</v>
      </c>
      <c r="U23" s="5">
        <f t="shared" si="19"/>
        <v>-0.52163973919022111</v>
      </c>
      <c r="W23" s="9">
        <f t="shared" si="13"/>
        <v>-0.1053340697822575</v>
      </c>
      <c r="AD23" s="1">
        <v>1</v>
      </c>
      <c r="AE23" s="1">
        <v>6</v>
      </c>
      <c r="AG23" s="5">
        <f t="shared" si="20"/>
        <v>-0.52770678548805494</v>
      </c>
      <c r="AI23" s="9">
        <f t="shared" si="14"/>
        <v>-5.130472773239618E-2</v>
      </c>
      <c r="AP23" s="1">
        <v>1</v>
      </c>
      <c r="AQ23" s="1">
        <v>6</v>
      </c>
      <c r="AS23" s="5">
        <f t="shared" si="21"/>
        <v>-0.52869397650651573</v>
      </c>
      <c r="AU23" s="9">
        <f t="shared" si="15"/>
        <v>-4.4425504452828168E-2</v>
      </c>
      <c r="BB23" s="1">
        <v>1</v>
      </c>
      <c r="BC23" s="1">
        <v>6</v>
      </c>
      <c r="BE23" s="5">
        <f t="shared" si="22"/>
        <v>-0.52872214421535124</v>
      </c>
      <c r="BG23" s="9">
        <f t="shared" si="16"/>
        <v>-4.4218265349626217E-2</v>
      </c>
      <c r="BN23" s="1">
        <v>1</v>
      </c>
      <c r="BO23" s="1">
        <v>6</v>
      </c>
      <c r="BQ23" s="5">
        <f t="shared" si="23"/>
        <v>-0.52872217093941276</v>
      </c>
      <c r="BS23" s="9">
        <f t="shared" si="17"/>
        <v>-4.4218057638046905E-2</v>
      </c>
    </row>
    <row r="24" spans="6:71" x14ac:dyDescent="0.45">
      <c r="F24" s="1">
        <v>1</v>
      </c>
      <c r="G24" s="1">
        <v>-5</v>
      </c>
      <c r="I24" s="5">
        <f t="shared" si="18"/>
        <v>0.5</v>
      </c>
      <c r="K24" t="s">
        <v>12</v>
      </c>
      <c r="R24" s="1">
        <v>1</v>
      </c>
      <c r="S24" s="1">
        <v>-5</v>
      </c>
      <c r="U24" s="5">
        <f t="shared" si="19"/>
        <v>0.73219418432525707</v>
      </c>
      <c r="W24" t="s">
        <v>12</v>
      </c>
      <c r="AD24" s="1">
        <v>1</v>
      </c>
      <c r="AE24" s="1">
        <v>-5</v>
      </c>
      <c r="AG24" s="5">
        <f t="shared" si="20"/>
        <v>0.79416533902149344</v>
      </c>
      <c r="AI24" t="s">
        <v>12</v>
      </c>
      <c r="AP24" s="1">
        <v>1</v>
      </c>
      <c r="AQ24" s="1">
        <v>-5</v>
      </c>
      <c r="AS24" s="5">
        <f t="shared" si="21"/>
        <v>0.80512898614960926</v>
      </c>
      <c r="AU24" t="s">
        <v>12</v>
      </c>
      <c r="BB24" s="1">
        <v>1</v>
      </c>
      <c r="BC24" s="1">
        <v>-5</v>
      </c>
      <c r="BE24" s="5">
        <f t="shared" si="22"/>
        <v>0.80547818620828859</v>
      </c>
      <c r="BG24" t="s">
        <v>12</v>
      </c>
      <c r="BN24" s="1">
        <v>1</v>
      </c>
      <c r="BO24" s="1">
        <v>-5</v>
      </c>
      <c r="BQ24" s="5">
        <f t="shared" si="23"/>
        <v>0.8054785372839115</v>
      </c>
      <c r="BS24" t="s">
        <v>12</v>
      </c>
    </row>
    <row r="25" spans="6:71" x14ac:dyDescent="0.45">
      <c r="F25" s="1">
        <v>1</v>
      </c>
      <c r="G25" s="1">
        <v>1</v>
      </c>
      <c r="I25" s="5">
        <f t="shared" si="18"/>
        <v>-0.5</v>
      </c>
      <c r="K25" s="9">
        <f>K3+K14</f>
        <v>-0.69314718055994529</v>
      </c>
      <c r="R25" s="1">
        <v>1</v>
      </c>
      <c r="S25" s="1">
        <v>1</v>
      </c>
      <c r="U25" s="5">
        <f t="shared" si="19"/>
        <v>-0.39892869522821151</v>
      </c>
      <c r="W25" s="9">
        <f>W3+W14</f>
        <v>-0.56063756121258412</v>
      </c>
      <c r="AD25" s="1">
        <v>1</v>
      </c>
      <c r="AE25" s="1">
        <v>1</v>
      </c>
      <c r="AG25" s="5">
        <f t="shared" si="20"/>
        <v>-0.36511708821028083</v>
      </c>
      <c r="AI25" s="9">
        <f>AI3+AI14</f>
        <v>-0.52243030335205032</v>
      </c>
      <c r="AP25" s="1">
        <v>1</v>
      </c>
      <c r="AQ25" s="1">
        <v>1</v>
      </c>
      <c r="AS25" s="5">
        <f t="shared" si="21"/>
        <v>-0.35843258964071556</v>
      </c>
      <c r="AU25" s="9">
        <f>AU3+AU14</f>
        <v>-0.5154943786127828</v>
      </c>
      <c r="BB25" s="1">
        <v>1</v>
      </c>
      <c r="BC25" s="1">
        <v>1</v>
      </c>
      <c r="BE25" s="5">
        <f t="shared" si="22"/>
        <v>-0.35821399784173519</v>
      </c>
      <c r="BG25" s="9">
        <f>BG3+BG14</f>
        <v>-0.51527742341953997</v>
      </c>
      <c r="BN25" s="1">
        <v>1</v>
      </c>
      <c r="BO25" s="1">
        <v>1</v>
      </c>
      <c r="BQ25" s="5">
        <f t="shared" si="23"/>
        <v>-0.35821377714353153</v>
      </c>
      <c r="BS25" s="9">
        <f>BS3+BS14</f>
        <v>-0.51527720826930778</v>
      </c>
    </row>
    <row r="26" spans="6:71" x14ac:dyDescent="0.45">
      <c r="F26" s="1">
        <v>1</v>
      </c>
      <c r="G26" s="1">
        <v>0</v>
      </c>
      <c r="I26" s="5">
        <f t="shared" si="18"/>
        <v>-0.5</v>
      </c>
      <c r="K26" s="9">
        <f t="shared" ref="K26:K34" si="24">K4+K15</f>
        <v>-0.69314718055994529</v>
      </c>
      <c r="R26" s="1">
        <v>1</v>
      </c>
      <c r="S26" s="1">
        <v>0</v>
      </c>
      <c r="U26" s="5">
        <f t="shared" si="19"/>
        <v>-0.37537178222185336</v>
      </c>
      <c r="W26" s="9">
        <f t="shared" ref="W26:W34" si="25">W4+W15</f>
        <v>-0.34656723804975653</v>
      </c>
      <c r="AD26" s="1">
        <v>1</v>
      </c>
      <c r="AE26" s="1">
        <v>0</v>
      </c>
      <c r="AG26" s="5">
        <f t="shared" si="20"/>
        <v>-0.33491119701673505</v>
      </c>
      <c r="AI26" s="9">
        <f t="shared" ref="AI26:AI34" si="26">AI4+AI15</f>
        <v>-0.26933351744982859</v>
      </c>
      <c r="AP26" s="1">
        <v>1</v>
      </c>
      <c r="AQ26" s="1">
        <v>0</v>
      </c>
      <c r="AS26" s="5">
        <f t="shared" si="21"/>
        <v>-0.3270432110760163</v>
      </c>
      <c r="AU26" s="9">
        <f t="shared" ref="AU26:AU34" si="27">AU4+AU15</f>
        <v>-0.25623972918118465</v>
      </c>
      <c r="BB26" s="1">
        <v>1</v>
      </c>
      <c r="BC26" s="1">
        <v>0</v>
      </c>
      <c r="BE26" s="5">
        <f t="shared" si="22"/>
        <v>-0.32678720444943155</v>
      </c>
      <c r="BG26" s="9">
        <f t="shared" ref="BG26:BG34" si="28">BG4+BG15</f>
        <v>-0.25582937408199879</v>
      </c>
      <c r="BN26" s="1">
        <v>1</v>
      </c>
      <c r="BO26" s="1">
        <v>0</v>
      </c>
      <c r="BQ26" s="5">
        <f t="shared" si="23"/>
        <v>-0.32678694629662963</v>
      </c>
      <c r="BS26" s="9">
        <f t="shared" ref="BS26:BS34" si="29">BS4+BS15</f>
        <v>-0.25582896405991784</v>
      </c>
    </row>
    <row r="27" spans="6:71" x14ac:dyDescent="0.45">
      <c r="F27" s="1">
        <v>1</v>
      </c>
      <c r="G27" s="1">
        <v>-17</v>
      </c>
      <c r="I27" s="5">
        <f>$C11-I14</f>
        <v>-0.5</v>
      </c>
      <c r="K27" s="9">
        <f t="shared" si="24"/>
        <v>-0.69314718055994529</v>
      </c>
      <c r="R27" s="1">
        <v>1</v>
      </c>
      <c r="S27" s="1">
        <v>-17</v>
      </c>
      <c r="U27" s="5">
        <f>$C11-U14</f>
        <v>-9.9976198397262378E-2</v>
      </c>
      <c r="W27" s="9">
        <f t="shared" si="25"/>
        <v>-0.26226542369061062</v>
      </c>
      <c r="AD27" s="1">
        <v>1</v>
      </c>
      <c r="AE27" s="1">
        <v>-17</v>
      </c>
      <c r="AG27" s="5">
        <f>$C11-AG14</f>
        <v>-5.0010861615510993E-2</v>
      </c>
      <c r="AI27" s="9">
        <f t="shared" si="26"/>
        <v>-0.18125012999287257</v>
      </c>
      <c r="AP27" s="1">
        <v>1</v>
      </c>
      <c r="AQ27" s="1">
        <v>-17</v>
      </c>
      <c r="AS27" s="5">
        <f>$C11-AS14</f>
        <v>-4.3453144079105811E-2</v>
      </c>
      <c r="AU27" s="9">
        <f t="shared" si="27"/>
        <v>-0.16817338308301497</v>
      </c>
      <c r="BB27" s="1">
        <v>1</v>
      </c>
      <c r="BC27" s="1">
        <v>-17</v>
      </c>
      <c r="BE27" s="5">
        <f>$C11-BE14</f>
        <v>-4.3254889624185805E-2</v>
      </c>
      <c r="BG27" s="9">
        <f t="shared" si="28"/>
        <v>-0.16776322689613724</v>
      </c>
      <c r="BN27" s="1">
        <v>1</v>
      </c>
      <c r="BO27" s="1">
        <v>-17</v>
      </c>
      <c r="BQ27" s="5">
        <f>$C11-BQ14</f>
        <v>-4.325469089712744E-2</v>
      </c>
      <c r="BS27" s="9">
        <f t="shared" si="29"/>
        <v>-0.16776281490104314</v>
      </c>
    </row>
    <row r="28" spans="6:71" x14ac:dyDescent="0.45">
      <c r="I28" s="4">
        <f>SUM(I18:I27)</f>
        <v>-1</v>
      </c>
      <c r="K28" s="9">
        <f t="shared" si="24"/>
        <v>-0.69314718055994529</v>
      </c>
      <c r="U28" s="4">
        <f>SUM(U18:U27)</f>
        <v>-0.1907560636492773</v>
      </c>
      <c r="W28" s="9">
        <f t="shared" si="25"/>
        <v>-0.73739114666514993</v>
      </c>
      <c r="AG28" s="4">
        <f>SUM(AG18:AG27)</f>
        <v>-2.843772520265192E-2</v>
      </c>
      <c r="AI28" s="9">
        <f t="shared" si="26"/>
        <v>-0.75015526908577945</v>
      </c>
      <c r="AS28" s="4">
        <f>SUM(AS18:AS27)</f>
        <v>-8.9126431435935377E-4</v>
      </c>
      <c r="AU28" s="9">
        <f t="shared" si="27"/>
        <v>-0.75224766454111558</v>
      </c>
      <c r="BE28" s="4">
        <f>SUM(BE18:BE27)</f>
        <v>-9.043543428288725E-7</v>
      </c>
      <c r="BG28" s="9">
        <f t="shared" si="28"/>
        <v>-0.75230743154851543</v>
      </c>
      <c r="BQ28" s="4">
        <f>SUM(BQ18:BQ27)</f>
        <v>-9.1496255016920713E-13</v>
      </c>
      <c r="BS28" s="9">
        <f t="shared" si="29"/>
        <v>-0.75230748825404936</v>
      </c>
    </row>
    <row r="29" spans="6:71" x14ac:dyDescent="0.45">
      <c r="K29" s="9">
        <f t="shared" si="24"/>
        <v>-0.69314718055994529</v>
      </c>
      <c r="W29" s="9">
        <f t="shared" si="25"/>
        <v>-0.69951650747598049</v>
      </c>
      <c r="AI29" s="9">
        <f t="shared" si="26"/>
        <v>-0.70415529048881687</v>
      </c>
      <c r="AU29" s="9">
        <f t="shared" si="27"/>
        <v>-0.70548133451108086</v>
      </c>
      <c r="BG29" s="9">
        <f t="shared" si="28"/>
        <v>-0.70553180947485461</v>
      </c>
      <c r="BS29" s="9">
        <f t="shared" si="29"/>
        <v>-0.70553186323808326</v>
      </c>
    </row>
    <row r="30" spans="6:71" x14ac:dyDescent="0.45">
      <c r="H30" s="17" t="s">
        <v>9</v>
      </c>
      <c r="I30" s="17"/>
      <c r="K30" s="9">
        <f t="shared" si="24"/>
        <v>-0.69314718055994529</v>
      </c>
      <c r="T30" s="17" t="s">
        <v>9</v>
      </c>
      <c r="U30" s="17"/>
      <c r="W30" s="9">
        <f t="shared" si="25"/>
        <v>-0.73739114666514993</v>
      </c>
      <c r="AF30" s="17" t="s">
        <v>9</v>
      </c>
      <c r="AG30" s="17"/>
      <c r="AI30" s="9">
        <f t="shared" si="26"/>
        <v>-0.75015526908577945</v>
      </c>
      <c r="AR30" s="17" t="s">
        <v>9</v>
      </c>
      <c r="AS30" s="17"/>
      <c r="AU30" s="9">
        <f t="shared" si="27"/>
        <v>-0.75224766454111558</v>
      </c>
      <c r="BD30" s="17" t="s">
        <v>9</v>
      </c>
      <c r="BE30" s="17"/>
      <c r="BG30" s="9">
        <f t="shared" si="28"/>
        <v>-0.75230743154851543</v>
      </c>
      <c r="BP30" s="17" t="s">
        <v>9</v>
      </c>
      <c r="BQ30" s="17"/>
      <c r="BS30" s="9">
        <f t="shared" si="29"/>
        <v>-0.75230748825404936</v>
      </c>
    </row>
    <row r="31" spans="6:71" x14ac:dyDescent="0.45">
      <c r="H31" s="8" t="s">
        <v>10</v>
      </c>
      <c r="I31" s="9">
        <f>SUM(K25:K34)</f>
        <v>-6.9314718055994531</v>
      </c>
      <c r="K31" s="9">
        <f t="shared" si="24"/>
        <v>-0.69314718055994529</v>
      </c>
      <c r="T31" s="8" t="s">
        <v>10</v>
      </c>
      <c r="U31" s="9">
        <f>SUM(W25:W34)</f>
        <v>-5.7463408835036551</v>
      </c>
      <c r="W31" s="9">
        <f t="shared" si="25"/>
        <v>-1.3175974242296358</v>
      </c>
      <c r="AF31" s="8" t="s">
        <v>10</v>
      </c>
      <c r="AG31" s="9">
        <f>SUM(AI25:AI34)</f>
        <v>-5.6717559640855084</v>
      </c>
      <c r="AI31" s="9">
        <f t="shared" si="26"/>
        <v>-1.5808220600030867</v>
      </c>
      <c r="AR31" s="8" t="s">
        <v>10</v>
      </c>
      <c r="AS31" s="9">
        <f>SUM(AU25:AU34)</f>
        <v>-5.6697893501989922</v>
      </c>
      <c r="AU31" s="9">
        <f t="shared" si="27"/>
        <v>-1.6355645151785765</v>
      </c>
      <c r="BD31" s="8" t="s">
        <v>10</v>
      </c>
      <c r="BE31" s="9">
        <f>SUM(BG25:BG34)</f>
        <v>-5.6697874413891656</v>
      </c>
      <c r="BG31" s="9">
        <f t="shared" si="28"/>
        <v>-1.6373583084500469</v>
      </c>
      <c r="BP31" s="8" t="s">
        <v>10</v>
      </c>
      <c r="BQ31" s="9">
        <f>SUM(BS25:BS34)</f>
        <v>-5.6697874413870277</v>
      </c>
      <c r="BS31" s="9">
        <f t="shared" si="29"/>
        <v>-1.6373601134976628</v>
      </c>
    </row>
    <row r="32" spans="6:71" x14ac:dyDescent="0.45">
      <c r="H32" s="17" t="s">
        <v>8</v>
      </c>
      <c r="I32" s="17"/>
      <c r="K32" s="9">
        <f t="shared" si="24"/>
        <v>-0.69314718055994529</v>
      </c>
      <c r="T32" s="17" t="s">
        <v>8</v>
      </c>
      <c r="U32" s="17"/>
      <c r="W32" s="9">
        <f t="shared" si="25"/>
        <v>-0.50904170793744941</v>
      </c>
      <c r="AF32" s="17" t="s">
        <v>8</v>
      </c>
      <c r="AG32" s="17"/>
      <c r="AI32" s="9">
        <f t="shared" si="26"/>
        <v>-0.45431468797386609</v>
      </c>
      <c r="AR32" s="17" t="s">
        <v>8</v>
      </c>
      <c r="AS32" s="17"/>
      <c r="AU32" s="9">
        <f t="shared" si="27"/>
        <v>-0.44384101804770654</v>
      </c>
      <c r="BD32" s="17" t="s">
        <v>8</v>
      </c>
      <c r="BE32" s="17"/>
      <c r="BG32" s="9">
        <f t="shared" si="28"/>
        <v>-0.44350036083050937</v>
      </c>
      <c r="BP32" s="17" t="s">
        <v>8</v>
      </c>
      <c r="BQ32" s="17"/>
      <c r="BS32" s="9">
        <f t="shared" si="29"/>
        <v>-0.4435000169492701</v>
      </c>
    </row>
    <row r="33" spans="5:75" x14ac:dyDescent="0.45">
      <c r="H33" s="7" t="s">
        <v>7</v>
      </c>
      <c r="I33" s="15">
        <f t="array" ref="I33:I34">MMULT(TRANSPOSE(F18:G27),I18:I27)</f>
        <v>-1</v>
      </c>
      <c r="K33" s="9">
        <f t="shared" si="24"/>
        <v>-0.69314718055994529</v>
      </c>
      <c r="T33" s="7" t="s">
        <v>7</v>
      </c>
      <c r="U33" s="15">
        <f t="array" ref="U33:U34">MMULT(TRANSPOSE(R18:S27),U18:U27)</f>
        <v>-0.1907560636492773</v>
      </c>
      <c r="W33" s="9">
        <f t="shared" si="25"/>
        <v>-0.47059865779508081</v>
      </c>
      <c r="AF33" s="7" t="s">
        <v>7</v>
      </c>
      <c r="AG33" s="15">
        <f t="array" ref="AG33:AG34">MMULT(TRANSPOSE(AD18:AE27),AG18:AG27)</f>
        <v>-2.843772520265192E-2</v>
      </c>
      <c r="AI33" s="9">
        <f t="shared" si="26"/>
        <v>-0.40783470892103157</v>
      </c>
      <c r="AR33" s="7" t="s">
        <v>7</v>
      </c>
      <c r="AS33" s="15">
        <f t="array" ref="AS33:AS34">MMULT(TRANSPOSE(AP18:AQ27),AS18:AS27)</f>
        <v>-8.9126431435935377E-4</v>
      </c>
      <c r="AU33" s="9">
        <f t="shared" si="27"/>
        <v>-0.39607415804958601</v>
      </c>
      <c r="BD33" s="7" t="s">
        <v>7</v>
      </c>
      <c r="BE33" s="15">
        <f t="array" ref="BE33:BE34">MMULT(TRANSPOSE(BB18:BC27),BE18:BE27)</f>
        <v>-9.043543428288725E-7</v>
      </c>
      <c r="BG33" s="9">
        <f t="shared" si="28"/>
        <v>-0.39569380978942087</v>
      </c>
      <c r="BP33" s="7" t="s">
        <v>7</v>
      </c>
      <c r="BQ33" s="15">
        <f t="array" ref="BQ33:BQ34">MMULT(TRANSPOSE(BN18:BO27),BQ18:BQ27)</f>
        <v>-9.1496255016920713E-13</v>
      </c>
      <c r="BS33" s="9">
        <f t="shared" si="29"/>
        <v>-0.39569342632559762</v>
      </c>
    </row>
    <row r="34" spans="5:75" x14ac:dyDescent="0.45">
      <c r="I34" s="15">
        <v>16.5</v>
      </c>
      <c r="K34" s="9">
        <f t="shared" si="24"/>
        <v>-0.69314718055994529</v>
      </c>
      <c r="U34" s="15">
        <v>3.0454623756504935</v>
      </c>
      <c r="W34" s="9">
        <f t="shared" si="25"/>
        <v>-0.1053340697822575</v>
      </c>
      <c r="AG34" s="15">
        <v>0.43196549302855297</v>
      </c>
      <c r="AI34" s="9">
        <f t="shared" si="26"/>
        <v>-5.130472773239618E-2</v>
      </c>
      <c r="AS34" s="15">
        <v>1.3032310778802514E-2</v>
      </c>
      <c r="AU34" s="9">
        <f t="shared" si="27"/>
        <v>-4.4425504452828168E-2</v>
      </c>
      <c r="BE34" s="15">
        <v>1.3009357318294335E-5</v>
      </c>
      <c r="BG34" s="9">
        <f t="shared" si="28"/>
        <v>-4.4218265349626217E-2</v>
      </c>
      <c r="BQ34" s="15">
        <v>1.3091416839472458E-11</v>
      </c>
      <c r="BS34" s="9">
        <f t="shared" si="29"/>
        <v>-4.4218057638046905E-2</v>
      </c>
    </row>
    <row r="35" spans="5:75" x14ac:dyDescent="0.45">
      <c r="H35" s="17" t="s">
        <v>15</v>
      </c>
      <c r="I35" s="17"/>
      <c r="T35" s="17" t="s">
        <v>15</v>
      </c>
      <c r="U35" s="17"/>
      <c r="AF35" s="17" t="s">
        <v>15</v>
      </c>
      <c r="AG35" s="17"/>
      <c r="AR35" s="17" t="s">
        <v>15</v>
      </c>
      <c r="AS35" s="17"/>
      <c r="BD35" s="17" t="s">
        <v>15</v>
      </c>
      <c r="BE35" s="17"/>
      <c r="BP35" s="17" t="s">
        <v>15</v>
      </c>
      <c r="BQ35" s="17"/>
    </row>
    <row r="36" spans="5:75" x14ac:dyDescent="0.45">
      <c r="F36" s="11">
        <f>-1*I5*(1-I5)</f>
        <v>-0.25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R36" s="11">
        <f>-1*U5*(1-U5)</f>
        <v>-0.24498337804861936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D36" s="11">
        <f>-1*AG5*(1-AG5)</f>
        <v>-0.24134090162786898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P36" s="11">
        <f>-1*AS5*(1-AS5)</f>
        <v>-0.24055587387037206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BB36" s="11">
        <f>-1*BE5*(1-BE5)</f>
        <v>-0.24053067903647157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N36" s="11">
        <f>-1*BQ5*(1-BQ5)</f>
        <v>-0.24053065403187512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</row>
    <row r="37" spans="5:75" x14ac:dyDescent="0.45">
      <c r="F37" s="12">
        <v>0</v>
      </c>
      <c r="G37" s="11">
        <f>-1*I6*(1-I6)</f>
        <v>-0.25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R37" s="12">
        <v>0</v>
      </c>
      <c r="S37" s="11">
        <f>-1*U6*(1-U6)</f>
        <v>-0.20713167587413686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D37" s="12">
        <v>0</v>
      </c>
      <c r="AE37" s="11">
        <f>-1*AG6*(1-AG6)</f>
        <v>-0.18041194156952942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P37" s="12">
        <v>0</v>
      </c>
      <c r="AQ37" s="11">
        <f>-1*AS6*(1-AS6)</f>
        <v>-0.17500197066460607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BB37" s="12">
        <v>0</v>
      </c>
      <c r="BC37" s="11">
        <f>-1*BE6*(1-BE6)</f>
        <v>-0.17482798344488937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N37" s="12">
        <v>0</v>
      </c>
      <c r="BO37" s="11">
        <f>-1*BQ6*(1-BQ6)</f>
        <v>-0.17482780946240128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</row>
    <row r="38" spans="5:75" x14ac:dyDescent="0.45">
      <c r="F38" s="12">
        <v>0</v>
      </c>
      <c r="G38" s="12">
        <v>0</v>
      </c>
      <c r="H38" s="11">
        <f>-1*I7*(1-I7)</f>
        <v>-0.25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R38" s="12">
        <v>0</v>
      </c>
      <c r="S38" s="12">
        <v>0</v>
      </c>
      <c r="T38" s="11">
        <f>-1*U7*(1-U7)</f>
        <v>-0.1774738451279772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D38" s="12">
        <v>0</v>
      </c>
      <c r="AE38" s="12">
        <v>0</v>
      </c>
      <c r="AF38" s="11">
        <f>-1*AG7*(1-AG7)</f>
        <v>-0.13829253474085529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P38" s="12">
        <v>0</v>
      </c>
      <c r="AQ38" s="12">
        <v>0</v>
      </c>
      <c r="AR38" s="11">
        <f>-1*AS7*(1-AS7)</f>
        <v>-0.13083193567411949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BB38" s="12">
        <v>0</v>
      </c>
      <c r="BC38" s="12">
        <v>0</v>
      </c>
      <c r="BD38" s="11">
        <f>-1*BE7*(1-BE7)</f>
        <v>-0.13059242241762362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N38" s="12">
        <v>0</v>
      </c>
      <c r="BO38" s="12">
        <v>0</v>
      </c>
      <c r="BP38" s="11">
        <f>-1*BQ7*(1-BQ7)</f>
        <v>-0.13059218166022118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</row>
    <row r="39" spans="5:75" x14ac:dyDescent="0.45">
      <c r="F39" s="12">
        <v>0</v>
      </c>
      <c r="G39" s="12">
        <v>0</v>
      </c>
      <c r="H39" s="12">
        <v>0</v>
      </c>
      <c r="I39" s="11">
        <f>-1*I8*(1-I8)</f>
        <v>-0.25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R39" s="12">
        <v>0</v>
      </c>
      <c r="S39" s="12">
        <v>0</v>
      </c>
      <c r="T39" s="12">
        <v>0</v>
      </c>
      <c r="U39" s="11">
        <f>-1*U8*(1-U8)</f>
        <v>-0.24953172168777921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D39" s="12">
        <v>0</v>
      </c>
      <c r="AE39" s="12">
        <v>0</v>
      </c>
      <c r="AF39" s="12">
        <v>0</v>
      </c>
      <c r="AG39" s="11">
        <f>-1*AG8*(1-AG8)</f>
        <v>-0.24923233403791892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P39" s="12">
        <v>0</v>
      </c>
      <c r="AQ39" s="12">
        <v>0</v>
      </c>
      <c r="AR39" s="12">
        <v>0</v>
      </c>
      <c r="AS39" s="11">
        <f>-1*AS8*(1-AS8)</f>
        <v>-0.24917665571224351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BB39" s="12">
        <v>0</v>
      </c>
      <c r="BC39" s="12">
        <v>0</v>
      </c>
      <c r="BD39" s="12">
        <v>0</v>
      </c>
      <c r="BE39" s="11">
        <f>-1*BE8*(1-BE8)</f>
        <v>-0.24917503843167257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N39" s="12">
        <v>0</v>
      </c>
      <c r="BO39" s="12">
        <v>0</v>
      </c>
      <c r="BP39" s="12">
        <v>0</v>
      </c>
      <c r="BQ39" s="11">
        <f>-1*BQ8*(1-BQ8)</f>
        <v>-0.24917503689652715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</row>
    <row r="40" spans="5:75" x14ac:dyDescent="0.45">
      <c r="E40" s="10" t="s">
        <v>14</v>
      </c>
      <c r="F40" s="12">
        <v>0</v>
      </c>
      <c r="G40" s="12">
        <v>0</v>
      </c>
      <c r="H40" s="12">
        <v>0</v>
      </c>
      <c r="I40" s="12">
        <v>0</v>
      </c>
      <c r="J40" s="11">
        <f>-1*I9*(1-I9)</f>
        <v>-0.25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Q40" s="10" t="s">
        <v>14</v>
      </c>
      <c r="R40" s="12">
        <v>0</v>
      </c>
      <c r="S40" s="12">
        <v>0</v>
      </c>
      <c r="T40" s="12">
        <v>0</v>
      </c>
      <c r="U40" s="12">
        <v>0</v>
      </c>
      <c r="V40" s="11">
        <f>-1*U9*(1-U9)</f>
        <v>-0.24998992642980783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C40" s="10" t="s">
        <v>14</v>
      </c>
      <c r="AD40" s="12">
        <v>0</v>
      </c>
      <c r="AE40" s="12">
        <v>0</v>
      </c>
      <c r="AF40" s="12">
        <v>0</v>
      </c>
      <c r="AG40" s="12">
        <v>0</v>
      </c>
      <c r="AH40" s="11">
        <f>-1*AG9*(1-AG9)</f>
        <v>-0.24997004902291176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O40" s="10" t="s">
        <v>14</v>
      </c>
      <c r="AP40" s="12">
        <v>0</v>
      </c>
      <c r="AQ40" s="12">
        <v>0</v>
      </c>
      <c r="AR40" s="12">
        <v>0</v>
      </c>
      <c r="AS40" s="12">
        <v>0</v>
      </c>
      <c r="AT40" s="11">
        <f>-1*AS9*(1-AS9)</f>
        <v>-0.24996244829420097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BA40" s="10" t="s">
        <v>14</v>
      </c>
      <c r="BB40" s="12">
        <v>0</v>
      </c>
      <c r="BC40" s="12">
        <v>0</v>
      </c>
      <c r="BD40" s="12">
        <v>0</v>
      </c>
      <c r="BE40" s="12">
        <v>0</v>
      </c>
      <c r="BF40" s="11">
        <f>-1*BE9*(1-BE9)</f>
        <v>-0.24996214222641691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M40" s="10" t="s">
        <v>14</v>
      </c>
      <c r="BN40" s="12">
        <v>0</v>
      </c>
      <c r="BO40" s="12">
        <v>0</v>
      </c>
      <c r="BP40" s="12">
        <v>0</v>
      </c>
      <c r="BQ40" s="12">
        <v>0</v>
      </c>
      <c r="BR40" s="11">
        <f>-1*BQ9*(1-BQ9)</f>
        <v>-0.24996214189975585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</row>
    <row r="41" spans="5:75" x14ac:dyDescent="0.45"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1">
        <f>-1*I10*(1-I10)</f>
        <v>-0.25</v>
      </c>
      <c r="L41" s="12">
        <v>0</v>
      </c>
      <c r="M41" s="12">
        <v>0</v>
      </c>
      <c r="N41" s="12">
        <v>0</v>
      </c>
      <c r="O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1">
        <f>-1*U10*(1-U10)</f>
        <v>-0.24953172168777921</v>
      </c>
      <c r="X41" s="12">
        <v>0</v>
      </c>
      <c r="Y41" s="12">
        <v>0</v>
      </c>
      <c r="Z41" s="12">
        <v>0</v>
      </c>
      <c r="AA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1">
        <f>-1*AG10*(1-AG10)</f>
        <v>-0.24923233403791892</v>
      </c>
      <c r="AJ41" s="12">
        <v>0</v>
      </c>
      <c r="AK41" s="12">
        <v>0</v>
      </c>
      <c r="AL41" s="12">
        <v>0</v>
      </c>
      <c r="AM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1">
        <f>-1*AS10*(1-AS10)</f>
        <v>-0.24917665571224351</v>
      </c>
      <c r="AV41" s="12">
        <v>0</v>
      </c>
      <c r="AW41" s="12">
        <v>0</v>
      </c>
      <c r="AX41" s="12">
        <v>0</v>
      </c>
      <c r="AY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1">
        <f>-1*BE10*(1-BE10)</f>
        <v>-0.24917503843167257</v>
      </c>
      <c r="BH41" s="12">
        <v>0</v>
      </c>
      <c r="BI41" s="12">
        <v>0</v>
      </c>
      <c r="BJ41" s="12">
        <v>0</v>
      </c>
      <c r="BK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1">
        <f>-1*BQ10*(1-BQ10)</f>
        <v>-0.24917503689652715</v>
      </c>
      <c r="BT41" s="12">
        <v>0</v>
      </c>
      <c r="BU41" s="12">
        <v>0</v>
      </c>
      <c r="BV41" s="12">
        <v>0</v>
      </c>
      <c r="BW41" s="12">
        <v>0</v>
      </c>
    </row>
    <row r="42" spans="5:75" x14ac:dyDescent="0.45"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1">
        <f>-1*I11*(1-I11)</f>
        <v>-0.25</v>
      </c>
      <c r="M42" s="12">
        <v>0</v>
      </c>
      <c r="N42" s="12">
        <v>0</v>
      </c>
      <c r="O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1">
        <f>-1*U11*(1-U11)</f>
        <v>-0.19608586076552856</v>
      </c>
      <c r="Y42" s="12">
        <v>0</v>
      </c>
      <c r="Z42" s="12">
        <v>0</v>
      </c>
      <c r="AA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1">
        <f>-1*AG11*(1-AG11)</f>
        <v>-0.1634667533183698</v>
      </c>
      <c r="AK42" s="12">
        <v>0</v>
      </c>
      <c r="AL42" s="12">
        <v>0</v>
      </c>
      <c r="AM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1">
        <f>-1*AS11*(1-AS11)</f>
        <v>-0.15689630181131156</v>
      </c>
      <c r="AW42" s="12">
        <v>0</v>
      </c>
      <c r="AX42" s="12">
        <v>0</v>
      </c>
      <c r="AY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1">
        <f>-1*BE11*(1-BE11)</f>
        <v>-0.15668307775089413</v>
      </c>
      <c r="BI42" s="12">
        <v>0</v>
      </c>
      <c r="BJ42" s="12">
        <v>0</v>
      </c>
      <c r="BK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1">
        <f>-1*BQ11*(1-BQ11)</f>
        <v>-0.15668286325888192</v>
      </c>
      <c r="BU42" s="12">
        <v>0</v>
      </c>
      <c r="BV42" s="12">
        <v>0</v>
      </c>
      <c r="BW42" s="12">
        <v>0</v>
      </c>
    </row>
    <row r="43" spans="5:75" x14ac:dyDescent="0.45"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f>-1*I12*(1-I12)</f>
        <v>-0.25</v>
      </c>
      <c r="N43" s="12">
        <v>0</v>
      </c>
      <c r="O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1">
        <f>-1*U12*(1-U12)</f>
        <v>-0.23978459135172825</v>
      </c>
      <c r="Z43" s="12">
        <v>0</v>
      </c>
      <c r="AA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1">
        <f>-1*AG12*(1-AG12)</f>
        <v>-0.23180660010712686</v>
      </c>
      <c r="AL43" s="12">
        <v>0</v>
      </c>
      <c r="AM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1">
        <f>-1*AS12*(1-AS12)</f>
        <v>-0.22995866832416598</v>
      </c>
      <c r="AX43" s="12">
        <v>0</v>
      </c>
      <c r="AY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1">
        <f>-1*BE12*(1-BE12)</f>
        <v>-0.22989672959197655</v>
      </c>
      <c r="BJ43" s="12">
        <v>0</v>
      </c>
      <c r="BK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1">
        <f>-1*BQ12*(1-BQ12)</f>
        <v>-0.22989666700809586</v>
      </c>
      <c r="BV43" s="12">
        <v>0</v>
      </c>
      <c r="BW43" s="12">
        <v>0</v>
      </c>
    </row>
    <row r="44" spans="5:75" x14ac:dyDescent="0.45"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1">
        <f>-1*I13*(1-I13)</f>
        <v>-0.25</v>
      </c>
      <c r="O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1">
        <f>-1*U13*(1-U13)</f>
        <v>-0.23446780733344283</v>
      </c>
      <c r="AA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1">
        <f>-1*AG13*(1-AG13)</f>
        <v>-0.2227456871295527</v>
      </c>
      <c r="AM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1">
        <f>-1*AS13*(1-AS13)</f>
        <v>-0.22008594916510454</v>
      </c>
      <c r="AY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1">
        <f>-1*BE13*(1-BE13)</f>
        <v>-0.21999732745755698</v>
      </c>
      <c r="BK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1">
        <f>-1*BQ13*(1-BQ13)</f>
        <v>-0.21999723802675333</v>
      </c>
      <c r="BW44" s="12">
        <v>0</v>
      </c>
    </row>
    <row r="45" spans="5:75" x14ac:dyDescent="0.45"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1">
        <f>-1*I14*(1-I14)</f>
        <v>-0.25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1">
        <f>-1*U14*(1-U14)</f>
        <v>-8.9980958151293616E-2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1">
        <f>-1*AG14*(1-AG14)</f>
        <v>-4.7509775335985202E-2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1">
        <f>-1*AS14*(1-AS14)</f>
        <v>-4.1564968348746283E-2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1">
        <f>-1*BE14*(1-BE14)</f>
        <v>-4.1383904147785311E-2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1">
        <f>-1*BQ14*(1-BQ14)</f>
        <v>-4.1383722612521399E-2</v>
      </c>
    </row>
    <row r="46" spans="5:75" x14ac:dyDescent="0.45">
      <c r="H46" s="17" t="s">
        <v>16</v>
      </c>
      <c r="I46" s="17"/>
      <c r="T46" s="17" t="s">
        <v>16</v>
      </c>
      <c r="U46" s="17"/>
      <c r="AF46" s="17" t="s">
        <v>16</v>
      </c>
      <c r="AG46" s="17"/>
      <c r="AR46" s="17" t="s">
        <v>16</v>
      </c>
      <c r="AS46" s="17"/>
      <c r="BD46" s="17" t="s">
        <v>16</v>
      </c>
      <c r="BE46" s="17"/>
      <c r="BP46" s="17" t="s">
        <v>16</v>
      </c>
      <c r="BQ46" s="17"/>
    </row>
    <row r="47" spans="5:75" x14ac:dyDescent="0.45">
      <c r="H47" s="7" t="s">
        <v>17</v>
      </c>
      <c r="I47" s="6">
        <f t="array" ref="I47:J48">MMULT(MMULT(TRANSPOSE(F18:G27),F36:O45),F18:G27)</f>
        <v>-2.5</v>
      </c>
      <c r="J47" s="6">
        <v>-2.75</v>
      </c>
      <c r="T47" s="7" t="s">
        <v>17</v>
      </c>
      <c r="U47" s="6">
        <f t="array" ref="U47:V48">MMULT(MMULT(TRANSPOSE(R18:S27),R36:AA45),R18:S27)</f>
        <v>-2.138961486458093</v>
      </c>
      <c r="V47" s="6">
        <v>-5.5914028620855127</v>
      </c>
      <c r="AF47" s="7" t="s">
        <v>17</v>
      </c>
      <c r="AG47" s="6">
        <f t="array" ref="AG47:AH48">MMULT(MMULT(TRANSPOSE(AD18:AE27),AD36:AM45),AD18:AE27)</f>
        <v>-1.9740089109280379</v>
      </c>
      <c r="AH47" s="6">
        <v>-6.3358915581834925</v>
      </c>
      <c r="AR47" s="7" t="s">
        <v>17</v>
      </c>
      <c r="AS47" s="6">
        <f t="array" ref="AS47:AT48">MMULT(MMULT(TRANSPOSE(AP18:AQ27),AP36:AY45),AP18:AQ27)</f>
        <v>-1.9432114275771137</v>
      </c>
      <c r="AT47" s="6">
        <v>-6.4374558379054738</v>
      </c>
      <c r="BD47" s="7" t="s">
        <v>17</v>
      </c>
      <c r="BE47" s="6">
        <f t="array" ref="BE47:BF48">MMULT(MMULT(TRANSPOSE(BB18:BC27),BB36:BK45),BB18:BC27)</f>
        <v>-1.9422243429369597</v>
      </c>
      <c r="BF47" s="6">
        <v>-6.4405563862341708</v>
      </c>
      <c r="BP47" s="7" t="s">
        <v>17</v>
      </c>
      <c r="BQ47" s="6">
        <f t="array" ref="BQ47:BR48">MMULT(MMULT(TRANSPOSE(BN18:BO27),BN36:BW45),BN18:BO27)</f>
        <v>-1.9422233517535603</v>
      </c>
      <c r="BR47" s="6">
        <v>-6.4405595116649996</v>
      </c>
    </row>
    <row r="48" spans="5:75" x14ac:dyDescent="0.45">
      <c r="I48" s="6">
        <v>-2.75</v>
      </c>
      <c r="J48" s="6">
        <v>-180.25</v>
      </c>
      <c r="U48" s="6">
        <v>-5.5914028620855127</v>
      </c>
      <c r="V48" s="6">
        <v>-120.33542321619244</v>
      </c>
      <c r="AG48" s="6">
        <v>-6.3358915581834925</v>
      </c>
      <c r="AH48" s="6">
        <v>-99.825672235582346</v>
      </c>
      <c r="AS48" s="6">
        <v>-6.4374558379054738</v>
      </c>
      <c r="AT48" s="6">
        <v>-96.461149511029646</v>
      </c>
      <c r="BE48" s="6">
        <v>-6.4405563862341708</v>
      </c>
      <c r="BF48" s="6">
        <v>-96.355855206811185</v>
      </c>
      <c r="BQ48" s="6">
        <v>-6.4405595116649996</v>
      </c>
      <c r="BR48" s="6">
        <v>-96.355749701564193</v>
      </c>
    </row>
    <row r="49" spans="8:69" x14ac:dyDescent="0.45">
      <c r="H49" s="17" t="s">
        <v>18</v>
      </c>
      <c r="I49" s="17"/>
      <c r="T49" s="17" t="s">
        <v>18</v>
      </c>
      <c r="U49" s="17"/>
      <c r="AF49" s="17" t="s">
        <v>18</v>
      </c>
      <c r="AG49" s="17"/>
      <c r="AR49" s="17" t="s">
        <v>18</v>
      </c>
      <c r="AS49" s="17"/>
      <c r="BD49" s="17" t="s">
        <v>18</v>
      </c>
      <c r="BE49" s="17"/>
      <c r="BP49" s="17" t="s">
        <v>18</v>
      </c>
      <c r="BQ49" s="17"/>
    </row>
    <row r="50" spans="8:69" x14ac:dyDescent="0.45">
      <c r="H50" s="13" t="s">
        <v>3</v>
      </c>
      <c r="I50" s="14">
        <f t="array" ref="I50:I51">I2:I3-MMULT(MINVERSE(I47:J48),I33:I34)</f>
        <v>-0.50923966708985802</v>
      </c>
      <c r="T50" s="13" t="s">
        <v>3</v>
      </c>
      <c r="U50" s="14">
        <f t="array" ref="U50:U51">U2:U3-MMULT(MINVERSE(U47:V48),U33:U34)</f>
        <v>-0.68605515690902297</v>
      </c>
      <c r="AF50" s="13" t="s">
        <v>3</v>
      </c>
      <c r="AG50" s="14">
        <f t="array" ref="AG50:AG51">AG2:AG3-MMULT(MINVERSE(AG47:AH48),AG33:AG34)</f>
        <v>-0.7215888148021895</v>
      </c>
      <c r="AR50" s="13" t="s">
        <v>3</v>
      </c>
      <c r="AS50" s="14">
        <f t="array" ref="AS50:AS51">AS2:AS3-MMULT(MINVERSE(AS47:AT48),AS33:AS34)</f>
        <v>-0.72275226104491586</v>
      </c>
      <c r="BD50" s="13" t="s">
        <v>3</v>
      </c>
      <c r="BE50" s="14">
        <f t="array" ref="BE50:BE51">BE2:BE3-MMULT(MINVERSE(BE47:BF48),BE33:BE34)</f>
        <v>-0.72275343448123619</v>
      </c>
      <c r="BP50" s="13" t="s">
        <v>3</v>
      </c>
      <c r="BQ50" s="14">
        <f t="array" ref="BQ50:BQ51">BQ2:BQ3-MMULT(MINVERSE(BQ47:BR48),BQ33:BQ34)</f>
        <v>-0.72275343448242024</v>
      </c>
    </row>
    <row r="51" spans="8:69" x14ac:dyDescent="0.45">
      <c r="H51" s="13" t="s">
        <v>4</v>
      </c>
      <c r="I51" s="14">
        <v>9.930878826350685E-2</v>
      </c>
      <c r="T51" s="13" t="s">
        <v>4</v>
      </c>
      <c r="U51" s="14">
        <v>0.13283265765846314</v>
      </c>
      <c r="AF51" s="13" t="s">
        <v>4</v>
      </c>
      <c r="AG51" s="14">
        <v>0.13941516175174412</v>
      </c>
      <c r="AR51" s="13" t="s">
        <v>4</v>
      </c>
      <c r="AS51" s="14">
        <v>0.13962791004149766</v>
      </c>
      <c r="BD51" s="13" t="s">
        <v>4</v>
      </c>
      <c r="BE51" s="14">
        <v>0.13962812348924364</v>
      </c>
      <c r="BP51" s="13" t="s">
        <v>4</v>
      </c>
      <c r="BQ51" s="14">
        <v>0.13962812348945866</v>
      </c>
    </row>
    <row r="53" spans="8:69" x14ac:dyDescent="0.45">
      <c r="T53" s="16">
        <f>-1*(U31-I31)/I31</f>
        <v>0.1709782504111772</v>
      </c>
      <c r="AF53" s="16">
        <f>-1*(AG31-U31)/U31</f>
        <v>1.297955010505239E-2</v>
      </c>
      <c r="AR53" s="16">
        <f>-1*(AS31-AG31)/AG31</f>
        <v>3.4673809997628991E-4</v>
      </c>
      <c r="BD53" s="16">
        <f>-1*(BE31-AS31)/AS31</f>
        <v>3.3666327066950093E-7</v>
      </c>
      <c r="BP53" s="16">
        <f>-1*(BQ31-BE31)/BE31</f>
        <v>3.770591893114081E-13</v>
      </c>
    </row>
  </sheetData>
  <mergeCells count="42">
    <mergeCell ref="BP1:BS1"/>
    <mergeCell ref="H1:K1"/>
    <mergeCell ref="T1:W1"/>
    <mergeCell ref="AF1:AI1"/>
    <mergeCell ref="AR1:AU1"/>
    <mergeCell ref="BD1:BG1"/>
    <mergeCell ref="BP30:BQ30"/>
    <mergeCell ref="F17:G17"/>
    <mergeCell ref="R17:S17"/>
    <mergeCell ref="AD17:AE17"/>
    <mergeCell ref="AP17:AQ17"/>
    <mergeCell ref="BB17:BC17"/>
    <mergeCell ref="BN17:BO17"/>
    <mergeCell ref="H30:I30"/>
    <mergeCell ref="T30:U30"/>
    <mergeCell ref="AF30:AG30"/>
    <mergeCell ref="AR30:AS30"/>
    <mergeCell ref="BD30:BE30"/>
    <mergeCell ref="BP35:BQ35"/>
    <mergeCell ref="H32:I32"/>
    <mergeCell ref="T32:U32"/>
    <mergeCell ref="AF32:AG32"/>
    <mergeCell ref="AR32:AS32"/>
    <mergeCell ref="BD32:BE32"/>
    <mergeCell ref="BP32:BQ32"/>
    <mergeCell ref="H35:I35"/>
    <mergeCell ref="T35:U35"/>
    <mergeCell ref="AF35:AG35"/>
    <mergeCell ref="AR35:AS35"/>
    <mergeCell ref="BD35:BE35"/>
    <mergeCell ref="BP49:BQ49"/>
    <mergeCell ref="H46:I46"/>
    <mergeCell ref="T46:U46"/>
    <mergeCell ref="AF46:AG46"/>
    <mergeCell ref="AR46:AS46"/>
    <mergeCell ref="BD46:BE46"/>
    <mergeCell ref="BP46:BQ46"/>
    <mergeCell ref="H49:I49"/>
    <mergeCell ref="T49:U49"/>
    <mergeCell ref="AF49:AG49"/>
    <mergeCell ref="AR49:AS49"/>
    <mergeCell ref="BD49:BE4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>Dipartimento di Scienze della 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</dc:creator>
  <cp:lastModifiedBy>Grassi</cp:lastModifiedBy>
  <dcterms:created xsi:type="dcterms:W3CDTF">2021-05-08T09:19:50Z</dcterms:created>
  <dcterms:modified xsi:type="dcterms:W3CDTF">2022-05-23T10:39:05Z</dcterms:modified>
</cp:coreProperties>
</file>