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223\Desktop\"/>
    </mc:Choice>
  </mc:AlternateContent>
  <xr:revisionPtr revIDLastSave="0" documentId="8_{D26D5BFA-7193-4A74-94EA-78E4476730D8}" xr6:coauthVersionLast="36" xr6:coauthVersionMax="36" xr10:uidLastSave="{00000000-0000-0000-0000-000000000000}"/>
  <bookViews>
    <workbookView xWindow="0" yWindow="0" windowWidth="23040" windowHeight="9060" activeTab="4" xr2:uid="{050061CB-2B66-476F-B6EE-E7B45C486E22}"/>
  </bookViews>
  <sheets>
    <sheet name="ES.1" sheetId="1" r:id="rId1"/>
    <sheet name="ES.2 Acquisto" sheetId="2" r:id="rId2"/>
    <sheet name="ES.2 Vendita" sheetId="6" r:id="rId3"/>
    <sheet name="ES.3" sheetId="3" r:id="rId4"/>
    <sheet name="ES.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E7" i="5"/>
  <c r="E6" i="5"/>
  <c r="E5" i="5"/>
  <c r="E4" i="5"/>
  <c r="E3" i="5"/>
  <c r="B15" i="3"/>
  <c r="D14" i="3"/>
  <c r="B14" i="3"/>
  <c r="B13" i="3"/>
  <c r="B11" i="3"/>
  <c r="J2" i="1"/>
  <c r="I2" i="1"/>
  <c r="N8" i="1"/>
  <c r="N7" i="1"/>
  <c r="L8" i="1"/>
  <c r="L7" i="1"/>
  <c r="L6" i="1"/>
  <c r="N5" i="1"/>
  <c r="I6" i="1" s="1"/>
  <c r="L5" i="1"/>
  <c r="K5" i="1"/>
  <c r="F6" i="1"/>
  <c r="B7" i="1" s="1"/>
  <c r="D6" i="1"/>
  <c r="D5" i="1"/>
  <c r="B6" i="1"/>
  <c r="F5" i="1"/>
  <c r="E6" i="1"/>
  <c r="E7" i="1"/>
  <c r="E8" i="1"/>
  <c r="E9" i="1"/>
  <c r="E5" i="1"/>
  <c r="B1" i="1"/>
  <c r="F3" i="5" l="1"/>
  <c r="B4" i="5" s="1"/>
  <c r="D4" i="5" s="1"/>
  <c r="F4" i="5"/>
  <c r="B5" i="5" s="1"/>
  <c r="D5" i="5" s="1"/>
  <c r="D7" i="1"/>
  <c r="F7" i="1"/>
  <c r="B8" i="1" s="1"/>
  <c r="K6" i="1"/>
  <c r="N6" i="1"/>
  <c r="I7" i="1" s="1"/>
  <c r="D8" i="1"/>
  <c r="F8" i="1" s="1"/>
  <c r="B9" i="1" s="1"/>
  <c r="F5" i="5" l="1"/>
  <c r="B6" i="5" s="1"/>
  <c r="D6" i="5" s="1"/>
  <c r="K7" i="1"/>
  <c r="I8" i="1"/>
  <c r="D9" i="1"/>
  <c r="F9" i="1" s="1"/>
  <c r="F6" i="5" l="1"/>
  <c r="B7" i="5" s="1"/>
  <c r="D7" i="5" s="1"/>
  <c r="K8" i="1"/>
  <c r="F7" i="5" l="1"/>
</calcChain>
</file>

<file path=xl/sharedStrings.xml><?xml version="1.0" encoding="utf-8"?>
<sst xmlns="http://schemas.openxmlformats.org/spreadsheetml/2006/main" count="156" uniqueCount="50">
  <si>
    <t>valore iniziale prestito obbligazionario</t>
  </si>
  <si>
    <t xml:space="preserve">Esercizio </t>
  </si>
  <si>
    <t>Valore contabile del debito all'inizio dell'esercizio</t>
  </si>
  <si>
    <t>Rimborso capitale</t>
  </si>
  <si>
    <t>Interessi passivi effettivi</t>
  </si>
  <si>
    <t>Interessi passivi nominali</t>
  </si>
  <si>
    <t>Valore contabile debito alla fine dell'esercizio</t>
  </si>
  <si>
    <t>20x0</t>
  </si>
  <si>
    <t>20x1</t>
  </si>
  <si>
    <t>20x2</t>
  </si>
  <si>
    <t>20x3</t>
  </si>
  <si>
    <t>20x4</t>
  </si>
  <si>
    <t>Piano d'ammortamento finanziario con rimborso finale del capitale</t>
  </si>
  <si>
    <t>Piano d'ammortamento finanziario con rimborso anticipato del capitale</t>
  </si>
  <si>
    <t>ipotesi a)</t>
  </si>
  <si>
    <t>ipotesi b)</t>
  </si>
  <si>
    <t>Rettifiche valore</t>
  </si>
  <si>
    <t>01.01.20x0</t>
  </si>
  <si>
    <t>Banca c/c</t>
  </si>
  <si>
    <t>a</t>
  </si>
  <si>
    <t>Diversi</t>
  </si>
  <si>
    <t>Debiti v/fornitori (costi di transazione)</t>
  </si>
  <si>
    <t>Debiti -obbligazioni</t>
  </si>
  <si>
    <t>Dare</t>
  </si>
  <si>
    <t>Avere</t>
  </si>
  <si>
    <t>31.12.20x0</t>
  </si>
  <si>
    <t xml:space="preserve">Interessi </t>
  </si>
  <si>
    <t>Debiti - obbligazioni</t>
  </si>
  <si>
    <t>31.12.20x1</t>
  </si>
  <si>
    <t>31.12.20x2</t>
  </si>
  <si>
    <t>31.12.20x3</t>
  </si>
  <si>
    <t>Debiti-Obbligazioni</t>
  </si>
  <si>
    <t>Rimanenze Finali</t>
  </si>
  <si>
    <t>Acquisto</t>
  </si>
  <si>
    <t>Scarico</t>
  </si>
  <si>
    <t>Rimanenze Iniziali</t>
  </si>
  <si>
    <t>Quantita</t>
  </si>
  <si>
    <t>Prezzi</t>
  </si>
  <si>
    <t>CMP</t>
  </si>
  <si>
    <t>valutazione Rimanenze FIFO</t>
  </si>
  <si>
    <t>valutazione Rimanenze CMP</t>
  </si>
  <si>
    <t>Pagamento Credito</t>
  </si>
  <si>
    <t>Valore contabile del credito all'inizio dell'esercizio</t>
  </si>
  <si>
    <t>Interessi attivi effettivi</t>
  </si>
  <si>
    <t>Interessi attivi nominali</t>
  </si>
  <si>
    <t>Valore contabile credito alla fine dell'esercizio</t>
  </si>
  <si>
    <t>Immobilizzazioni Finanziarie - Crediti</t>
  </si>
  <si>
    <t>Altri Proventi</t>
  </si>
  <si>
    <t>Immobilizzazioni Finanziarie-Crediti</t>
  </si>
  <si>
    <t>31.12.20x4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</si>
</sst>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6" formatCode="0.0"/>
    <numFmt numFmtId="168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166" fontId="0" fillId="0" borderId="1" xfId="0" applyNumberFormat="1" applyBorder="1"/>
    <xf numFmtId="166" fontId="0" fillId="0" borderId="0" xfId="0" applyNumberFormat="1"/>
    <xf numFmtId="168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4899-DA94-4995-AC85-D76A67CE0CBF}">
  <dimension ref="A1:N35"/>
  <sheetViews>
    <sheetView topLeftCell="A5" zoomScale="131" zoomScaleNormal="131" workbookViewId="0">
      <selection activeCell="A3" sqref="A3:F9"/>
    </sheetView>
  </sheetViews>
  <sheetFormatPr defaultRowHeight="14.4" x14ac:dyDescent="0.3"/>
  <cols>
    <col min="1" max="1" width="16" customWidth="1"/>
    <col min="2" max="3" width="11.6640625" customWidth="1"/>
    <col min="6" max="6" width="13.33203125" customWidth="1"/>
    <col min="8" max="8" width="15.6640625" customWidth="1"/>
    <col min="10" max="10" width="21.6640625" customWidth="1"/>
    <col min="14" max="14" width="14.109375" customWidth="1"/>
  </cols>
  <sheetData>
    <row r="1" spans="1:14" ht="43.2" x14ac:dyDescent="0.3">
      <c r="A1" s="1" t="s">
        <v>0</v>
      </c>
      <c r="B1" s="2">
        <f>20*(1+0.024296)^-1+20*(1+0.024296)^-2+20*(1+0.024296)^-3+20*(1+0.024296)^-4+1020*(1+0.024296)^-5</f>
        <v>980.00100900624875</v>
      </c>
    </row>
    <row r="2" spans="1:14" x14ac:dyDescent="0.3">
      <c r="A2" t="s">
        <v>14</v>
      </c>
      <c r="H2" t="s">
        <v>15</v>
      </c>
      <c r="I2">
        <f>1020*(1+0.02429)^-1</f>
        <v>995.81173300530122</v>
      </c>
      <c r="J2" s="9">
        <f>I2-F7</f>
        <v>4.1015348207406532</v>
      </c>
    </row>
    <row r="3" spans="1:14" x14ac:dyDescent="0.3">
      <c r="A3" s="3" t="s">
        <v>12</v>
      </c>
      <c r="B3" s="3"/>
      <c r="C3" s="3"/>
      <c r="D3" s="3"/>
      <c r="E3" s="3"/>
      <c r="F3" s="3"/>
      <c r="H3" s="3" t="s">
        <v>13</v>
      </c>
      <c r="I3" s="3"/>
      <c r="J3" s="3"/>
      <c r="K3" s="3"/>
      <c r="L3" s="3"/>
      <c r="M3" s="3"/>
      <c r="N3" s="3"/>
    </row>
    <row r="4" spans="1:14" ht="100.8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H4" s="4" t="s">
        <v>1</v>
      </c>
      <c r="I4" s="5" t="s">
        <v>2</v>
      </c>
      <c r="J4" s="5" t="s">
        <v>3</v>
      </c>
      <c r="K4" s="5" t="s">
        <v>4</v>
      </c>
      <c r="L4" s="5" t="s">
        <v>5</v>
      </c>
      <c r="M4" s="5" t="s">
        <v>16</v>
      </c>
      <c r="N4" s="5" t="s">
        <v>6</v>
      </c>
    </row>
    <row r="5" spans="1:14" x14ac:dyDescent="0.3">
      <c r="A5" s="6" t="s">
        <v>7</v>
      </c>
      <c r="B5" s="8">
        <v>980</v>
      </c>
      <c r="C5" s="6"/>
      <c r="D5" s="7">
        <f>2.4296%*B5</f>
        <v>23.810080000000003</v>
      </c>
      <c r="E5" s="6">
        <f>2%*1000</f>
        <v>20</v>
      </c>
      <c r="F5" s="8">
        <f>B5+D5-E5</f>
        <v>983.81007999999997</v>
      </c>
      <c r="H5" s="6" t="s">
        <v>7</v>
      </c>
      <c r="I5" s="8">
        <v>980</v>
      </c>
      <c r="J5" s="6"/>
      <c r="K5" s="7">
        <f>2.4296%*I5</f>
        <v>23.810080000000003</v>
      </c>
      <c r="L5" s="6">
        <f>2%*1000</f>
        <v>20</v>
      </c>
      <c r="M5" s="6"/>
      <c r="N5" s="8">
        <f>I5+K5-L5</f>
        <v>983.81007999999997</v>
      </c>
    </row>
    <row r="6" spans="1:14" x14ac:dyDescent="0.3">
      <c r="A6" s="6" t="s">
        <v>8</v>
      </c>
      <c r="B6" s="8">
        <f>F5</f>
        <v>983.81007999999997</v>
      </c>
      <c r="C6" s="6"/>
      <c r="D6" s="7">
        <f t="shared" ref="D6:D9" si="0">2.4296%*B6</f>
        <v>23.902649703680002</v>
      </c>
      <c r="E6" s="6">
        <f t="shared" ref="E6:E9" si="1">2%*1000</f>
        <v>20</v>
      </c>
      <c r="F6" s="8">
        <f t="shared" ref="F6:F8" si="2">B6+D6-E6</f>
        <v>987.71272970368</v>
      </c>
      <c r="H6" s="6" t="s">
        <v>8</v>
      </c>
      <c r="I6" s="8">
        <f>N5</f>
        <v>983.81007999999997</v>
      </c>
      <c r="J6" s="6"/>
      <c r="K6" s="7">
        <f t="shared" ref="K6:K8" si="3">2.4296%*I6</f>
        <v>23.902649703680002</v>
      </c>
      <c r="L6" s="6">
        <f t="shared" ref="L6:L8" si="4">2%*1000</f>
        <v>20</v>
      </c>
      <c r="M6" s="6"/>
      <c r="N6" s="8">
        <f t="shared" ref="N6:N8" si="5">I6+K6-L6</f>
        <v>987.71272970368</v>
      </c>
    </row>
    <row r="7" spans="1:14" x14ac:dyDescent="0.3">
      <c r="A7" s="6" t="s">
        <v>9</v>
      </c>
      <c r="B7" s="8">
        <f t="shared" ref="B7:B9" si="6">F6</f>
        <v>987.71272970368</v>
      </c>
      <c r="C7" s="6"/>
      <c r="D7" s="7">
        <f t="shared" si="0"/>
        <v>23.99746848088061</v>
      </c>
      <c r="E7" s="6">
        <f t="shared" si="1"/>
        <v>20</v>
      </c>
      <c r="F7" s="8">
        <f t="shared" si="2"/>
        <v>991.71019818456057</v>
      </c>
      <c r="H7" s="6" t="s">
        <v>9</v>
      </c>
      <c r="I7" s="8">
        <f>N6</f>
        <v>987.71272970368</v>
      </c>
      <c r="J7" s="6"/>
      <c r="K7" s="7">
        <f t="shared" si="3"/>
        <v>23.99746848088061</v>
      </c>
      <c r="L7" s="6">
        <f t="shared" si="4"/>
        <v>20</v>
      </c>
      <c r="M7" s="6">
        <v>4.0999999999999996</v>
      </c>
      <c r="N7" s="8">
        <f>I7+K7-L7+M7</f>
        <v>995.81019818456059</v>
      </c>
    </row>
    <row r="8" spans="1:14" x14ac:dyDescent="0.3">
      <c r="A8" s="6" t="s">
        <v>10</v>
      </c>
      <c r="B8" s="8">
        <f t="shared" si="6"/>
        <v>991.71019818456057</v>
      </c>
      <c r="C8" s="6"/>
      <c r="D8" s="7">
        <f t="shared" si="0"/>
        <v>24.094590975092085</v>
      </c>
      <c r="E8" s="6">
        <f t="shared" si="1"/>
        <v>20</v>
      </c>
      <c r="F8" s="8">
        <f t="shared" si="2"/>
        <v>995.80478915965261</v>
      </c>
      <c r="H8" s="6" t="s">
        <v>10</v>
      </c>
      <c r="I8" s="8">
        <f>N7</f>
        <v>995.81019818456059</v>
      </c>
      <c r="J8" s="6">
        <v>1000</v>
      </c>
      <c r="K8" s="7">
        <f t="shared" si="3"/>
        <v>24.194204575092087</v>
      </c>
      <c r="L8" s="6">
        <f t="shared" si="4"/>
        <v>20</v>
      </c>
      <c r="M8" s="6"/>
      <c r="N8" s="8">
        <f>I8+K8-L8-J8</f>
        <v>4.4027596526348134E-3</v>
      </c>
    </row>
    <row r="9" spans="1:14" x14ac:dyDescent="0.3">
      <c r="A9" s="6" t="s">
        <v>11</v>
      </c>
      <c r="B9" s="8">
        <f t="shared" si="6"/>
        <v>995.80478915965261</v>
      </c>
      <c r="C9" s="6">
        <v>1000</v>
      </c>
      <c r="D9" s="7">
        <f t="shared" si="0"/>
        <v>24.19407315742292</v>
      </c>
      <c r="E9" s="6">
        <f t="shared" si="1"/>
        <v>20</v>
      </c>
      <c r="F9" s="8">
        <f>B9+D9-E9-C9</f>
        <v>-1.1376829244227338E-3</v>
      </c>
      <c r="H9" s="6"/>
      <c r="I9" s="8"/>
      <c r="J9" s="6"/>
      <c r="K9" s="7"/>
      <c r="L9" s="6"/>
      <c r="M9" s="6"/>
      <c r="N9" s="8"/>
    </row>
    <row r="11" spans="1:14" x14ac:dyDescent="0.3">
      <c r="H11" t="s">
        <v>17</v>
      </c>
      <c r="K11" t="s">
        <v>23</v>
      </c>
      <c r="L11" t="s">
        <v>24</v>
      </c>
    </row>
    <row r="12" spans="1:14" x14ac:dyDescent="0.3">
      <c r="H12" t="s">
        <v>18</v>
      </c>
      <c r="I12" t="s">
        <v>19</v>
      </c>
      <c r="J12" t="s">
        <v>20</v>
      </c>
      <c r="K12">
        <v>985</v>
      </c>
    </row>
    <row r="13" spans="1:14" ht="28.8" x14ac:dyDescent="0.3">
      <c r="J13" s="1" t="s">
        <v>21</v>
      </c>
      <c r="L13" s="2">
        <v>5</v>
      </c>
    </row>
    <row r="14" spans="1:14" x14ac:dyDescent="0.3">
      <c r="J14" t="s">
        <v>22</v>
      </c>
      <c r="L14" s="2">
        <v>980</v>
      </c>
    </row>
    <row r="16" spans="1:14" x14ac:dyDescent="0.3">
      <c r="H16" t="s">
        <v>25</v>
      </c>
      <c r="K16" t="s">
        <v>23</v>
      </c>
      <c r="L16" t="s">
        <v>24</v>
      </c>
    </row>
    <row r="17" spans="8:12" x14ac:dyDescent="0.3">
      <c r="H17" t="s">
        <v>26</v>
      </c>
      <c r="I17" t="s">
        <v>19</v>
      </c>
      <c r="J17" t="s">
        <v>27</v>
      </c>
      <c r="K17">
        <v>23.81</v>
      </c>
      <c r="L17">
        <v>23.81</v>
      </c>
    </row>
    <row r="18" spans="8:12" x14ac:dyDescent="0.3">
      <c r="H18" t="s">
        <v>27</v>
      </c>
      <c r="I18" t="s">
        <v>19</v>
      </c>
      <c r="J18" t="s">
        <v>18</v>
      </c>
      <c r="K18">
        <v>20</v>
      </c>
      <c r="L18">
        <v>20</v>
      </c>
    </row>
    <row r="20" spans="8:12" x14ac:dyDescent="0.3">
      <c r="H20" t="s">
        <v>28</v>
      </c>
      <c r="K20" t="s">
        <v>23</v>
      </c>
      <c r="L20" t="s">
        <v>24</v>
      </c>
    </row>
    <row r="21" spans="8:12" x14ac:dyDescent="0.3">
      <c r="H21" t="s">
        <v>26</v>
      </c>
      <c r="I21" t="s">
        <v>19</v>
      </c>
      <c r="J21" t="s">
        <v>27</v>
      </c>
      <c r="K21">
        <v>23.9</v>
      </c>
      <c r="L21">
        <v>23.9</v>
      </c>
    </row>
    <row r="22" spans="8:12" x14ac:dyDescent="0.3">
      <c r="H22" t="s">
        <v>27</v>
      </c>
      <c r="I22" t="s">
        <v>19</v>
      </c>
      <c r="J22" t="s">
        <v>18</v>
      </c>
      <c r="K22">
        <v>20</v>
      </c>
      <c r="L22">
        <v>20</v>
      </c>
    </row>
    <row r="24" spans="8:12" x14ac:dyDescent="0.3">
      <c r="H24" t="s">
        <v>29</v>
      </c>
      <c r="K24" t="s">
        <v>23</v>
      </c>
      <c r="L24" t="s">
        <v>24</v>
      </c>
    </row>
    <row r="25" spans="8:12" x14ac:dyDescent="0.3">
      <c r="H25" t="s">
        <v>26</v>
      </c>
      <c r="I25" t="s">
        <v>19</v>
      </c>
      <c r="J25" t="s">
        <v>27</v>
      </c>
      <c r="K25">
        <v>24</v>
      </c>
      <c r="L25">
        <v>24</v>
      </c>
    </row>
    <row r="26" spans="8:12" x14ac:dyDescent="0.3">
      <c r="H26" t="s">
        <v>27</v>
      </c>
      <c r="I26" t="s">
        <v>19</v>
      </c>
      <c r="J26" t="s">
        <v>18</v>
      </c>
      <c r="K26">
        <v>20</v>
      </c>
      <c r="L26">
        <v>20</v>
      </c>
    </row>
    <row r="28" spans="8:12" x14ac:dyDescent="0.3">
      <c r="H28" t="s">
        <v>29</v>
      </c>
      <c r="K28" t="s">
        <v>23</v>
      </c>
      <c r="L28" t="s">
        <v>24</v>
      </c>
    </row>
    <row r="29" spans="8:12" x14ac:dyDescent="0.3">
      <c r="H29" t="s">
        <v>26</v>
      </c>
      <c r="I29" t="s">
        <v>19</v>
      </c>
      <c r="J29" t="s">
        <v>27</v>
      </c>
      <c r="K29">
        <v>4.0999999999999996</v>
      </c>
      <c r="L29">
        <v>4.0999999999999996</v>
      </c>
    </row>
    <row r="31" spans="8:12" x14ac:dyDescent="0.3">
      <c r="H31" t="s">
        <v>30</v>
      </c>
      <c r="K31" t="s">
        <v>23</v>
      </c>
      <c r="L31" t="s">
        <v>24</v>
      </c>
    </row>
    <row r="32" spans="8:12" x14ac:dyDescent="0.3">
      <c r="H32" t="s">
        <v>26</v>
      </c>
      <c r="I32" t="s">
        <v>19</v>
      </c>
      <c r="J32" t="s">
        <v>27</v>
      </c>
      <c r="K32">
        <v>24.19</v>
      </c>
      <c r="L32">
        <v>24.19</v>
      </c>
    </row>
    <row r="33" spans="8:12" x14ac:dyDescent="0.3">
      <c r="H33" t="s">
        <v>27</v>
      </c>
      <c r="I33" t="s">
        <v>19</v>
      </c>
      <c r="J33" t="s">
        <v>18</v>
      </c>
      <c r="K33">
        <v>20</v>
      </c>
      <c r="L33">
        <v>20</v>
      </c>
    </row>
    <row r="34" spans="8:12" x14ac:dyDescent="0.3">
      <c r="K34" t="s">
        <v>23</v>
      </c>
      <c r="L34" t="s">
        <v>24</v>
      </c>
    </row>
    <row r="35" spans="8:12" x14ac:dyDescent="0.3">
      <c r="H35" t="s">
        <v>31</v>
      </c>
      <c r="I35" t="s">
        <v>19</v>
      </c>
      <c r="J35" t="s">
        <v>18</v>
      </c>
      <c r="K35">
        <v>1000</v>
      </c>
      <c r="L35">
        <v>1000</v>
      </c>
    </row>
  </sheetData>
  <mergeCells count="2">
    <mergeCell ref="A3:F3"/>
    <mergeCell ref="H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7E4A-CD75-4BD7-B433-BE12A38DF39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62B1-6480-4818-A50C-B7120A3A7F9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B9CF-2993-4DB8-9661-403B9DAC2A3B}">
  <dimension ref="A1:D15"/>
  <sheetViews>
    <sheetView zoomScale="138" zoomScaleNormal="138" workbookViewId="0">
      <selection activeCell="B15" sqref="B15"/>
    </sheetView>
  </sheetViews>
  <sheetFormatPr defaultRowHeight="14.4" x14ac:dyDescent="0.3"/>
  <cols>
    <col min="1" max="1" width="27.21875" customWidth="1"/>
    <col min="2" max="2" width="13.109375" bestFit="1" customWidth="1"/>
  </cols>
  <sheetData>
    <row r="1" spans="1:4" x14ac:dyDescent="0.3">
      <c r="B1" t="s">
        <v>36</v>
      </c>
      <c r="C1" t="s">
        <v>37</v>
      </c>
    </row>
    <row r="2" spans="1:4" x14ac:dyDescent="0.3">
      <c r="A2" t="s">
        <v>35</v>
      </c>
      <c r="B2">
        <v>4000</v>
      </c>
      <c r="C2">
        <v>90</v>
      </c>
    </row>
    <row r="3" spans="1:4" x14ac:dyDescent="0.3">
      <c r="A3" t="s">
        <v>33</v>
      </c>
      <c r="B3">
        <v>3000</v>
      </c>
      <c r="C3">
        <v>95</v>
      </c>
    </row>
    <row r="4" spans="1:4" x14ac:dyDescent="0.3">
      <c r="A4" t="s">
        <v>34</v>
      </c>
      <c r="B4">
        <v>500</v>
      </c>
    </row>
    <row r="5" spans="1:4" x14ac:dyDescent="0.3">
      <c r="A5" t="s">
        <v>33</v>
      </c>
      <c r="B5">
        <v>1500</v>
      </c>
      <c r="C5">
        <v>80</v>
      </c>
    </row>
    <row r="6" spans="1:4" x14ac:dyDescent="0.3">
      <c r="A6" t="s">
        <v>34</v>
      </c>
      <c r="B6">
        <v>1200</v>
      </c>
    </row>
    <row r="7" spans="1:4" x14ac:dyDescent="0.3">
      <c r="A7" t="s">
        <v>34</v>
      </c>
      <c r="B7">
        <v>2500</v>
      </c>
    </row>
    <row r="8" spans="1:4" x14ac:dyDescent="0.3">
      <c r="A8" t="s">
        <v>33</v>
      </c>
      <c r="B8">
        <v>1800</v>
      </c>
      <c r="C8">
        <v>105</v>
      </c>
    </row>
    <row r="9" spans="1:4" x14ac:dyDescent="0.3">
      <c r="A9" t="s">
        <v>33</v>
      </c>
      <c r="B9">
        <v>1000</v>
      </c>
      <c r="C9">
        <v>120</v>
      </c>
    </row>
    <row r="10" spans="1:4" x14ac:dyDescent="0.3">
      <c r="A10" t="s">
        <v>34</v>
      </c>
      <c r="B10">
        <v>3000</v>
      </c>
    </row>
    <row r="11" spans="1:4" x14ac:dyDescent="0.3">
      <c r="A11" t="s">
        <v>32</v>
      </c>
      <c r="B11">
        <f>B2+B3-B4+B5-B6-B7+B8+B9-B10</f>
        <v>4100</v>
      </c>
    </row>
    <row r="13" spans="1:4" x14ac:dyDescent="0.3">
      <c r="A13" t="s">
        <v>38</v>
      </c>
      <c r="B13">
        <f>(B2*C2+B3*C3+B5*C5+B8*C8+B9*C9)/(4000+3000+1500+1800+1000)</f>
        <v>95.044247787610615</v>
      </c>
    </row>
    <row r="14" spans="1:4" x14ac:dyDescent="0.3">
      <c r="A14" t="s">
        <v>40</v>
      </c>
      <c r="B14" s="10">
        <f>B11*B13</f>
        <v>389681.4159292035</v>
      </c>
      <c r="D14">
        <f>B9+B8+B5</f>
        <v>4300</v>
      </c>
    </row>
    <row r="15" spans="1:4" x14ac:dyDescent="0.3">
      <c r="A15" t="s">
        <v>39</v>
      </c>
      <c r="B15" s="10">
        <f>B9*C9+B8*C8+(1200)*C5</f>
        <v>405000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C0E0-392D-484F-8908-58818D82EB35}">
  <dimension ref="A1:F34"/>
  <sheetViews>
    <sheetView tabSelected="1" topLeftCell="A15" zoomScale="138" zoomScaleNormal="138" workbookViewId="0">
      <selection activeCell="E35" sqref="E35"/>
    </sheetView>
  </sheetViews>
  <sheetFormatPr defaultRowHeight="14.4" x14ac:dyDescent="0.3"/>
  <cols>
    <col min="1" max="1" width="24.5546875" customWidth="1"/>
    <col min="3" max="3" width="20.109375" customWidth="1"/>
  </cols>
  <sheetData>
    <row r="1" spans="1:6" x14ac:dyDescent="0.3">
      <c r="A1" s="3" t="s">
        <v>12</v>
      </c>
      <c r="B1" s="3"/>
      <c r="C1" s="3"/>
      <c r="D1" s="3"/>
      <c r="E1" s="3"/>
      <c r="F1" s="3"/>
    </row>
    <row r="2" spans="1:6" ht="100.8" x14ac:dyDescent="0.3">
      <c r="A2" s="4" t="s">
        <v>1</v>
      </c>
      <c r="B2" s="5" t="s">
        <v>42</v>
      </c>
      <c r="C2" s="5" t="s">
        <v>41</v>
      </c>
      <c r="D2" s="5" t="s">
        <v>43</v>
      </c>
      <c r="E2" s="5" t="s">
        <v>44</v>
      </c>
      <c r="F2" s="5" t="s">
        <v>45</v>
      </c>
    </row>
    <row r="3" spans="1:6" x14ac:dyDescent="0.3">
      <c r="A3" s="6" t="s">
        <v>7</v>
      </c>
      <c r="B3" s="8">
        <v>1015</v>
      </c>
      <c r="C3" s="6"/>
      <c r="D3" s="7">
        <f>1.6847%*B3</f>
        <v>17.099705</v>
      </c>
      <c r="E3" s="6">
        <f>2%*1000</f>
        <v>20</v>
      </c>
      <c r="F3" s="8">
        <f>B3+D3-E3</f>
        <v>1012.0997050000001</v>
      </c>
    </row>
    <row r="4" spans="1:6" x14ac:dyDescent="0.3">
      <c r="A4" s="6" t="s">
        <v>8</v>
      </c>
      <c r="B4" s="8">
        <f>F3</f>
        <v>1012.0997050000001</v>
      </c>
      <c r="C4" s="6"/>
      <c r="D4" s="7">
        <f t="shared" ref="D4:D7" si="0">1.6847%*B4</f>
        <v>17.050843730135004</v>
      </c>
      <c r="E4" s="6">
        <f t="shared" ref="E4:E7" si="1">2%*1000</f>
        <v>20</v>
      </c>
      <c r="F4" s="8">
        <f t="shared" ref="F4:F6" si="2">B4+D4-E4</f>
        <v>1009.1505487301351</v>
      </c>
    </row>
    <row r="5" spans="1:6" x14ac:dyDescent="0.3">
      <c r="A5" s="6" t="s">
        <v>9</v>
      </c>
      <c r="B5" s="8">
        <f t="shared" ref="B5:B7" si="3">F4</f>
        <v>1009.1505487301351</v>
      </c>
      <c r="C5" s="6"/>
      <c r="D5" s="7">
        <f t="shared" si="0"/>
        <v>17.001159294456588</v>
      </c>
      <c r="E5" s="6">
        <f t="shared" si="1"/>
        <v>20</v>
      </c>
      <c r="F5" s="8">
        <f t="shared" si="2"/>
        <v>1006.1517080245917</v>
      </c>
    </row>
    <row r="6" spans="1:6" x14ac:dyDescent="0.3">
      <c r="A6" s="6" t="s">
        <v>10</v>
      </c>
      <c r="B6" s="8">
        <f t="shared" si="3"/>
        <v>1006.1517080245917</v>
      </c>
      <c r="C6" s="6"/>
      <c r="D6" s="7">
        <f t="shared" si="0"/>
        <v>16.950637825090297</v>
      </c>
      <c r="E6" s="6">
        <f t="shared" si="1"/>
        <v>20</v>
      </c>
      <c r="F6" s="8">
        <f t="shared" si="2"/>
        <v>1003.102345849682</v>
      </c>
    </row>
    <row r="7" spans="1:6" x14ac:dyDescent="0.3">
      <c r="A7" s="6" t="s">
        <v>11</v>
      </c>
      <c r="B7" s="8">
        <f t="shared" si="3"/>
        <v>1003.102345849682</v>
      </c>
      <c r="C7" s="6">
        <v>1000</v>
      </c>
      <c r="D7" s="7">
        <f t="shared" si="0"/>
        <v>16.899265220529593</v>
      </c>
      <c r="E7" s="6">
        <f t="shared" si="1"/>
        <v>20</v>
      </c>
      <c r="F7" s="8">
        <f>B7+D7-E7-C7</f>
        <v>1.611070211652077E-3</v>
      </c>
    </row>
    <row r="9" spans="1:6" x14ac:dyDescent="0.3">
      <c r="A9" t="s">
        <v>17</v>
      </c>
      <c r="D9" t="s">
        <v>23</v>
      </c>
      <c r="E9" t="s">
        <v>24</v>
      </c>
    </row>
    <row r="10" spans="1:6" x14ac:dyDescent="0.3">
      <c r="A10" t="s">
        <v>46</v>
      </c>
      <c r="B10" t="s">
        <v>19</v>
      </c>
      <c r="C10" t="s">
        <v>20</v>
      </c>
      <c r="D10">
        <v>1015</v>
      </c>
    </row>
    <row r="11" spans="1:6" x14ac:dyDescent="0.3">
      <c r="C11" s="1" t="s">
        <v>21</v>
      </c>
      <c r="E11">
        <v>15</v>
      </c>
    </row>
    <row r="12" spans="1:6" x14ac:dyDescent="0.3">
      <c r="C12" t="s">
        <v>18</v>
      </c>
      <c r="E12">
        <v>1000</v>
      </c>
    </row>
    <row r="13" spans="1:6" x14ac:dyDescent="0.3">
      <c r="A13" t="s">
        <v>25</v>
      </c>
    </row>
    <row r="14" spans="1:6" x14ac:dyDescent="0.3">
      <c r="A14" t="s">
        <v>46</v>
      </c>
      <c r="B14" t="s">
        <v>19</v>
      </c>
      <c r="C14" t="s">
        <v>47</v>
      </c>
      <c r="D14">
        <v>17.100000000000001</v>
      </c>
      <c r="E14">
        <v>17.100000000000001</v>
      </c>
    </row>
    <row r="15" spans="1:6" x14ac:dyDescent="0.3">
      <c r="A15" t="s">
        <v>18</v>
      </c>
      <c r="B15" t="s">
        <v>19</v>
      </c>
      <c r="C15" t="s">
        <v>48</v>
      </c>
      <c r="D15">
        <v>20</v>
      </c>
      <c r="E15">
        <v>20</v>
      </c>
    </row>
    <row r="17" spans="1:5" x14ac:dyDescent="0.3">
      <c r="A17" t="s">
        <v>28</v>
      </c>
    </row>
    <row r="18" spans="1:5" x14ac:dyDescent="0.3">
      <c r="A18" t="s">
        <v>46</v>
      </c>
      <c r="B18" t="s">
        <v>19</v>
      </c>
      <c r="C18" t="s">
        <v>47</v>
      </c>
      <c r="D18">
        <v>17.05</v>
      </c>
      <c r="E18">
        <v>17.05</v>
      </c>
    </row>
    <row r="19" spans="1:5" x14ac:dyDescent="0.3">
      <c r="A19" t="s">
        <v>18</v>
      </c>
      <c r="B19" t="s">
        <v>19</v>
      </c>
      <c r="C19" t="s">
        <v>48</v>
      </c>
      <c r="D19">
        <v>20</v>
      </c>
      <c r="E19">
        <v>20</v>
      </c>
    </row>
    <row r="21" spans="1:5" x14ac:dyDescent="0.3">
      <c r="A21" t="s">
        <v>29</v>
      </c>
    </row>
    <row r="22" spans="1:5" x14ac:dyDescent="0.3">
      <c r="A22" t="s">
        <v>46</v>
      </c>
      <c r="B22" t="s">
        <v>19</v>
      </c>
      <c r="C22" t="s">
        <v>47</v>
      </c>
      <c r="D22">
        <v>17</v>
      </c>
      <c r="E22">
        <v>17</v>
      </c>
    </row>
    <row r="23" spans="1:5" x14ac:dyDescent="0.3">
      <c r="A23" t="s">
        <v>18</v>
      </c>
      <c r="B23" t="s">
        <v>19</v>
      </c>
      <c r="C23" t="s">
        <v>48</v>
      </c>
      <c r="D23">
        <v>20</v>
      </c>
      <c r="E23">
        <v>20</v>
      </c>
    </row>
    <row r="25" spans="1:5" x14ac:dyDescent="0.3">
      <c r="A25" t="s">
        <v>30</v>
      </c>
    </row>
    <row r="26" spans="1:5" x14ac:dyDescent="0.3">
      <c r="A26" t="s">
        <v>46</v>
      </c>
      <c r="B26" t="s">
        <v>19</v>
      </c>
      <c r="C26" t="s">
        <v>47</v>
      </c>
      <c r="D26">
        <v>16.95</v>
      </c>
      <c r="E26">
        <v>16.95</v>
      </c>
    </row>
    <row r="27" spans="1:5" x14ac:dyDescent="0.3">
      <c r="A27" t="s">
        <v>18</v>
      </c>
      <c r="B27" t="s">
        <v>19</v>
      </c>
      <c r="C27" t="s">
        <v>48</v>
      </c>
      <c r="D27">
        <v>20</v>
      </c>
      <c r="E27">
        <v>20</v>
      </c>
    </row>
    <row r="29" spans="1:5" x14ac:dyDescent="0.3">
      <c r="A29" t="s">
        <v>49</v>
      </c>
    </row>
    <row r="30" spans="1:5" x14ac:dyDescent="0.3">
      <c r="A30" t="s">
        <v>46</v>
      </c>
      <c r="B30" t="s">
        <v>19</v>
      </c>
      <c r="C30" t="s">
        <v>47</v>
      </c>
      <c r="D30">
        <v>16.899999999999999</v>
      </c>
      <c r="E30">
        <v>16.899999999999999</v>
      </c>
    </row>
    <row r="31" spans="1:5" x14ac:dyDescent="0.3">
      <c r="A31" t="s">
        <v>18</v>
      </c>
      <c r="B31" t="s">
        <v>19</v>
      </c>
      <c r="C31" t="s">
        <v>48</v>
      </c>
      <c r="D31">
        <v>20</v>
      </c>
      <c r="E31">
        <v>20</v>
      </c>
    </row>
    <row r="33" spans="1:5" x14ac:dyDescent="0.3">
      <c r="A33" t="s">
        <v>49</v>
      </c>
    </row>
    <row r="34" spans="1:5" x14ac:dyDescent="0.3">
      <c r="A34" t="s">
        <v>18</v>
      </c>
      <c r="B34" t="s">
        <v>19</v>
      </c>
      <c r="C34" t="s">
        <v>48</v>
      </c>
      <c r="D34">
        <v>1000</v>
      </c>
      <c r="E34">
        <v>1000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ES.1</vt:lpstr>
      <vt:lpstr>ES.2 Acquisto</vt:lpstr>
      <vt:lpstr>ES.2 Vendita</vt:lpstr>
      <vt:lpstr>ES.3</vt:lpstr>
      <vt:lpstr>ES.5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2022-05-25T22:48:14Z</dcterms:created>
  <dcterms:modified xsi:type="dcterms:W3CDTF">2022-05-26T00:38:35Z</dcterms:modified>
</cp:coreProperties>
</file>