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eo\Dropbox\lezioni\Transport Economics 2022-23\"/>
    </mc:Choice>
  </mc:AlternateContent>
  <bookViews>
    <workbookView xWindow="240" yWindow="105" windowWidth="15315" windowHeight="11760"/>
  </bookViews>
  <sheets>
    <sheet name="data" sheetId="1" r:id="rId1"/>
    <sheet name="Foglio2" sheetId="2" r:id="rId2"/>
    <sheet name="Foglio3" sheetId="3" r:id="rId3"/>
  </sheets>
  <calcPr calcId="162913" concurrentCalc="0"/>
</workbook>
</file>

<file path=xl/calcChain.xml><?xml version="1.0" encoding="utf-8"?>
<calcChain xmlns="http://schemas.openxmlformats.org/spreadsheetml/2006/main">
  <c r="E1" i="1" l="1"/>
  <c r="E2" i="1"/>
  <c r="G5" i="1"/>
  <c r="G6" i="1"/>
  <c r="G7" i="1"/>
  <c r="F5" i="1"/>
  <c r="B24" i="1"/>
  <c r="C6" i="1"/>
  <c r="C7" i="1"/>
  <c r="D7" i="1"/>
  <c r="E7" i="1"/>
  <c r="F7" i="1"/>
  <c r="H7" i="1"/>
  <c r="I7" i="1"/>
  <c r="G8" i="1"/>
  <c r="C8" i="1"/>
  <c r="D8" i="1"/>
  <c r="E8" i="1"/>
  <c r="F8" i="1"/>
  <c r="H8" i="1"/>
  <c r="I8" i="1"/>
  <c r="G9" i="1"/>
  <c r="C9" i="1"/>
  <c r="D9" i="1"/>
  <c r="E9" i="1"/>
  <c r="F9" i="1"/>
  <c r="H9" i="1"/>
  <c r="I9" i="1"/>
  <c r="G10" i="1"/>
  <c r="C10" i="1"/>
  <c r="D10" i="1"/>
  <c r="E10" i="1"/>
  <c r="F10" i="1"/>
  <c r="H10" i="1"/>
  <c r="I10" i="1"/>
  <c r="G11" i="1"/>
  <c r="C11" i="1"/>
  <c r="D11" i="1"/>
  <c r="E11" i="1"/>
  <c r="F11" i="1"/>
  <c r="H11" i="1"/>
  <c r="I11" i="1"/>
  <c r="G12" i="1"/>
  <c r="C12" i="1"/>
  <c r="D12" i="1"/>
  <c r="E12" i="1"/>
  <c r="F12" i="1"/>
  <c r="H12" i="1"/>
  <c r="I12" i="1"/>
  <c r="G13" i="1"/>
  <c r="C13" i="1"/>
  <c r="D13" i="1"/>
  <c r="E13" i="1"/>
  <c r="F13" i="1"/>
  <c r="H13" i="1"/>
  <c r="I13" i="1"/>
  <c r="G14" i="1"/>
  <c r="C14" i="1"/>
  <c r="D14" i="1"/>
  <c r="E14" i="1"/>
  <c r="F14" i="1"/>
  <c r="H14" i="1"/>
  <c r="I14" i="1"/>
  <c r="G15" i="1"/>
  <c r="C15" i="1"/>
  <c r="D15" i="1"/>
  <c r="E15" i="1"/>
  <c r="F15" i="1"/>
  <c r="H15" i="1"/>
  <c r="I15" i="1"/>
  <c r="G16" i="1"/>
  <c r="C16" i="1"/>
  <c r="D16" i="1"/>
  <c r="E16" i="1"/>
  <c r="F16" i="1"/>
  <c r="H16" i="1"/>
  <c r="I16" i="1"/>
  <c r="G17" i="1"/>
  <c r="C17" i="1"/>
  <c r="D17" i="1"/>
  <c r="E17" i="1"/>
  <c r="F17" i="1"/>
  <c r="H17" i="1"/>
  <c r="I17" i="1"/>
  <c r="G18" i="1"/>
  <c r="C18" i="1"/>
  <c r="D18" i="1"/>
  <c r="E18" i="1"/>
  <c r="F18" i="1"/>
  <c r="H18" i="1"/>
  <c r="I18" i="1"/>
  <c r="G19" i="1"/>
  <c r="C19" i="1"/>
  <c r="D19" i="1"/>
  <c r="E19" i="1"/>
  <c r="F19" i="1"/>
  <c r="H19" i="1"/>
  <c r="I19" i="1"/>
  <c r="G20" i="1"/>
  <c r="C20" i="1"/>
  <c r="D20" i="1"/>
  <c r="E20" i="1"/>
  <c r="F20" i="1"/>
  <c r="H20" i="1"/>
  <c r="I20" i="1"/>
  <c r="G21" i="1"/>
  <c r="C21" i="1"/>
  <c r="D21" i="1"/>
  <c r="E21" i="1"/>
  <c r="F21" i="1"/>
  <c r="H21" i="1"/>
  <c r="I21" i="1"/>
  <c r="G22" i="1"/>
  <c r="C22" i="1"/>
  <c r="D22" i="1"/>
  <c r="E22" i="1"/>
  <c r="F22" i="1"/>
  <c r="H22" i="1"/>
  <c r="I22" i="1"/>
  <c r="D6" i="1"/>
  <c r="E6" i="1"/>
  <c r="F6" i="1"/>
  <c r="H6" i="1"/>
  <c r="I6" i="1"/>
  <c r="H5" i="1"/>
  <c r="O36" i="1"/>
  <c r="B37" i="1"/>
  <c r="B39" i="1"/>
  <c r="C39" i="1"/>
  <c r="C41" i="1"/>
  <c r="A4" i="1"/>
  <c r="C23" i="1"/>
  <c r="D23" i="1"/>
  <c r="E23" i="1"/>
  <c r="C24" i="1"/>
</calcChain>
</file>

<file path=xl/sharedStrings.xml><?xml version="1.0" encoding="utf-8"?>
<sst xmlns="http://schemas.openxmlformats.org/spreadsheetml/2006/main" count="54" uniqueCount="46">
  <si>
    <t>0-70</t>
  </si>
  <si>
    <t>days</t>
  </si>
  <si>
    <t xml:space="preserve"> </t>
  </si>
  <si>
    <t>1-F(Q)</t>
  </si>
  <si>
    <t>Y</t>
  </si>
  <si>
    <t>X</t>
  </si>
  <si>
    <t>overbook seats</t>
  </si>
  <si>
    <t xml:space="preserve">s </t>
  </si>
  <si>
    <t>capacità aereo</t>
  </si>
  <si>
    <t>no shows</t>
  </si>
  <si>
    <t>B</t>
  </si>
  <si>
    <t>B=rH-rL</t>
  </si>
  <si>
    <t>C=rL</t>
  </si>
  <si>
    <t>overbooking</t>
  </si>
  <si>
    <t>C</t>
  </si>
  <si>
    <t>orverage penalty</t>
  </si>
  <si>
    <t>Underage penalty</t>
  </si>
  <si>
    <t>price of ticket</t>
  </si>
  <si>
    <t>bump cost</t>
  </si>
  <si>
    <t>biglietto persi</t>
  </si>
  <si>
    <t>mean</t>
  </si>
  <si>
    <t>stand deviation</t>
  </si>
  <si>
    <t>critical ratio</t>
  </si>
  <si>
    <t>Inversa di normale con media 20 e dev.st 10)</t>
  </si>
  <si>
    <t>dati media</t>
  </si>
  <si>
    <t>INV.NORM(G34/(G35);H34;I34)</t>
  </si>
  <si>
    <t>revenue from selling</t>
  </si>
  <si>
    <t>costs if the clients shows up: 300 for the hotel +105 for the coupon</t>
  </si>
  <si>
    <t>Mean</t>
  </si>
  <si>
    <t>St.dev.</t>
  </si>
  <si>
    <t>room availability</t>
  </si>
  <si>
    <t>clients willing to pay the high fare</t>
  </si>
  <si>
    <t>more than 86</t>
  </si>
  <si>
    <t>total</t>
  </si>
  <si>
    <t>cumulative prodability F(Q)</t>
  </si>
  <si>
    <t>expected marginal seat revenue</t>
  </si>
  <si>
    <t>rev for sure</t>
  </si>
  <si>
    <t>critical probability</t>
  </si>
  <si>
    <t>LF (low fare)</t>
  </si>
  <si>
    <t>HF (high fare)</t>
  </si>
  <si>
    <t>Probab.</t>
  </si>
  <si>
    <t>low fare-EMSR</t>
  </si>
  <si>
    <t>cumulative probability</t>
  </si>
  <si>
    <t>LF/HF=</t>
  </si>
  <si>
    <t>1- LF/HF=</t>
  </si>
  <si>
    <t>probability that a customer would not show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</si>
</sst>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0" fontId="2" fillId="0" borderId="0" xfId="1" applyNumberFormat="1" applyFont="1"/>
    <xf numFmtId="0" fontId="2" fillId="0" borderId="0" xfId="0" applyFont="1" applyAlignment="1">
      <alignment wrapText="1"/>
    </xf>
    <xf numFmtId="2" fontId="2" fillId="0" borderId="0" xfId="0" applyNumberFormat="1" applyFont="1"/>
    <xf numFmtId="164" fontId="2" fillId="0" borderId="0" xfId="1" applyNumberFormat="1" applyFont="1"/>
    <xf numFmtId="10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0" xfId="0" applyFont="1"/>
    <xf numFmtId="10" fontId="4" fillId="0" borderId="0" xfId="0" applyNumberFormat="1" applyFont="1"/>
    <xf numFmtId="0" fontId="5" fillId="0" borderId="0" xfId="0" applyFont="1"/>
    <xf numFmtId="164" fontId="5" fillId="0" borderId="0" xfId="1" applyNumberFormat="1" applyFont="1"/>
    <xf numFmtId="0" fontId="2" fillId="2" borderId="0" xfId="0" applyFont="1" applyFill="1"/>
    <xf numFmtId="0" fontId="3" fillId="2" borderId="0" xfId="0" applyFont="1" applyFill="1"/>
    <xf numFmtId="10" fontId="2" fillId="2" borderId="0" xfId="1" applyNumberFormat="1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/>
    </xf>
    <xf numFmtId="0" fontId="2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3</xdr:row>
      <xdr:rowOff>209551</xdr:rowOff>
    </xdr:from>
    <xdr:to>
      <xdr:col>10</xdr:col>
      <xdr:colOff>133350</xdr:colOff>
      <xdr:row>4</xdr:row>
      <xdr:rowOff>27169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5825" y="781051"/>
          <a:ext cx="1323975" cy="25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G2" sqref="G2"/>
    </sheetView>
  </sheetViews>
  <sheetFormatPr defaultRowHeight="15" customHeight="1" x14ac:dyDescent="0.25"/>
  <cols>
    <col min="1" max="1" width="18.28515625" style="1" customWidth="1"/>
    <col min="2" max="2" width="13.28515625" style="1" customWidth="1"/>
    <col min="3" max="3" width="9.5703125" style="1" bestFit="1" customWidth="1"/>
    <col min="4" max="4" width="25.140625" style="1" customWidth="1"/>
    <col min="5" max="5" width="9.140625" style="1"/>
    <col min="6" max="6" width="21.5703125" style="1" customWidth="1"/>
    <col min="7" max="7" width="16.140625" style="1" customWidth="1"/>
    <col min="8" max="8" width="14" style="1" customWidth="1"/>
    <col min="9" max="12" width="9.140625" style="1"/>
    <col min="13" max="13" width="60.7109375" style="1" bestFit="1" customWidth="1"/>
    <col min="14" max="16384" width="9.140625" style="1"/>
  </cols>
  <sheetData>
    <row r="1" spans="1:9" ht="15" customHeight="1" x14ac:dyDescent="0.25">
      <c r="A1" s="13" t="s">
        <v>30</v>
      </c>
      <c r="B1" s="13">
        <v>250</v>
      </c>
      <c r="D1" s="8" t="s">
        <v>43</v>
      </c>
      <c r="E1" s="2">
        <f>B2/B3</f>
        <v>0.660377358490566</v>
      </c>
      <c r="F1" s="9" t="s">
        <v>37</v>
      </c>
    </row>
    <row r="2" spans="1:9" ht="15" customHeight="1" x14ac:dyDescent="0.25">
      <c r="A2" s="13" t="s">
        <v>38</v>
      </c>
      <c r="B2" s="14">
        <v>105</v>
      </c>
      <c r="C2" s="1" t="s">
        <v>11</v>
      </c>
      <c r="D2" s="8" t="s">
        <v>44</v>
      </c>
      <c r="E2" s="6">
        <f>1-E1</f>
        <v>0.339622641509434</v>
      </c>
      <c r="F2" s="11" t="s">
        <v>42</v>
      </c>
    </row>
    <row r="3" spans="1:9" ht="15" customHeight="1" x14ac:dyDescent="0.25">
      <c r="A3" s="13" t="s">
        <v>39</v>
      </c>
      <c r="B3" s="14">
        <v>159</v>
      </c>
      <c r="C3" s="1" t="s">
        <v>12</v>
      </c>
    </row>
    <row r="4" spans="1:9" ht="34.5" customHeight="1" x14ac:dyDescent="0.25">
      <c r="A4" s="15">
        <f>(B3-B2)/B3</f>
        <v>0.33962264150943394</v>
      </c>
      <c r="B4" s="13"/>
      <c r="F4" s="3" t="s">
        <v>35</v>
      </c>
      <c r="G4" s="1" t="s">
        <v>36</v>
      </c>
      <c r="H4" s="3" t="s">
        <v>41</v>
      </c>
    </row>
    <row r="5" spans="1:9" ht="33" customHeight="1" x14ac:dyDescent="0.25">
      <c r="A5" s="16" t="s">
        <v>31</v>
      </c>
      <c r="B5" s="13" t="s">
        <v>1</v>
      </c>
      <c r="C5" s="1" t="s">
        <v>40</v>
      </c>
      <c r="D5" s="3" t="s">
        <v>34</v>
      </c>
      <c r="E5" s="1" t="s">
        <v>3</v>
      </c>
      <c r="F5" s="1">
        <f>B3</f>
        <v>159</v>
      </c>
      <c r="G5" s="1">
        <f>B2</f>
        <v>105</v>
      </c>
      <c r="H5" s="4">
        <f>G5-F5</f>
        <v>-54</v>
      </c>
      <c r="I5" s="1" t="s">
        <v>2</v>
      </c>
    </row>
    <row r="6" spans="1:9" ht="15" customHeight="1" x14ac:dyDescent="0.25">
      <c r="A6" s="17" t="s">
        <v>0</v>
      </c>
      <c r="B6" s="13">
        <v>12</v>
      </c>
      <c r="C6" s="2">
        <f>B6/B$24</f>
        <v>9.7560975609756101E-2</v>
      </c>
      <c r="D6" s="5">
        <f>C6</f>
        <v>9.7560975609756101E-2</v>
      </c>
      <c r="E6" s="6">
        <f>1-D6</f>
        <v>0.90243902439024393</v>
      </c>
      <c r="F6" s="7">
        <f>E6*F$5</f>
        <v>143.48780487804879</v>
      </c>
      <c r="G6" s="1">
        <f>G5</f>
        <v>105</v>
      </c>
      <c r="H6" s="4">
        <f t="shared" ref="H6:H22" si="0">G6-F6</f>
        <v>-38.487804878048792</v>
      </c>
      <c r="I6" s="1" t="str">
        <f>IF(H6&gt;0,"inequality satisfied", "inequality  not satisfied")</f>
        <v>inequality  not satisfied</v>
      </c>
    </row>
    <row r="7" spans="1:9" ht="15" customHeight="1" x14ac:dyDescent="0.25">
      <c r="A7" s="13">
        <v>71</v>
      </c>
      <c r="B7" s="13">
        <v>3</v>
      </c>
      <c r="C7" s="2">
        <f t="shared" ref="C7:C24" si="1">B7/B$24</f>
        <v>2.4390243902439025E-2</v>
      </c>
      <c r="D7" s="5">
        <f>C6+C7</f>
        <v>0.12195121951219512</v>
      </c>
      <c r="E7" s="6">
        <f t="shared" ref="E7:E23" si="2">1-D7</f>
        <v>0.87804878048780488</v>
      </c>
      <c r="F7" s="7">
        <f t="shared" ref="F7:F22" si="3">E7*F$5</f>
        <v>139.60975609756099</v>
      </c>
      <c r="G7" s="1">
        <f t="shared" ref="G7:G22" si="4">G6</f>
        <v>105</v>
      </c>
      <c r="H7" s="4">
        <f t="shared" si="0"/>
        <v>-34.609756097560989</v>
      </c>
      <c r="I7" s="1" t="str">
        <f t="shared" ref="I7:I22" si="5">IF(H7&gt;0,"inequality satisfied", "inequality  not satisfied")</f>
        <v>inequality  not satisfied</v>
      </c>
    </row>
    <row r="8" spans="1:9" ht="15" customHeight="1" x14ac:dyDescent="0.25">
      <c r="A8" s="13">
        <v>72</v>
      </c>
      <c r="B8" s="13">
        <v>3</v>
      </c>
      <c r="C8" s="2">
        <f t="shared" si="1"/>
        <v>2.4390243902439025E-2</v>
      </c>
      <c r="D8" s="5">
        <f>SUM(C6:C8)</f>
        <v>0.14634146341463414</v>
      </c>
      <c r="E8" s="6">
        <f t="shared" si="2"/>
        <v>0.85365853658536583</v>
      </c>
      <c r="F8" s="7">
        <f t="shared" si="3"/>
        <v>135.73170731707316</v>
      </c>
      <c r="G8" s="1">
        <f t="shared" si="4"/>
        <v>105</v>
      </c>
      <c r="H8" s="4">
        <f t="shared" si="0"/>
        <v>-30.731707317073159</v>
      </c>
      <c r="I8" s="1" t="str">
        <f t="shared" si="5"/>
        <v>inequality  not satisfied</v>
      </c>
    </row>
    <row r="9" spans="1:9" ht="15" customHeight="1" x14ac:dyDescent="0.25">
      <c r="A9" s="13">
        <v>73</v>
      </c>
      <c r="B9" s="13">
        <v>2</v>
      </c>
      <c r="C9" s="2">
        <f t="shared" si="1"/>
        <v>1.6260162601626018E-2</v>
      </c>
      <c r="D9" s="5">
        <f>SUM(C6:C9)</f>
        <v>0.16260162601626016</v>
      </c>
      <c r="E9" s="6">
        <f t="shared" si="2"/>
        <v>0.83739837398373984</v>
      </c>
      <c r="F9" s="7">
        <f t="shared" si="3"/>
        <v>133.14634146341464</v>
      </c>
      <c r="G9" s="1">
        <f t="shared" si="4"/>
        <v>105</v>
      </c>
      <c r="H9" s="4">
        <f t="shared" si="0"/>
        <v>-28.146341463414643</v>
      </c>
      <c r="I9" s="1" t="str">
        <f t="shared" si="5"/>
        <v>inequality  not satisfied</v>
      </c>
    </row>
    <row r="10" spans="1:9" ht="15" customHeight="1" x14ac:dyDescent="0.25">
      <c r="A10" s="13">
        <v>74</v>
      </c>
      <c r="B10" s="13">
        <v>0</v>
      </c>
      <c r="C10" s="2">
        <f t="shared" si="1"/>
        <v>0</v>
      </c>
      <c r="D10" s="5">
        <f>SUM(C6:C10)</f>
        <v>0.16260162601626016</v>
      </c>
      <c r="E10" s="6">
        <f t="shared" si="2"/>
        <v>0.83739837398373984</v>
      </c>
      <c r="F10" s="7">
        <f t="shared" si="3"/>
        <v>133.14634146341464</v>
      </c>
      <c r="G10" s="1">
        <f t="shared" si="4"/>
        <v>105</v>
      </c>
      <c r="H10" s="4">
        <f t="shared" si="0"/>
        <v>-28.146341463414643</v>
      </c>
      <c r="I10" s="1" t="str">
        <f t="shared" si="5"/>
        <v>inequality  not satisfied</v>
      </c>
    </row>
    <row r="11" spans="1:9" ht="15" customHeight="1" x14ac:dyDescent="0.25">
      <c r="A11" s="13">
        <v>75</v>
      </c>
      <c r="B11" s="13">
        <v>4</v>
      </c>
      <c r="C11" s="2">
        <f t="shared" si="1"/>
        <v>3.2520325203252036E-2</v>
      </c>
      <c r="D11" s="5">
        <f>SUM(C6:C11)</f>
        <v>0.1951219512195122</v>
      </c>
      <c r="E11" s="6">
        <f t="shared" si="2"/>
        <v>0.80487804878048785</v>
      </c>
      <c r="F11" s="7">
        <f t="shared" si="3"/>
        <v>127.97560975609757</v>
      </c>
      <c r="G11" s="1">
        <f t="shared" si="4"/>
        <v>105</v>
      </c>
      <c r="H11" s="4">
        <f t="shared" si="0"/>
        <v>-22.975609756097569</v>
      </c>
      <c r="I11" s="1" t="str">
        <f t="shared" si="5"/>
        <v>inequality  not satisfied</v>
      </c>
    </row>
    <row r="12" spans="1:9" ht="15" customHeight="1" x14ac:dyDescent="0.25">
      <c r="A12" s="13">
        <v>76</v>
      </c>
      <c r="B12" s="13">
        <v>4</v>
      </c>
      <c r="C12" s="2">
        <f t="shared" si="1"/>
        <v>3.2520325203252036E-2</v>
      </c>
      <c r="D12" s="5">
        <f>SUM(C6:C12)</f>
        <v>0.22764227642276424</v>
      </c>
      <c r="E12" s="6">
        <f>1-D12</f>
        <v>0.77235772357723576</v>
      </c>
      <c r="F12" s="7">
        <f t="shared" si="3"/>
        <v>122.80487804878048</v>
      </c>
      <c r="G12" s="1">
        <f t="shared" si="4"/>
        <v>105</v>
      </c>
      <c r="H12" s="4">
        <f t="shared" si="0"/>
        <v>-17.804878048780481</v>
      </c>
      <c r="I12" s="1" t="str">
        <f t="shared" si="5"/>
        <v>inequality  not satisfied</v>
      </c>
    </row>
    <row r="13" spans="1:9" ht="15" customHeight="1" x14ac:dyDescent="0.25">
      <c r="A13" s="13">
        <v>77</v>
      </c>
      <c r="B13" s="13">
        <v>5</v>
      </c>
      <c r="C13" s="2">
        <f t="shared" si="1"/>
        <v>4.065040650406504E-2</v>
      </c>
      <c r="D13" s="5">
        <f>SUM(C6:C13)</f>
        <v>0.26829268292682928</v>
      </c>
      <c r="E13" s="6">
        <f t="shared" si="2"/>
        <v>0.73170731707317072</v>
      </c>
      <c r="F13" s="7">
        <f t="shared" si="3"/>
        <v>116.34146341463415</v>
      </c>
      <c r="G13" s="1">
        <f t="shared" si="4"/>
        <v>105</v>
      </c>
      <c r="H13" s="4">
        <f t="shared" si="0"/>
        <v>-11.341463414634148</v>
      </c>
      <c r="I13" s="1" t="str">
        <f t="shared" si="5"/>
        <v>inequality  not satisfied</v>
      </c>
    </row>
    <row r="14" spans="1:9" ht="15" customHeight="1" x14ac:dyDescent="0.25">
      <c r="A14" s="13">
        <v>78</v>
      </c>
      <c r="B14" s="13">
        <v>2</v>
      </c>
      <c r="C14" s="2">
        <f t="shared" si="1"/>
        <v>1.6260162601626018E-2</v>
      </c>
      <c r="D14" s="5">
        <f>SUM(C6:C14)</f>
        <v>0.28455284552845528</v>
      </c>
      <c r="E14" s="6">
        <f t="shared" si="2"/>
        <v>0.71544715447154472</v>
      </c>
      <c r="F14" s="7">
        <f t="shared" si="3"/>
        <v>113.7560975609756</v>
      </c>
      <c r="G14" s="1">
        <f t="shared" si="4"/>
        <v>105</v>
      </c>
      <c r="H14" s="4">
        <f t="shared" si="0"/>
        <v>-8.7560975609756042</v>
      </c>
      <c r="I14" s="1" t="str">
        <f t="shared" si="5"/>
        <v>inequality  not satisfied</v>
      </c>
    </row>
    <row r="15" spans="1:9" ht="15" customHeight="1" x14ac:dyDescent="0.25">
      <c r="A15" s="13">
        <v>79</v>
      </c>
      <c r="B15" s="13">
        <v>7</v>
      </c>
      <c r="C15" s="2">
        <f t="shared" si="1"/>
        <v>5.6910569105691054E-2</v>
      </c>
      <c r="D15" s="12">
        <f>SUM(C6:C15)</f>
        <v>0.34146341463414631</v>
      </c>
      <c r="E15" s="10">
        <f t="shared" si="2"/>
        <v>0.65853658536585369</v>
      </c>
      <c r="F15" s="7">
        <f t="shared" si="3"/>
        <v>104.70731707317074</v>
      </c>
      <c r="G15" s="1">
        <f t="shared" si="4"/>
        <v>105</v>
      </c>
      <c r="H15" s="4">
        <f t="shared" si="0"/>
        <v>0.29268292682925789</v>
      </c>
      <c r="I15" s="1" t="str">
        <f t="shared" si="5"/>
        <v>inequality satisfied</v>
      </c>
    </row>
    <row r="16" spans="1:9" ht="15" customHeight="1" x14ac:dyDescent="0.25">
      <c r="A16" s="13">
        <v>80</v>
      </c>
      <c r="B16" s="13">
        <v>4</v>
      </c>
      <c r="C16" s="2">
        <f t="shared" si="1"/>
        <v>3.2520325203252036E-2</v>
      </c>
      <c r="D16" s="5">
        <f>SUM(C6:C16)</f>
        <v>0.37398373983739835</v>
      </c>
      <c r="E16" s="6">
        <f t="shared" si="2"/>
        <v>0.62601626016260159</v>
      </c>
      <c r="F16" s="7">
        <f t="shared" si="3"/>
        <v>99.536585365853654</v>
      </c>
      <c r="G16" s="1">
        <f t="shared" si="4"/>
        <v>105</v>
      </c>
      <c r="H16" s="4">
        <f t="shared" si="0"/>
        <v>5.4634146341463463</v>
      </c>
      <c r="I16" s="1" t="str">
        <f t="shared" si="5"/>
        <v>inequality satisfied</v>
      </c>
    </row>
    <row r="17" spans="1:15" ht="15" customHeight="1" x14ac:dyDescent="0.25">
      <c r="A17" s="13">
        <v>81</v>
      </c>
      <c r="B17" s="13">
        <v>10</v>
      </c>
      <c r="C17" s="2">
        <f t="shared" si="1"/>
        <v>8.1300813008130079E-2</v>
      </c>
      <c r="D17" s="5">
        <f>SUM(C6:C17)</f>
        <v>0.45528455284552843</v>
      </c>
      <c r="E17" s="6">
        <f t="shared" si="2"/>
        <v>0.54471544715447151</v>
      </c>
      <c r="F17" s="7">
        <f t="shared" si="3"/>
        <v>86.609756097560975</v>
      </c>
      <c r="G17" s="1">
        <f t="shared" si="4"/>
        <v>105</v>
      </c>
      <c r="H17" s="4">
        <f t="shared" si="0"/>
        <v>18.390243902439025</v>
      </c>
      <c r="I17" s="1" t="str">
        <f t="shared" si="5"/>
        <v>inequality satisfied</v>
      </c>
    </row>
    <row r="18" spans="1:15" ht="15" customHeight="1" x14ac:dyDescent="0.25">
      <c r="A18" s="13">
        <v>82</v>
      </c>
      <c r="B18" s="13">
        <v>13</v>
      </c>
      <c r="C18" s="2">
        <f t="shared" si="1"/>
        <v>0.10569105691056911</v>
      </c>
      <c r="D18" s="5">
        <f>SUM(C6:C18)</f>
        <v>0.5609756097560975</v>
      </c>
      <c r="E18" s="6">
        <f t="shared" si="2"/>
        <v>0.4390243902439025</v>
      </c>
      <c r="F18" s="7">
        <f t="shared" si="3"/>
        <v>69.804878048780495</v>
      </c>
      <c r="G18" s="1">
        <f t="shared" si="4"/>
        <v>105</v>
      </c>
      <c r="H18" s="4">
        <f t="shared" si="0"/>
        <v>35.195121951219505</v>
      </c>
      <c r="I18" s="1" t="str">
        <f t="shared" si="5"/>
        <v>inequality satisfied</v>
      </c>
    </row>
    <row r="19" spans="1:15" ht="15" customHeight="1" x14ac:dyDescent="0.25">
      <c r="A19" s="13">
        <v>83</v>
      </c>
      <c r="B19" s="13">
        <v>12</v>
      </c>
      <c r="C19" s="2">
        <f t="shared" si="1"/>
        <v>9.7560975609756101E-2</v>
      </c>
      <c r="D19" s="5">
        <f>SUM(C6:C19)</f>
        <v>0.65853658536585358</v>
      </c>
      <c r="E19" s="6">
        <f t="shared" si="2"/>
        <v>0.34146341463414642</v>
      </c>
      <c r="F19" s="7">
        <f t="shared" si="3"/>
        <v>54.292682926829279</v>
      </c>
      <c r="G19" s="1">
        <f t="shared" si="4"/>
        <v>105</v>
      </c>
      <c r="H19" s="4">
        <f t="shared" si="0"/>
        <v>50.707317073170721</v>
      </c>
      <c r="I19" s="1" t="str">
        <f t="shared" si="5"/>
        <v>inequality satisfied</v>
      </c>
    </row>
    <row r="20" spans="1:15" ht="15" customHeight="1" x14ac:dyDescent="0.25">
      <c r="A20" s="13">
        <v>84</v>
      </c>
      <c r="B20" s="13">
        <v>4</v>
      </c>
      <c r="C20" s="2">
        <f t="shared" si="1"/>
        <v>3.2520325203252036E-2</v>
      </c>
      <c r="D20" s="5">
        <f>SUM(C6:C20)</f>
        <v>0.69105691056910556</v>
      </c>
      <c r="E20" s="6">
        <f t="shared" si="2"/>
        <v>0.30894308943089444</v>
      </c>
      <c r="F20" s="7">
        <f t="shared" si="3"/>
        <v>49.121951219512212</v>
      </c>
      <c r="G20" s="1">
        <f t="shared" si="4"/>
        <v>105</v>
      </c>
      <c r="H20" s="4">
        <f t="shared" si="0"/>
        <v>55.878048780487788</v>
      </c>
      <c r="I20" s="1" t="str">
        <f t="shared" si="5"/>
        <v>inequality satisfied</v>
      </c>
    </row>
    <row r="21" spans="1:15" ht="15" customHeight="1" x14ac:dyDescent="0.25">
      <c r="A21" s="13">
        <v>85</v>
      </c>
      <c r="B21" s="13">
        <v>9</v>
      </c>
      <c r="C21" s="2">
        <f t="shared" si="1"/>
        <v>7.3170731707317069E-2</v>
      </c>
      <c r="D21" s="5">
        <f>SUM(C6:C21)</f>
        <v>0.76422764227642259</v>
      </c>
      <c r="E21" s="6">
        <f t="shared" si="2"/>
        <v>0.23577235772357741</v>
      </c>
      <c r="F21" s="7">
        <f t="shared" si="3"/>
        <v>37.487804878048806</v>
      </c>
      <c r="G21" s="1">
        <f t="shared" si="4"/>
        <v>105</v>
      </c>
      <c r="H21" s="4">
        <f t="shared" si="0"/>
        <v>67.512195121951194</v>
      </c>
      <c r="I21" s="1" t="str">
        <f t="shared" si="5"/>
        <v>inequality satisfied</v>
      </c>
    </row>
    <row r="22" spans="1:15" ht="15" customHeight="1" x14ac:dyDescent="0.25">
      <c r="A22" s="13">
        <v>86</v>
      </c>
      <c r="B22" s="13">
        <v>10</v>
      </c>
      <c r="C22" s="2">
        <f t="shared" si="1"/>
        <v>8.1300813008130079E-2</v>
      </c>
      <c r="D22" s="5">
        <f>SUM(C6:C22)</f>
        <v>0.84552845528455267</v>
      </c>
      <c r="E22" s="6">
        <f t="shared" si="2"/>
        <v>0.15447154471544733</v>
      </c>
      <c r="F22" s="7">
        <f t="shared" si="3"/>
        <v>24.560975609756124</v>
      </c>
      <c r="G22" s="1">
        <f t="shared" si="4"/>
        <v>105</v>
      </c>
      <c r="H22" s="4">
        <f t="shared" si="0"/>
        <v>80.439024390243873</v>
      </c>
      <c r="I22" s="1" t="str">
        <f t="shared" si="5"/>
        <v>inequality satisfied</v>
      </c>
    </row>
    <row r="23" spans="1:15" ht="15" customHeight="1" x14ac:dyDescent="0.25">
      <c r="A23" s="17" t="s">
        <v>32</v>
      </c>
      <c r="B23" s="13">
        <v>19</v>
      </c>
      <c r="C23" s="2">
        <f t="shared" si="1"/>
        <v>0.15447154471544716</v>
      </c>
      <c r="D23" s="5">
        <f>SUM(C6:C23)</f>
        <v>0.99999999999999978</v>
      </c>
      <c r="E23" s="6">
        <f t="shared" si="2"/>
        <v>0</v>
      </c>
      <c r="F23" s="7" t="s">
        <v>2</v>
      </c>
      <c r="G23" s="1" t="s">
        <v>2</v>
      </c>
      <c r="H23" s="4" t="s">
        <v>2</v>
      </c>
      <c r="I23" s="1" t="s">
        <v>2</v>
      </c>
    </row>
    <row r="24" spans="1:15" ht="15" customHeight="1" x14ac:dyDescent="0.25">
      <c r="A24" s="13" t="s">
        <v>33</v>
      </c>
      <c r="B24" s="13">
        <f>SUM(B6:B23)</f>
        <v>123</v>
      </c>
      <c r="C24" s="2">
        <f t="shared" si="1"/>
        <v>1</v>
      </c>
      <c r="D24" s="6" t="s">
        <v>2</v>
      </c>
    </row>
    <row r="25" spans="1:15" ht="15" customHeight="1" x14ac:dyDescent="0.25">
      <c r="C25" s="2"/>
      <c r="D25" s="6"/>
    </row>
    <row r="26" spans="1:15" ht="15" customHeight="1" x14ac:dyDescent="0.25">
      <c r="A26" s="1" t="s">
        <v>13</v>
      </c>
    </row>
    <row r="27" spans="1:15" ht="15" customHeight="1" x14ac:dyDescent="0.25">
      <c r="A27" s="1" t="s">
        <v>5</v>
      </c>
      <c r="B27" s="1" t="s">
        <v>9</v>
      </c>
    </row>
    <row r="28" spans="1:15" ht="15" customHeight="1" x14ac:dyDescent="0.25">
      <c r="A28" s="1" t="s">
        <v>4</v>
      </c>
      <c r="B28" s="1" t="s">
        <v>6</v>
      </c>
    </row>
    <row r="29" spans="1:15" ht="15" customHeight="1" x14ac:dyDescent="0.25">
      <c r="A29" s="1" t="s">
        <v>7</v>
      </c>
      <c r="B29" s="1" t="s">
        <v>8</v>
      </c>
    </row>
    <row r="30" spans="1:15" ht="15" customHeight="1" x14ac:dyDescent="0.25">
      <c r="A30" s="1" t="s">
        <v>10</v>
      </c>
      <c r="B30" s="1" t="s">
        <v>16</v>
      </c>
      <c r="D30" s="1" t="s">
        <v>17</v>
      </c>
      <c r="M30" s="1" t="s">
        <v>19</v>
      </c>
    </row>
    <row r="31" spans="1:15" ht="15" customHeight="1" x14ac:dyDescent="0.25">
      <c r="A31" s="1" t="s">
        <v>14</v>
      </c>
      <c r="B31" s="1" t="s">
        <v>15</v>
      </c>
      <c r="D31" s="1" t="s">
        <v>18</v>
      </c>
    </row>
    <row r="32" spans="1:15" ht="15" customHeight="1" x14ac:dyDescent="0.25">
      <c r="O32" s="1" t="s">
        <v>45</v>
      </c>
    </row>
    <row r="33" spans="1:16" ht="15" customHeight="1" x14ac:dyDescent="0.25">
      <c r="A33" s="1" t="s">
        <v>20</v>
      </c>
      <c r="B33" s="1">
        <v>20</v>
      </c>
      <c r="C33" s="1" t="s">
        <v>24</v>
      </c>
      <c r="O33" s="1" t="s">
        <v>28</v>
      </c>
      <c r="P33" s="1" t="s">
        <v>29</v>
      </c>
    </row>
    <row r="34" spans="1:16" ht="15" customHeight="1" x14ac:dyDescent="0.25">
      <c r="A34" s="1" t="s">
        <v>21</v>
      </c>
      <c r="B34" s="1">
        <v>10</v>
      </c>
      <c r="M34" s="1" t="s">
        <v>26</v>
      </c>
      <c r="N34" s="1">
        <v>105</v>
      </c>
      <c r="O34" s="1">
        <v>20</v>
      </c>
      <c r="P34" s="1">
        <v>10</v>
      </c>
    </row>
    <row r="35" spans="1:16" ht="15" customHeight="1" x14ac:dyDescent="0.25">
      <c r="A35" s="1" t="s">
        <v>14</v>
      </c>
      <c r="B35" s="1">
        <v>300</v>
      </c>
      <c r="M35" s="18" t="s">
        <v>27</v>
      </c>
      <c r="N35" s="1">
        <v>405</v>
      </c>
    </row>
    <row r="36" spans="1:16" ht="15" customHeight="1" x14ac:dyDescent="0.25">
      <c r="A36" s="1" t="s">
        <v>10</v>
      </c>
      <c r="B36" s="1">
        <v>105</v>
      </c>
      <c r="O36" s="1">
        <f>NORMINV(N34/(N35),O34,P34)</f>
        <v>13.543692507240177</v>
      </c>
      <c r="P36" s="1" t="s">
        <v>25</v>
      </c>
    </row>
    <row r="37" spans="1:16" ht="15" customHeight="1" x14ac:dyDescent="0.25">
      <c r="A37" s="1" t="s">
        <v>22</v>
      </c>
      <c r="B37" s="1">
        <f>B36/(B35+B36)</f>
        <v>0.25925925925925924</v>
      </c>
    </row>
    <row r="39" spans="1:16" ht="15" customHeight="1" x14ac:dyDescent="0.25">
      <c r="A39" s="3" t="s">
        <v>23</v>
      </c>
      <c r="B39" s="1">
        <f>_xlfn.NORM.INV(B37,B33,B34)</f>
        <v>13.543692507240177</v>
      </c>
      <c r="C39" s="1">
        <f>CEILING(B39,1)</f>
        <v>14</v>
      </c>
    </row>
    <row r="40" spans="1:16" ht="15" customHeight="1" x14ac:dyDescent="0.25">
      <c r="C40" s="1">
        <v>210</v>
      </c>
    </row>
    <row r="41" spans="1:16" ht="15" customHeight="1" x14ac:dyDescent="0.25">
      <c r="C41" s="1">
        <f>SUM(C39:C40)</f>
        <v>224</v>
      </c>
    </row>
    <row r="43" spans="1:16" ht="15" customHeight="1" x14ac:dyDescent="0.25">
      <c r="B43" s="1" t="s">
        <v>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F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DANIELIS ROMEO</dc:creator>
  <cp:lastModifiedBy>romeo</cp:lastModifiedBy>
  <dcterms:created xsi:type="dcterms:W3CDTF">2015-01-15T10:38:25Z</dcterms:created>
  <dcterms:modified xsi:type="dcterms:W3CDTF">2022-10-23T17:47:58Z</dcterms:modified>
</cp:coreProperties>
</file>