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eo\Dropbox\lezioni\Transport Economics 2022-23\"/>
    </mc:Choice>
  </mc:AlternateContent>
  <bookViews>
    <workbookView xWindow="240" yWindow="105" windowWidth="15315" windowHeight="15990"/>
  </bookViews>
  <sheets>
    <sheet name="Foglio1" sheetId="1" r:id="rId1"/>
  </sheets>
  <calcPr calcId="162913" concurrentCalc="0"/>
</workbook>
</file>

<file path=xl/calcChain.xml><?xml version="1.0" encoding="utf-8"?>
<calcChain xmlns="http://schemas.openxmlformats.org/spreadsheetml/2006/main">
  <c r="D41" i="1" l="1"/>
  <c r="D40" i="1"/>
  <c r="D39" i="1"/>
  <c r="D38" i="1"/>
  <c r="D23" i="1"/>
  <c r="G11" i="1"/>
  <c r="F12" i="1"/>
  <c r="F11" i="1"/>
  <c r="E13" i="1"/>
  <c r="E12" i="1"/>
  <c r="E11" i="1"/>
  <c r="G3" i="1"/>
  <c r="F4" i="1"/>
  <c r="F3" i="1"/>
  <c r="E4" i="1"/>
  <c r="E5" i="1"/>
  <c r="E3" i="1"/>
  <c r="B33" i="1"/>
  <c r="B35" i="1"/>
  <c r="B36" i="1"/>
  <c r="D33" i="1"/>
  <c r="B34" i="1"/>
  <c r="D34" i="1"/>
  <c r="D28" i="1"/>
  <c r="D21" i="1"/>
  <c r="G16" i="1"/>
  <c r="G17" i="1"/>
  <c r="F16" i="1"/>
  <c r="F17" i="1"/>
  <c r="E16" i="1"/>
  <c r="E17" i="1"/>
  <c r="F7" i="1"/>
  <c r="F8" i="1"/>
  <c r="G7" i="1"/>
  <c r="G8" i="1"/>
  <c r="E7" i="1"/>
  <c r="E8" i="1"/>
</calcChain>
</file>

<file path=xl/sharedStrings.xml><?xml version="1.0" encoding="utf-8"?>
<sst xmlns="http://schemas.openxmlformats.org/spreadsheetml/2006/main" count="55" uniqueCount="29">
  <si>
    <t>pl 4</t>
  </si>
  <si>
    <t>pl3</t>
  </si>
  <si>
    <t>pl2</t>
  </si>
  <si>
    <t xml:space="preserve"> </t>
  </si>
  <si>
    <t xml:space="preserve">  DISTRIB.NORM(B20;B21;B22;VERO)</t>
  </si>
  <si>
    <t xml:space="preserve">  DISTRIB.NORM(B20;B21;B22;falso)</t>
  </si>
  <si>
    <t>F3/F4</t>
  </si>
  <si>
    <t>1-F3/F4</t>
  </si>
  <si>
    <t>X1</t>
  </si>
  <si>
    <t>Prob1</t>
  </si>
  <si>
    <t>Prob X&gt; Theta H</t>
  </si>
  <si>
    <t>Prob X&lt;Theta H</t>
  </si>
  <si>
    <t>Fare</t>
  </si>
  <si>
    <t>St.dev</t>
  </si>
  <si>
    <t>Protection</t>
  </si>
  <si>
    <t>Availability</t>
  </si>
  <si>
    <t>Capacity</t>
  </si>
  <si>
    <t>Classes</t>
  </si>
  <si>
    <t>Value of the cumaltive normal distribution for X1</t>
  </si>
  <si>
    <t>Value of X corresponding to Prob1</t>
  </si>
  <si>
    <t>complement to 1</t>
  </si>
  <si>
    <t>Probability that the n° of clients willing to pay H be superior to Theta</t>
  </si>
  <si>
    <t>NORMDIST(x,mean,standard_dev,cumulative)</t>
  </si>
  <si>
    <t>Mean</t>
  </si>
  <si>
    <t>critical probability</t>
  </si>
  <si>
    <t>low fare</t>
  </si>
  <si>
    <t>higher fare</t>
  </si>
  <si>
    <t>EMSR</t>
  </si>
  <si>
    <t>Prob X&lt; X0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</si>
</sst>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00"/>
  </numFmts>
  <fonts count="3" x14ac:knownFonts="1">
    <font>
      <sz val="11"/>
      <color theme="1"/>
      <name val="Calibri"/>
      <family val="2"/>
      <scheme val="minor"/>
    </font>
    <font>
      <sz val="11"/>
      <color rgb="FF2F2F2F"/>
      <name val="Segoe U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/>
    <xf numFmtId="0" fontId="1" fillId="0" borderId="0" xfId="0" applyFont="1"/>
    <xf numFmtId="2" fontId="2" fillId="0" borderId="0" xfId="0" applyNumberFormat="1" applyFont="1"/>
    <xf numFmtId="1" fontId="2" fillId="0" borderId="0" xfId="0" applyNumberFormat="1" applyFont="1" applyAlignment="1">
      <alignment horizontal="righ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7</xdr:row>
      <xdr:rowOff>9978</xdr:rowOff>
    </xdr:from>
    <xdr:to>
      <xdr:col>32</xdr:col>
      <xdr:colOff>491961</xdr:colOff>
      <xdr:row>20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0" y="1343478"/>
          <a:ext cx="5111586" cy="24379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314325</xdr:colOff>
      <xdr:row>40</xdr:row>
      <xdr:rowOff>114300</xdr:rowOff>
    </xdr:from>
    <xdr:to>
      <xdr:col>30</xdr:col>
      <xdr:colOff>238125</xdr:colOff>
      <xdr:row>50</xdr:row>
      <xdr:rowOff>104775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54000" y="7724775"/>
          <a:ext cx="6019800" cy="189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19</xdr:col>
      <xdr:colOff>323850</xdr:colOff>
      <xdr:row>7</xdr:row>
      <xdr:rowOff>152400</xdr:rowOff>
    </xdr:from>
    <xdr:to>
      <xdr:col>24</xdr:col>
      <xdr:colOff>285750</xdr:colOff>
      <xdr:row>18</xdr:row>
      <xdr:rowOff>123825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53925" y="1485900"/>
          <a:ext cx="3009900" cy="203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405286</xdr:colOff>
      <xdr:row>21</xdr:row>
      <xdr:rowOff>76200</xdr:rowOff>
    </xdr:from>
    <xdr:to>
      <xdr:col>25</xdr:col>
      <xdr:colOff>581025</xdr:colOff>
      <xdr:row>33</xdr:row>
      <xdr:rowOff>152400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044961" y="4048125"/>
          <a:ext cx="3223739" cy="2381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385446</xdr:colOff>
      <xdr:row>36</xdr:row>
      <xdr:rowOff>0</xdr:rowOff>
    </xdr:from>
    <xdr:to>
      <xdr:col>28</xdr:col>
      <xdr:colOff>419101</xdr:colOff>
      <xdr:row>40</xdr:row>
      <xdr:rowOff>76200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025121" y="6848475"/>
          <a:ext cx="4910455" cy="838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23</xdr:col>
      <xdr:colOff>142875</xdr:colOff>
      <xdr:row>3</xdr:row>
      <xdr:rowOff>96609</xdr:rowOff>
    </xdr:from>
    <xdr:to>
      <xdr:col>30</xdr:col>
      <xdr:colOff>133349</xdr:colOff>
      <xdr:row>6</xdr:row>
      <xdr:rowOff>133349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611350" y="668109"/>
          <a:ext cx="4257674" cy="6082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209551</xdr:colOff>
      <xdr:row>9</xdr:row>
      <xdr:rowOff>180975</xdr:rowOff>
    </xdr:from>
    <xdr:to>
      <xdr:col>19</xdr:col>
      <xdr:colOff>260801</xdr:colOff>
      <xdr:row>21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734176" y="1866900"/>
          <a:ext cx="5556700" cy="2105025"/>
        </a:xfrm>
        <a:prstGeom prst="rect">
          <a:avLst/>
        </a:prstGeom>
      </xdr:spPr>
    </xdr:pic>
    <xdr:clientData/>
  </xdr:twoCellAnchor>
  <xdr:twoCellAnchor editAs="oneCell">
    <xdr:from>
      <xdr:col>10</xdr:col>
      <xdr:colOff>466725</xdr:colOff>
      <xdr:row>29</xdr:row>
      <xdr:rowOff>57150</xdr:rowOff>
    </xdr:from>
    <xdr:to>
      <xdr:col>19</xdr:col>
      <xdr:colOff>381000</xdr:colOff>
      <xdr:row>39</xdr:row>
      <xdr:rowOff>85865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991350" y="5572125"/>
          <a:ext cx="5419725" cy="1933715"/>
        </a:xfrm>
        <a:prstGeom prst="rect">
          <a:avLst/>
        </a:prstGeom>
      </xdr:spPr>
    </xdr:pic>
    <xdr:clientData/>
  </xdr:twoCellAnchor>
  <xdr:twoCellAnchor editAs="oneCell">
    <xdr:from>
      <xdr:col>10</xdr:col>
      <xdr:colOff>438150</xdr:colOff>
      <xdr:row>22</xdr:row>
      <xdr:rowOff>161925</xdr:rowOff>
    </xdr:from>
    <xdr:to>
      <xdr:col>19</xdr:col>
      <xdr:colOff>313652</xdr:colOff>
      <xdr:row>28</xdr:row>
      <xdr:rowOff>171306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62775" y="4343400"/>
          <a:ext cx="5380952" cy="1152381"/>
        </a:xfrm>
        <a:prstGeom prst="rect">
          <a:avLst/>
        </a:prstGeom>
      </xdr:spPr>
    </xdr:pic>
    <xdr:clientData/>
  </xdr:twoCellAnchor>
  <xdr:twoCellAnchor editAs="oneCell">
    <xdr:from>
      <xdr:col>10</xdr:col>
      <xdr:colOff>219075</xdr:colOff>
      <xdr:row>2</xdr:row>
      <xdr:rowOff>133350</xdr:rowOff>
    </xdr:from>
    <xdr:to>
      <xdr:col>18</xdr:col>
      <xdr:colOff>561320</xdr:colOff>
      <xdr:row>8</xdr:row>
      <xdr:rowOff>171306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743700" y="514350"/>
          <a:ext cx="5238095" cy="115238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10</xdr:col>
      <xdr:colOff>542925</xdr:colOff>
      <xdr:row>54</xdr:row>
      <xdr:rowOff>133350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57650" y="8372475"/>
          <a:ext cx="3009900" cy="203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8</xdr:col>
      <xdr:colOff>200025</xdr:colOff>
      <xdr:row>52</xdr:row>
      <xdr:rowOff>171450</xdr:rowOff>
    </xdr:from>
    <xdr:ext cx="632353" cy="264560"/>
    <xdr:sp macro="" textlink="">
      <xdr:nvSpPr>
        <xdr:cNvPr id="7" name="TextBox 6"/>
        <xdr:cNvSpPr txBox="1"/>
      </xdr:nvSpPr>
      <xdr:spPr>
        <a:xfrm>
          <a:off x="5476875" y="10067925"/>
          <a:ext cx="6323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Theta H</a:t>
          </a:r>
        </a:p>
      </xdr:txBody>
    </xdr:sp>
    <xdr:clientData/>
  </xdr:oneCellAnchor>
  <xdr:twoCellAnchor>
    <xdr:from>
      <xdr:col>8</xdr:col>
      <xdr:colOff>409575</xdr:colOff>
      <xdr:row>46</xdr:row>
      <xdr:rowOff>123825</xdr:rowOff>
    </xdr:from>
    <xdr:to>
      <xdr:col>8</xdr:col>
      <xdr:colOff>419101</xdr:colOff>
      <xdr:row>53</xdr:row>
      <xdr:rowOff>57150</xdr:rowOff>
    </xdr:to>
    <xdr:cxnSp macro="">
      <xdr:nvCxnSpPr>
        <xdr:cNvPr id="9" name="Straight Connector 8"/>
        <xdr:cNvCxnSpPr/>
      </xdr:nvCxnSpPr>
      <xdr:spPr>
        <a:xfrm>
          <a:off x="5686425" y="8877300"/>
          <a:ext cx="9526" cy="12668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485775</xdr:colOff>
      <xdr:row>51</xdr:row>
      <xdr:rowOff>152400</xdr:rowOff>
    </xdr:from>
    <xdr:ext cx="428515" cy="264560"/>
    <xdr:sp macro="" textlink="">
      <xdr:nvSpPr>
        <xdr:cNvPr id="12" name="TextBox 11"/>
        <xdr:cNvSpPr txBox="1"/>
      </xdr:nvSpPr>
      <xdr:spPr>
        <a:xfrm>
          <a:off x="5762625" y="9858375"/>
          <a:ext cx="4285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43%</a:t>
          </a:r>
        </a:p>
      </xdr:txBody>
    </xdr:sp>
    <xdr:clientData/>
  </xdr:oneCellAnchor>
  <xdr:oneCellAnchor>
    <xdr:from>
      <xdr:col>8</xdr:col>
      <xdr:colOff>28575</xdr:colOff>
      <xdr:row>51</xdr:row>
      <xdr:rowOff>123825</xdr:rowOff>
    </xdr:from>
    <xdr:ext cx="428515" cy="264560"/>
    <xdr:sp macro="" textlink="">
      <xdr:nvSpPr>
        <xdr:cNvPr id="14" name="TextBox 13"/>
        <xdr:cNvSpPr txBox="1"/>
      </xdr:nvSpPr>
      <xdr:spPr>
        <a:xfrm>
          <a:off x="5305425" y="9829800"/>
          <a:ext cx="4285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57%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tabSelected="1" topLeftCell="A22" zoomScaleNormal="100" workbookViewId="0">
      <selection activeCell="N48" sqref="N48"/>
    </sheetView>
  </sheetViews>
  <sheetFormatPr defaultRowHeight="15" x14ac:dyDescent="0.25"/>
  <cols>
    <col min="2" max="2" width="6.5703125" bestFit="1" customWidth="1"/>
    <col min="3" max="3" width="8.28515625" bestFit="1" customWidth="1"/>
    <col min="4" max="4" width="18.5703125" customWidth="1"/>
    <col min="10" max="10" width="9.5703125" bestFit="1" customWidth="1"/>
    <col min="11" max="12" width="9.28515625" bestFit="1" customWidth="1"/>
  </cols>
  <sheetData>
    <row r="2" spans="1:12" x14ac:dyDescent="0.25">
      <c r="A2" t="s">
        <v>17</v>
      </c>
      <c r="B2" t="s">
        <v>12</v>
      </c>
      <c r="C2" t="s">
        <v>23</v>
      </c>
      <c r="D2" t="s">
        <v>13</v>
      </c>
      <c r="E2" t="s">
        <v>0</v>
      </c>
      <c r="F2" t="s">
        <v>1</v>
      </c>
      <c r="G2" t="s">
        <v>2</v>
      </c>
    </row>
    <row r="3" spans="1:12" x14ac:dyDescent="0.25">
      <c r="A3">
        <v>1</v>
      </c>
      <c r="B3">
        <v>500</v>
      </c>
      <c r="C3">
        <v>16.5</v>
      </c>
      <c r="D3" s="4">
        <v>5.6</v>
      </c>
      <c r="E3" s="5">
        <f>NORMINV((1-B$6/B3),C3,D3)</f>
        <v>20.27714260109806</v>
      </c>
      <c r="F3" s="5">
        <f>NORMINV(1-B$5/B3,C3,D3)</f>
        <v>15.369396516805637</v>
      </c>
      <c r="G3" s="5">
        <f>NORMINV(1-B$4/B3,C3,D3)</f>
        <v>10.931035854025403</v>
      </c>
      <c r="J3" s="6"/>
      <c r="K3" s="6"/>
      <c r="L3" s="6"/>
    </row>
    <row r="4" spans="1:12" x14ac:dyDescent="0.25">
      <c r="A4">
        <v>2</v>
      </c>
      <c r="B4">
        <v>420</v>
      </c>
      <c r="C4">
        <v>44.2</v>
      </c>
      <c r="D4" s="4">
        <v>15</v>
      </c>
      <c r="E4" s="5">
        <f t="shared" ref="E4:E5" si="0">NORMINV((1-B$6/B4),C4,D4)</f>
        <v>52.16891136045362</v>
      </c>
      <c r="F4" s="5">
        <f>NORMINV(1-B$5/B4,C4,D4)</f>
        <v>36.74199143977669</v>
      </c>
      <c r="G4" s="5"/>
    </row>
    <row r="5" spans="1:12" x14ac:dyDescent="0.25">
      <c r="A5">
        <v>3</v>
      </c>
      <c r="B5">
        <v>290</v>
      </c>
      <c r="C5">
        <v>35.1</v>
      </c>
      <c r="D5" s="4">
        <v>11.2</v>
      </c>
      <c r="E5" s="10">
        <f t="shared" si="0"/>
        <v>37.045899893411857</v>
      </c>
      <c r="F5" s="5"/>
      <c r="G5" s="5"/>
    </row>
    <row r="6" spans="1:12" x14ac:dyDescent="0.25">
      <c r="A6">
        <v>4</v>
      </c>
      <c r="B6">
        <v>125</v>
      </c>
    </row>
    <row r="7" spans="1:12" x14ac:dyDescent="0.25">
      <c r="D7" t="s">
        <v>14</v>
      </c>
      <c r="E7" s="6">
        <f>SUM(E3:E5)</f>
        <v>109.49195385496354</v>
      </c>
      <c r="F7" s="6">
        <f t="shared" ref="F7:G7" si="1">SUM(F3:F5)</f>
        <v>52.111387956582327</v>
      </c>
      <c r="G7" s="6">
        <f t="shared" si="1"/>
        <v>10.931035854025403</v>
      </c>
    </row>
    <row r="8" spans="1:12" ht="12.75" customHeight="1" x14ac:dyDescent="0.25">
      <c r="A8" t="s">
        <v>16</v>
      </c>
      <c r="B8">
        <v>150</v>
      </c>
      <c r="D8" t="s">
        <v>15</v>
      </c>
      <c r="E8" s="6">
        <f>$B8-E7</f>
        <v>40.50804614503646</v>
      </c>
      <c r="F8" s="6">
        <f t="shared" ref="F8:G8" si="2">$B8-F7</f>
        <v>97.88861204341768</v>
      </c>
      <c r="G8" s="6">
        <f t="shared" si="2"/>
        <v>139.0689641459746</v>
      </c>
    </row>
    <row r="9" spans="1:12" x14ac:dyDescent="0.25">
      <c r="C9" s="1" t="s">
        <v>3</v>
      </c>
    </row>
    <row r="10" spans="1:12" x14ac:dyDescent="0.25">
      <c r="A10" t="s">
        <v>17</v>
      </c>
      <c r="B10" t="s">
        <v>12</v>
      </c>
      <c r="C10" t="s">
        <v>23</v>
      </c>
      <c r="D10" t="s">
        <v>13</v>
      </c>
      <c r="E10" t="s">
        <v>0</v>
      </c>
      <c r="F10" t="s">
        <v>1</v>
      </c>
      <c r="G10" t="s">
        <v>2</v>
      </c>
      <c r="I10" t="s">
        <v>3</v>
      </c>
      <c r="J10" t="s">
        <v>3</v>
      </c>
      <c r="K10" t="s">
        <v>3</v>
      </c>
      <c r="L10" t="s">
        <v>3</v>
      </c>
    </row>
    <row r="11" spans="1:12" x14ac:dyDescent="0.25">
      <c r="A11">
        <v>1</v>
      </c>
      <c r="B11">
        <v>1050</v>
      </c>
      <c r="C11">
        <v>17.3</v>
      </c>
      <c r="D11" s="3">
        <v>5.8</v>
      </c>
      <c r="E11" s="5">
        <f>NORMINV((1-B$6/B11),C11,D11)</f>
        <v>24.142614482148794</v>
      </c>
      <c r="F11" s="5">
        <f>NORMINV(1-B$5/B11,C11,D11)</f>
        <v>20.746337454326511</v>
      </c>
      <c r="G11" s="5">
        <f>NORMINV(1-B$4/B11,C11,D11)</f>
        <v>18.769413198187639</v>
      </c>
      <c r="I11" t="s">
        <v>3</v>
      </c>
      <c r="J11" t="s">
        <v>3</v>
      </c>
      <c r="K11" t="s">
        <v>3</v>
      </c>
      <c r="L11" s="1" t="s">
        <v>3</v>
      </c>
    </row>
    <row r="12" spans="1:12" x14ac:dyDescent="0.25">
      <c r="A12">
        <v>2</v>
      </c>
      <c r="B12">
        <v>567</v>
      </c>
      <c r="C12">
        <v>45.1</v>
      </c>
      <c r="D12" s="3">
        <v>15</v>
      </c>
      <c r="E12" s="5">
        <f t="shared" ref="E12:E13" si="3">NORMINV((1-B$6/B12),C12,D12)</f>
        <v>56.659681903990574</v>
      </c>
      <c r="F12" s="5">
        <f>NORMINV(1-B$5/B12,C12,D12)</f>
        <v>44.66890670034099</v>
      </c>
      <c r="G12" s="6"/>
    </row>
    <row r="13" spans="1:12" x14ac:dyDescent="0.25">
      <c r="A13">
        <v>3</v>
      </c>
      <c r="B13">
        <v>534</v>
      </c>
      <c r="C13">
        <v>39.6</v>
      </c>
      <c r="D13" s="3">
        <v>13.2</v>
      </c>
      <c r="E13" s="5">
        <f t="shared" si="3"/>
        <v>49.176181375509678</v>
      </c>
      <c r="F13" s="6"/>
      <c r="G13" s="6"/>
    </row>
    <row r="14" spans="1:12" x14ac:dyDescent="0.25">
      <c r="A14">
        <v>4</v>
      </c>
      <c r="B14">
        <v>520</v>
      </c>
      <c r="C14">
        <v>34</v>
      </c>
      <c r="D14" s="3">
        <v>11.3</v>
      </c>
      <c r="E14" s="6"/>
      <c r="F14" s="6"/>
      <c r="G14" s="6"/>
    </row>
    <row r="15" spans="1:12" x14ac:dyDescent="0.25">
      <c r="D15" s="3"/>
      <c r="E15" s="6"/>
      <c r="F15" s="6"/>
      <c r="G15" s="6"/>
    </row>
    <row r="16" spans="1:12" x14ac:dyDescent="0.25">
      <c r="D16" t="s">
        <v>14</v>
      </c>
      <c r="E16" s="6">
        <f>SUM(E11:E14)</f>
        <v>129.97847776164906</v>
      </c>
      <c r="F16" s="6">
        <f t="shared" ref="F16:G16" si="4">SUM(F11:F14)</f>
        <v>65.415244154667505</v>
      </c>
      <c r="G16" s="6">
        <f t="shared" si="4"/>
        <v>18.769413198187639</v>
      </c>
    </row>
    <row r="17" spans="1:7" x14ac:dyDescent="0.25">
      <c r="A17" t="s">
        <v>16</v>
      </c>
      <c r="B17">
        <v>500</v>
      </c>
      <c r="D17" t="s">
        <v>15</v>
      </c>
      <c r="E17" s="6">
        <f>$B17-E16</f>
        <v>370.02152223835094</v>
      </c>
      <c r="F17" s="6">
        <f t="shared" ref="F17" si="5">$B17-F16</f>
        <v>434.5847558453325</v>
      </c>
      <c r="G17" s="6">
        <f t="shared" ref="G17" si="6">$B17-G16</f>
        <v>481.23058680181236</v>
      </c>
    </row>
    <row r="20" spans="1:7" x14ac:dyDescent="0.25">
      <c r="D20" t="s">
        <v>18</v>
      </c>
    </row>
    <row r="21" spans="1:7" x14ac:dyDescent="0.25">
      <c r="A21" t="s">
        <v>8</v>
      </c>
      <c r="B21">
        <v>2.2000000000000002</v>
      </c>
      <c r="D21">
        <f>NORMDIST(B$21,B$22,B$23,TRUE)</f>
        <v>0.69146246127401334</v>
      </c>
      <c r="F21" t="s">
        <v>4</v>
      </c>
    </row>
    <row r="22" spans="1:7" ht="16.5" x14ac:dyDescent="0.3">
      <c r="A22" t="s">
        <v>23</v>
      </c>
      <c r="B22">
        <v>2</v>
      </c>
      <c r="F22" s="8" t="s">
        <v>22</v>
      </c>
    </row>
    <row r="23" spans="1:7" x14ac:dyDescent="0.25">
      <c r="A23" t="s">
        <v>13</v>
      </c>
      <c r="B23">
        <v>0.4</v>
      </c>
      <c r="D23">
        <f>NORMDIST(B$21,B$22,B$23,FALSE)</f>
        <v>0.88016331691074856</v>
      </c>
      <c r="F23" t="s">
        <v>5</v>
      </c>
    </row>
    <row r="26" spans="1:7" x14ac:dyDescent="0.25">
      <c r="D26" t="s">
        <v>3</v>
      </c>
    </row>
    <row r="27" spans="1:7" x14ac:dyDescent="0.25">
      <c r="D27" t="s">
        <v>19</v>
      </c>
    </row>
    <row r="28" spans="1:7" x14ac:dyDescent="0.25">
      <c r="A28" t="s">
        <v>9</v>
      </c>
      <c r="B28">
        <v>0.69099999999999995</v>
      </c>
      <c r="D28">
        <f>NORMINV(B28,B29,B30)</f>
        <v>2.1994747456568486</v>
      </c>
      <c r="E28" t="s">
        <v>28</v>
      </c>
    </row>
    <row r="29" spans="1:7" x14ac:dyDescent="0.25">
      <c r="A29" t="s">
        <v>23</v>
      </c>
      <c r="B29">
        <v>2</v>
      </c>
    </row>
    <row r="30" spans="1:7" x14ac:dyDescent="0.25">
      <c r="A30" t="s">
        <v>13</v>
      </c>
      <c r="B30">
        <v>0.4</v>
      </c>
    </row>
    <row r="32" spans="1:7" x14ac:dyDescent="0.25">
      <c r="E32" t="s">
        <v>19</v>
      </c>
    </row>
    <row r="33" spans="1:7" x14ac:dyDescent="0.25">
      <c r="A33" t="s">
        <v>6</v>
      </c>
      <c r="B33" s="2">
        <f>B6/B5</f>
        <v>0.43103448275862066</v>
      </c>
      <c r="D33" s="2">
        <f>NORMINV(B33,B35,B36)</f>
        <v>33.154100106588146</v>
      </c>
      <c r="E33" t="s">
        <v>11</v>
      </c>
    </row>
    <row r="34" spans="1:7" x14ac:dyDescent="0.25">
      <c r="A34" t="s">
        <v>7</v>
      </c>
      <c r="B34" s="2">
        <f>1-B33</f>
        <v>0.56896551724137934</v>
      </c>
      <c r="C34" s="2"/>
      <c r="D34" s="9">
        <f>NORMINV(B34,B35,B36)</f>
        <v>37.045899893411857</v>
      </c>
      <c r="E34" t="s">
        <v>10</v>
      </c>
      <c r="G34" t="s">
        <v>20</v>
      </c>
    </row>
    <row r="35" spans="1:7" x14ac:dyDescent="0.25">
      <c r="A35" t="s">
        <v>23</v>
      </c>
      <c r="B35">
        <f>C5</f>
        <v>35.1</v>
      </c>
      <c r="E35" t="s">
        <v>21</v>
      </c>
    </row>
    <row r="36" spans="1:7" x14ac:dyDescent="0.25">
      <c r="A36" t="s">
        <v>13</v>
      </c>
      <c r="B36" s="3">
        <f>D5</f>
        <v>11.2</v>
      </c>
      <c r="E36" s="7"/>
    </row>
    <row r="38" spans="1:7" x14ac:dyDescent="0.25">
      <c r="D38" s="11">
        <f>_xlfn.NORM.DIST(37.05,B35,B36,TRUE)</f>
        <v>0.56910937012500351</v>
      </c>
      <c r="E38" t="s">
        <v>24</v>
      </c>
    </row>
    <row r="39" spans="1:7" x14ac:dyDescent="0.25">
      <c r="D39">
        <f>B6</f>
        <v>125</v>
      </c>
      <c r="E39" s="7" t="s">
        <v>25</v>
      </c>
    </row>
    <row r="40" spans="1:7" x14ac:dyDescent="0.25">
      <c r="D40">
        <f>B5</f>
        <v>290</v>
      </c>
      <c r="E40" s="7" t="s">
        <v>26</v>
      </c>
    </row>
    <row r="41" spans="1:7" x14ac:dyDescent="0.25">
      <c r="D41" s="2">
        <f>(1-D38)*D40</f>
        <v>124.95828266374899</v>
      </c>
      <c r="E41" s="7" t="s">
        <v>27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DANIELIS ROMEO</dc:creator>
  <cp:lastModifiedBy>romeo</cp:lastModifiedBy>
  <dcterms:created xsi:type="dcterms:W3CDTF">2015-01-28T11:08:20Z</dcterms:created>
  <dcterms:modified xsi:type="dcterms:W3CDTF">2022-10-23T17:53:51Z</dcterms:modified>
</cp:coreProperties>
</file>