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4701\babich\lezioni\Wireless Networks\"/>
    </mc:Choice>
  </mc:AlternateContent>
  <bookViews>
    <workbookView xWindow="0" yWindow="0" windowWidth="28800" windowHeight="12435"/>
  </bookViews>
  <sheets>
    <sheet name="Foglio1" sheetId="1" r:id="rId1"/>
  </sheets>
  <definedNames>
    <definedName name="k">Foglio1!$K$2</definedName>
    <definedName name="m">Foglio1!$E$2</definedName>
    <definedName name="n">Foglio1!$G$2</definedName>
    <definedName name="pb">Foglio1!$E$1</definedName>
    <definedName name="t">Foglio1!$I$2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18" i="1"/>
  <c r="D17" i="1"/>
  <c r="D16" i="1"/>
  <c r="D15" i="1"/>
  <c r="D14" i="1"/>
  <c r="I2" i="1"/>
  <c r="E2" i="1"/>
  <c r="B7" i="1"/>
  <c r="B6" i="1"/>
  <c r="B4" i="1"/>
  <c r="G2" i="1" s="1"/>
  <c r="B2" i="1"/>
  <c r="C2" i="1" s="1"/>
  <c r="B8" i="1" l="1"/>
  <c r="B9" i="1" s="1"/>
  <c r="B10" i="1" s="1"/>
  <c r="C10" i="1" s="1"/>
  <c r="E1" i="1" s="1"/>
  <c r="E3" i="1" s="1"/>
  <c r="H5" i="1"/>
  <c r="I5" i="1" s="1"/>
  <c r="K2" i="1" l="1"/>
  <c r="G1" i="1" s="1"/>
  <c r="J5" i="1"/>
  <c r="K5" i="1" s="1"/>
  <c r="L5" i="1" s="1"/>
  <c r="L6" i="1" s="1"/>
  <c r="I6" i="1"/>
  <c r="G6" i="1"/>
  <c r="H6" i="1"/>
  <c r="E6" i="1"/>
  <c r="F6" i="1"/>
  <c r="M5" i="1" l="1"/>
  <c r="M6" i="1" s="1"/>
  <c r="J6" i="1"/>
  <c r="K6" i="1"/>
  <c r="N5" i="1"/>
  <c r="N6" i="1" l="1"/>
  <c r="O5" i="1"/>
  <c r="O6" i="1" l="1"/>
  <c r="P5" i="1"/>
  <c r="P6" i="1" l="1"/>
  <c r="Q5" i="1"/>
  <c r="R5" i="1" l="1"/>
  <c r="Q6" i="1"/>
  <c r="S5" i="1" l="1"/>
  <c r="R6" i="1"/>
  <c r="S6" i="1" l="1"/>
  <c r="T5" i="1"/>
  <c r="T6" i="1" l="1"/>
  <c r="U5" i="1"/>
  <c r="V5" i="1" l="1"/>
  <c r="U6" i="1"/>
  <c r="V6" i="1" l="1"/>
  <c r="W5" i="1"/>
  <c r="X5" i="1" l="1"/>
  <c r="W6" i="1"/>
  <c r="X6" i="1" l="1"/>
  <c r="Y5" i="1"/>
  <c r="Y6" i="1" l="1"/>
  <c r="Z5" i="1"/>
  <c r="Z6" i="1" l="1"/>
  <c r="AA5" i="1"/>
  <c r="AB5" i="1" l="1"/>
  <c r="AA6" i="1"/>
  <c r="AB6" i="1" l="1"/>
  <c r="AC5" i="1"/>
  <c r="AD5" i="1" l="1"/>
  <c r="AC6" i="1"/>
  <c r="AE5" i="1" l="1"/>
  <c r="AD6" i="1"/>
  <c r="AF5" i="1" l="1"/>
  <c r="AF6" i="1" s="1"/>
  <c r="AE6" i="1"/>
  <c r="D6" i="1" l="1"/>
  <c r="C12" i="1" s="1"/>
</calcChain>
</file>

<file path=xl/sharedStrings.xml><?xml version="1.0" encoding="utf-8"?>
<sst xmlns="http://schemas.openxmlformats.org/spreadsheetml/2006/main" count="34" uniqueCount="21">
  <si>
    <t>pb</t>
  </si>
  <si>
    <t>m</t>
  </si>
  <si>
    <t>n</t>
  </si>
  <si>
    <t>t</t>
  </si>
  <si>
    <t>pc</t>
  </si>
  <si>
    <t>k</t>
  </si>
  <si>
    <t>Rc</t>
  </si>
  <si>
    <t>pcHamming</t>
  </si>
  <si>
    <t>EbN0 dB</t>
  </si>
  <si>
    <t>EbN0</t>
  </si>
  <si>
    <t>dmin</t>
  </si>
  <si>
    <t>n-k</t>
  </si>
  <si>
    <t>pb senza codice</t>
  </si>
  <si>
    <t>Eavn0</t>
  </si>
  <si>
    <t>pb con codice di canale</t>
  </si>
  <si>
    <t>pb informazione</t>
  </si>
  <si>
    <t>Riepilogo prestazioni per EbN0=6dB</t>
  </si>
  <si>
    <t>BER</t>
  </si>
  <si>
    <t>r</t>
  </si>
  <si>
    <t>QPSK</t>
  </si>
  <si>
    <t>bit/s/Hz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</si>
</sst>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11" fontId="0" fillId="0" borderId="0" xfId="0" applyNumberFormat="1"/>
    <xf numFmtId="11" fontId="1" fillId="0" borderId="0" xfId="0" applyNumberFormat="1" applyFont="1"/>
    <xf numFmtId="0" fontId="1" fillId="0" borderId="0" xfId="0" applyFont="1"/>
    <xf numFmtId="2" fontId="0" fillId="0" borderId="0" xfId="0" applyNumberFormat="1"/>
    <xf numFmtId="0" fontId="1" fillId="0" borderId="1" xfId="0" applyFont="1" applyBorder="1" applyAlignment="1">
      <alignment horizontal="center"/>
    </xf>
    <xf numFmtId="0" fontId="0" fillId="0" borderId="0" xfId="0" applyBorder="1"/>
    <xf numFmtId="11" fontId="1" fillId="0" borderId="0" xfId="0" applyNumberFormat="1" applyFont="1" applyBorder="1"/>
    <xf numFmtId="2" fontId="0" fillId="0" borderId="0" xfId="0" applyNumberFormat="1" applyBorder="1"/>
    <xf numFmtId="0" fontId="0" fillId="0" borderId="2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0"/>
  <sheetViews>
    <sheetView tabSelected="1" zoomScale="200" zoomScaleNormal="200" workbookViewId="0">
      <selection activeCell="B6" sqref="B6"/>
    </sheetView>
  </sheetViews>
  <sheetFormatPr defaultRowHeight="15" x14ac:dyDescent="0.25"/>
  <sheetData>
    <row r="1" spans="1:32" ht="16.5" thickTop="1" thickBot="1" x14ac:dyDescent="0.3">
      <c r="A1" t="s">
        <v>8</v>
      </c>
      <c r="B1" s="5">
        <v>6</v>
      </c>
      <c r="C1" t="s">
        <v>12</v>
      </c>
      <c r="D1" t="s">
        <v>0</v>
      </c>
      <c r="E1" s="1">
        <f>C10</f>
        <v>5.5059775345371303E-3</v>
      </c>
      <c r="F1" t="s">
        <v>6</v>
      </c>
      <c r="G1">
        <f>k/n</f>
        <v>0.81176470588235294</v>
      </c>
    </row>
    <row r="2" spans="1:32" ht="15.75" thickTop="1" x14ac:dyDescent="0.25">
      <c r="A2" t="s">
        <v>9</v>
      </c>
      <c r="B2" s="4">
        <f>10^(B1/10)</f>
        <v>3.9810717055349727</v>
      </c>
      <c r="C2" s="2">
        <f>ERFC(B2^0.5)/2</f>
        <v>2.3882907809328045E-3</v>
      </c>
      <c r="D2" t="s">
        <v>1</v>
      </c>
      <c r="E2">
        <f>B3</f>
        <v>8</v>
      </c>
      <c r="F2" t="s">
        <v>2</v>
      </c>
      <c r="G2">
        <f>B4</f>
        <v>255</v>
      </c>
      <c r="H2" t="s">
        <v>3</v>
      </c>
      <c r="I2">
        <f>B5</f>
        <v>6</v>
      </c>
      <c r="J2" t="s">
        <v>5</v>
      </c>
      <c r="K2">
        <f>B8</f>
        <v>207</v>
      </c>
    </row>
    <row r="3" spans="1:32" x14ac:dyDescent="0.25">
      <c r="A3" t="s">
        <v>1</v>
      </c>
      <c r="B3" s="3">
        <v>8</v>
      </c>
      <c r="D3" t="s">
        <v>7</v>
      </c>
      <c r="E3">
        <f>(1-pb)^n+n*pb*(1-pb)^(n-1)</f>
        <v>0.59005978256413205</v>
      </c>
    </row>
    <row r="4" spans="1:32" x14ac:dyDescent="0.25">
      <c r="A4" t="s">
        <v>2</v>
      </c>
      <c r="B4">
        <f>2^B3-1</f>
        <v>255</v>
      </c>
    </row>
    <row r="5" spans="1:32" x14ac:dyDescent="0.25">
      <c r="A5" t="s">
        <v>3</v>
      </c>
      <c r="B5" s="3">
        <v>6</v>
      </c>
      <c r="D5" t="s">
        <v>4</v>
      </c>
      <c r="E5">
        <v>0</v>
      </c>
      <c r="F5">
        <v>1</v>
      </c>
      <c r="G5">
        <v>2</v>
      </c>
      <c r="H5">
        <f>G5+1</f>
        <v>3</v>
      </c>
      <c r="I5">
        <f>H5+1</f>
        <v>4</v>
      </c>
      <c r="J5">
        <f>I5+1</f>
        <v>5</v>
      </c>
      <c r="K5">
        <f t="shared" ref="K5:N5" si="0">J5+1</f>
        <v>6</v>
      </c>
      <c r="L5">
        <f t="shared" si="0"/>
        <v>7</v>
      </c>
      <c r="M5">
        <f t="shared" si="0"/>
        <v>8</v>
      </c>
      <c r="N5">
        <f t="shared" si="0"/>
        <v>9</v>
      </c>
      <c r="O5">
        <f t="shared" ref="O5:T5" si="1">N5+1</f>
        <v>10</v>
      </c>
      <c r="P5">
        <f t="shared" si="1"/>
        <v>11</v>
      </c>
      <c r="Q5">
        <f t="shared" si="1"/>
        <v>12</v>
      </c>
      <c r="R5">
        <f t="shared" si="1"/>
        <v>13</v>
      </c>
      <c r="S5">
        <f t="shared" si="1"/>
        <v>14</v>
      </c>
      <c r="T5">
        <f t="shared" si="1"/>
        <v>15</v>
      </c>
      <c r="U5">
        <f t="shared" ref="U5:AF5" si="2">T5+1</f>
        <v>16</v>
      </c>
      <c r="V5">
        <f t="shared" si="2"/>
        <v>17</v>
      </c>
      <c r="W5">
        <f t="shared" si="2"/>
        <v>18</v>
      </c>
      <c r="X5">
        <f t="shared" si="2"/>
        <v>19</v>
      </c>
      <c r="Y5">
        <f t="shared" si="2"/>
        <v>20</v>
      </c>
      <c r="Z5">
        <f t="shared" si="2"/>
        <v>21</v>
      </c>
      <c r="AA5">
        <f t="shared" si="2"/>
        <v>22</v>
      </c>
      <c r="AB5">
        <f t="shared" si="2"/>
        <v>23</v>
      </c>
      <c r="AC5">
        <f t="shared" si="2"/>
        <v>24</v>
      </c>
      <c r="AD5">
        <f t="shared" si="2"/>
        <v>25</v>
      </c>
      <c r="AE5">
        <f t="shared" si="2"/>
        <v>26</v>
      </c>
      <c r="AF5">
        <f t="shared" si="2"/>
        <v>27</v>
      </c>
    </row>
    <row r="6" spans="1:32" x14ac:dyDescent="0.25">
      <c r="A6" t="s">
        <v>10</v>
      </c>
      <c r="B6">
        <f>2*B5+1</f>
        <v>13</v>
      </c>
      <c r="D6">
        <f>SUM(E6:AF6)</f>
        <v>0.99939983063840487</v>
      </c>
      <c r="E6">
        <f t="shared" ref="E6:AF6" si="3">IF(E5&lt;=t,BINOMDIST(E5,n,pb,0),0)</f>
        <v>0.24465559765831388</v>
      </c>
      <c r="F6">
        <f t="shared" si="3"/>
        <v>0.34540418490581137</v>
      </c>
      <c r="G6">
        <f t="shared" si="3"/>
        <v>0.24286424072152138</v>
      </c>
      <c r="H6">
        <f t="shared" si="3"/>
        <v>0.11339531153746178</v>
      </c>
      <c r="I6">
        <f t="shared" si="3"/>
        <v>3.9551950535462906E-2</v>
      </c>
      <c r="J6">
        <f t="shared" si="3"/>
        <v>1.0992687475271245E-2</v>
      </c>
      <c r="K6">
        <f t="shared" si="3"/>
        <v>2.5358578045623329E-3</v>
      </c>
      <c r="L6">
        <f t="shared" si="3"/>
        <v>0</v>
      </c>
      <c r="M6">
        <f t="shared" si="3"/>
        <v>0</v>
      </c>
      <c r="N6">
        <f t="shared" si="3"/>
        <v>0</v>
      </c>
      <c r="O6">
        <f t="shared" si="3"/>
        <v>0</v>
      </c>
      <c r="P6">
        <f t="shared" si="3"/>
        <v>0</v>
      </c>
      <c r="Q6">
        <f t="shared" si="3"/>
        <v>0</v>
      </c>
      <c r="R6">
        <f t="shared" si="3"/>
        <v>0</v>
      </c>
      <c r="S6">
        <f t="shared" si="3"/>
        <v>0</v>
      </c>
      <c r="T6">
        <f t="shared" si="3"/>
        <v>0</v>
      </c>
      <c r="U6">
        <f t="shared" si="3"/>
        <v>0</v>
      </c>
      <c r="V6">
        <f t="shared" si="3"/>
        <v>0</v>
      </c>
      <c r="W6">
        <f t="shared" si="3"/>
        <v>0</v>
      </c>
      <c r="X6">
        <f t="shared" si="3"/>
        <v>0</v>
      </c>
      <c r="Y6">
        <f t="shared" si="3"/>
        <v>0</v>
      </c>
      <c r="Z6">
        <f t="shared" si="3"/>
        <v>0</v>
      </c>
      <c r="AA6">
        <f t="shared" si="3"/>
        <v>0</v>
      </c>
      <c r="AB6">
        <f t="shared" si="3"/>
        <v>0</v>
      </c>
      <c r="AC6">
        <f t="shared" si="3"/>
        <v>0</v>
      </c>
      <c r="AD6">
        <f t="shared" si="3"/>
        <v>0</v>
      </c>
      <c r="AE6">
        <f t="shared" si="3"/>
        <v>0</v>
      </c>
      <c r="AF6">
        <f t="shared" si="3"/>
        <v>0</v>
      </c>
    </row>
    <row r="7" spans="1:32" x14ac:dyDescent="0.25">
      <c r="A7" t="s">
        <v>11</v>
      </c>
      <c r="B7">
        <f>B3*B5</f>
        <v>48</v>
      </c>
    </row>
    <row r="8" spans="1:32" x14ac:dyDescent="0.25">
      <c r="A8" t="s">
        <v>5</v>
      </c>
      <c r="B8">
        <f>B4-B7</f>
        <v>207</v>
      </c>
    </row>
    <row r="9" spans="1:32" x14ac:dyDescent="0.25">
      <c r="A9" t="s">
        <v>6</v>
      </c>
      <c r="B9" s="4">
        <f>B8/B4</f>
        <v>0.81176470588235294</v>
      </c>
      <c r="C9" t="s">
        <v>14</v>
      </c>
    </row>
    <row r="10" spans="1:32" x14ac:dyDescent="0.25">
      <c r="A10" t="s">
        <v>13</v>
      </c>
      <c r="B10" s="4">
        <f>B2*B9</f>
        <v>3.2316935021401543</v>
      </c>
      <c r="C10" s="1">
        <f>ERFC(B10^0.5)/2</f>
        <v>5.5059775345371303E-3</v>
      </c>
    </row>
    <row r="11" spans="1:32" x14ac:dyDescent="0.25">
      <c r="C11" t="s">
        <v>15</v>
      </c>
    </row>
    <row r="12" spans="1:32" ht="15.75" thickBot="1" x14ac:dyDescent="0.3">
      <c r="C12" s="2">
        <f>(1-D6)*B6/B4</f>
        <v>3.0596869414653507E-5</v>
      </c>
    </row>
    <row r="13" spans="1:32" s="9" customFormat="1" x14ac:dyDescent="0.25">
      <c r="A13" s="9" t="s">
        <v>1</v>
      </c>
      <c r="B13" s="9" t="s">
        <v>3</v>
      </c>
      <c r="C13" s="9" t="s">
        <v>17</v>
      </c>
      <c r="D13" s="9" t="s">
        <v>18</v>
      </c>
      <c r="E13" s="9" t="s">
        <v>19</v>
      </c>
    </row>
    <row r="14" spans="1:32" s="6" customFormat="1" x14ac:dyDescent="0.25">
      <c r="A14" s="6">
        <v>4</v>
      </c>
      <c r="B14" s="6">
        <v>1</v>
      </c>
      <c r="C14" s="7">
        <v>1.2054405604225327E-3</v>
      </c>
      <c r="D14" s="8">
        <f>2*(2^A14-1-A14*B14)/(2^A14-1)</f>
        <v>1.4666666666666666</v>
      </c>
      <c r="E14" s="6" t="s">
        <v>20</v>
      </c>
      <c r="F14" s="6" t="s">
        <v>16</v>
      </c>
    </row>
    <row r="15" spans="1:32" x14ac:dyDescent="0.25">
      <c r="A15">
        <v>4</v>
      </c>
      <c r="B15">
        <v>2</v>
      </c>
      <c r="C15" s="2">
        <v>2.3284416069673983E-3</v>
      </c>
      <c r="D15" s="4">
        <f>2*(2^A15-1-A15*B15)/(2^A15-1)</f>
        <v>0.93333333333333335</v>
      </c>
      <c r="E15" s="6" t="s">
        <v>20</v>
      </c>
    </row>
    <row r="16" spans="1:32" x14ac:dyDescent="0.25">
      <c r="A16">
        <v>5</v>
      </c>
      <c r="B16">
        <v>1</v>
      </c>
      <c r="C16" s="2">
        <v>9.7581361314375546E-4</v>
      </c>
      <c r="D16" s="4">
        <f>2*(2^A16-1-A16*B16)/(2^A16-1)</f>
        <v>1.6774193548387097</v>
      </c>
      <c r="E16" s="6" t="s">
        <v>20</v>
      </c>
    </row>
    <row r="17" spans="1:5" x14ac:dyDescent="0.25">
      <c r="A17">
        <v>5</v>
      </c>
      <c r="B17">
        <v>2</v>
      </c>
      <c r="C17" s="2">
        <v>6.0541280722785492E-4</v>
      </c>
      <c r="D17" s="4">
        <f>2*(2^A17-1-A17*B17)/(2^A17-1)</f>
        <v>1.3548387096774193</v>
      </c>
      <c r="E17" s="6" t="s">
        <v>20</v>
      </c>
    </row>
    <row r="18" spans="1:5" x14ac:dyDescent="0.25">
      <c r="A18">
        <v>6</v>
      </c>
      <c r="B18">
        <v>2</v>
      </c>
      <c r="C18" s="2">
        <v>4.2278957484683779E-4</v>
      </c>
      <c r="D18" s="4">
        <f>2*(2^A18-1-A18*B18)/(2^A18-1)</f>
        <v>1.6190476190476191</v>
      </c>
      <c r="E18" s="6" t="s">
        <v>20</v>
      </c>
    </row>
    <row r="19" spans="1:5" x14ac:dyDescent="0.25">
      <c r="A19">
        <v>6</v>
      </c>
      <c r="B19">
        <v>3</v>
      </c>
      <c r="C19" s="2">
        <v>2.3617320245603344E-4</v>
      </c>
      <c r="D19" s="4">
        <f>2*(2^A19-1-A19*B19)/(2^A19-1)</f>
        <v>1.4285714285714286</v>
      </c>
      <c r="E19" s="6" t="s">
        <v>20</v>
      </c>
    </row>
    <row r="20" spans="1:5" x14ac:dyDescent="0.25">
      <c r="A20">
        <v>7</v>
      </c>
      <c r="B20">
        <v>4</v>
      </c>
      <c r="C20" s="2">
        <v>9.8878736812129644E-5</v>
      </c>
      <c r="D20" s="4">
        <f>2*(2^A20-1-A20*B20)/(2^A20-1)</f>
        <v>1.5590551181102361</v>
      </c>
      <c r="E20" s="6" t="s">
        <v>20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5</vt:i4>
      </vt:variant>
    </vt:vector>
  </HeadingPairs>
  <TitlesOfParts>
    <vt:vector size="6" baseType="lpstr">
      <vt:lpstr>Foglio1</vt:lpstr>
      <vt:lpstr>k</vt:lpstr>
      <vt:lpstr>m</vt:lpstr>
      <vt:lpstr>n</vt:lpstr>
      <vt:lpstr>pb</vt:lpstr>
      <vt:lpstr>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BABICH FULVIO</dc:creator>
  <cp:lastModifiedBy>BABICH FULVIO</cp:lastModifiedBy>
  <dcterms:created xsi:type="dcterms:W3CDTF">2020-10-30T10:38:27Z</dcterms:created>
  <dcterms:modified xsi:type="dcterms:W3CDTF">2020-11-06T12:59:00Z</dcterms:modified>
</cp:coreProperties>
</file>