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34223\Desktop\"/>
    </mc:Choice>
  </mc:AlternateContent>
  <bookViews>
    <workbookView xWindow="0" yWindow="0" windowWidth="23040" windowHeight="8490" activeTab="1"/>
  </bookViews>
  <sheets>
    <sheet name="Example" sheetId="1" r:id="rId1"/>
    <sheet name="Activity 6.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2" l="1"/>
  <c r="D46" i="2"/>
  <c r="D44" i="2"/>
  <c r="D43" i="2"/>
  <c r="D42" i="2"/>
  <c r="D40" i="2"/>
  <c r="H34" i="2"/>
  <c r="G34" i="2"/>
  <c r="F34" i="2"/>
  <c r="D36" i="2"/>
  <c r="D34" i="2"/>
  <c r="D32" i="2"/>
  <c r="D30" i="2"/>
  <c r="D29" i="2"/>
  <c r="D26" i="2"/>
  <c r="D25" i="2"/>
  <c r="D24" i="2"/>
  <c r="C47" i="2"/>
  <c r="C46" i="2"/>
  <c r="C44" i="2"/>
  <c r="C43" i="2"/>
  <c r="C42" i="2"/>
  <c r="C40" i="2"/>
  <c r="C36" i="2"/>
  <c r="C34" i="2"/>
  <c r="C30" i="2"/>
  <c r="C29" i="2"/>
  <c r="C26" i="2"/>
  <c r="C25" i="2"/>
  <c r="C24" i="2"/>
  <c r="C26" i="1"/>
  <c r="B26" i="1"/>
  <c r="C25" i="1"/>
  <c r="B25" i="1"/>
  <c r="C23" i="1"/>
  <c r="B23" i="1"/>
  <c r="C22" i="1"/>
  <c r="B22" i="1"/>
  <c r="C17" i="1"/>
  <c r="B17" i="1"/>
  <c r="C16" i="1"/>
  <c r="B16" i="1"/>
  <c r="C13" i="1"/>
  <c r="B13" i="1"/>
</calcChain>
</file>

<file path=xl/sharedStrings.xml><?xml version="1.0" encoding="utf-8"?>
<sst xmlns="http://schemas.openxmlformats.org/spreadsheetml/2006/main" count="79" uniqueCount="69">
  <si>
    <t>Un'azienda comincia il suo business con un capitale di 15.000 Euro e compra un bene per 10.000 Euro.</t>
  </si>
  <si>
    <t>Sono disponibili le seguenti informazioni:</t>
  </si>
  <si>
    <t>VNR dei beni materiali</t>
  </si>
  <si>
    <t>Anno 1</t>
  </si>
  <si>
    <t>Anno 2</t>
  </si>
  <si>
    <t>Ricavi</t>
  </si>
  <si>
    <t>Costo del venduto</t>
  </si>
  <si>
    <t>Rimanenze Finali: costo</t>
  </si>
  <si>
    <t>CE Exit Value</t>
  </si>
  <si>
    <t>SP exit value</t>
  </si>
  <si>
    <t>Cassa</t>
  </si>
  <si>
    <t>Bonds Plc comincia il suo business il 1 Gennaio del 7° anno.</t>
  </si>
  <si>
    <t>Si supponga che tutte le transazioni avvengono tramite assegni e non ci sono crediti o debiti.</t>
  </si>
  <si>
    <t>Inoltre la società ha solo una tipologia di rimanenze.</t>
  </si>
  <si>
    <t>Si investe un capitale di Euro 25.000 e si acquista un macchinario per Euro 9.000</t>
  </si>
  <si>
    <t>1° gennaio Anno 7</t>
  </si>
  <si>
    <t>31 Dicembre anno 7</t>
  </si>
  <si>
    <t>Si paga un affitto Euro 1000</t>
  </si>
  <si>
    <t>Si vendono 300 unità per 30 Euro ciascuno</t>
  </si>
  <si>
    <t>Si pagano altre spese per anno Euro 1000</t>
  </si>
  <si>
    <t>1° gennaio Anno 8</t>
  </si>
  <si>
    <t>Si acquistano 500 unità di rimanenze per 15 Euro ciascuna</t>
  </si>
  <si>
    <t>31 Dicembre anno 8</t>
  </si>
  <si>
    <t>Si vendono 500 unità di rimanenze per 33 Euro ciascuno</t>
  </si>
  <si>
    <t>Si paga un affitto per anno Euro 1100</t>
  </si>
  <si>
    <t>Si pagano altre spese per anno Euro 1200</t>
  </si>
  <si>
    <t>31.12.2017</t>
  </si>
  <si>
    <t>31.12.2018</t>
  </si>
  <si>
    <t>Costo di sostituzione</t>
  </si>
  <si>
    <t>Valore realizzabile</t>
  </si>
  <si>
    <t>Costo di realizzazione</t>
  </si>
  <si>
    <t>Informazioni relative al macchinario:</t>
  </si>
  <si>
    <r>
      <t xml:space="preserve">Rimanenze Finali: VNR </t>
    </r>
    <r>
      <rPr>
        <sz val="11"/>
        <color rgb="FFFF0000"/>
        <rFont val="Calibri"/>
        <family val="2"/>
        <scheme val="minor"/>
      </rPr>
      <t>(NRV)</t>
    </r>
  </si>
  <si>
    <t xml:space="preserve">Ricavi di vendita </t>
  </si>
  <si>
    <t>anno 1</t>
  </si>
  <si>
    <t>anno 2</t>
  </si>
  <si>
    <t xml:space="preserve">Costo del venduto </t>
  </si>
  <si>
    <t xml:space="preserve">Ammortamento </t>
  </si>
  <si>
    <t xml:space="preserve">utili non realizzati dell'anno precedente </t>
  </si>
  <si>
    <t>realizzati nell'anno corrente</t>
  </si>
  <si>
    <t xml:space="preserve">utili non realizzati dell'anno corrente </t>
  </si>
  <si>
    <t xml:space="preserve">Reddito netto </t>
  </si>
  <si>
    <t>Immobilizzazioni Materiali</t>
  </si>
  <si>
    <t xml:space="preserve">Rimanenze </t>
  </si>
  <si>
    <t xml:space="preserve">Totale Attivo </t>
  </si>
  <si>
    <t xml:space="preserve">Capitale </t>
  </si>
  <si>
    <t xml:space="preserve">Totale PN+ Passività </t>
  </si>
  <si>
    <r>
      <t xml:space="preserve">Si acquistano 400 unità di rimanenze per Euro </t>
    </r>
    <r>
      <rPr>
        <sz val="11"/>
        <color rgb="FFFF0000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 xml:space="preserve"> ciascuno</t>
    </r>
  </si>
  <si>
    <t>CE NRV</t>
  </si>
  <si>
    <t>costo del venduto: RI + acquisti-RF</t>
  </si>
  <si>
    <t xml:space="preserve">Profitto Lordo </t>
  </si>
  <si>
    <t xml:space="preserve">Affitto </t>
  </si>
  <si>
    <t xml:space="preserve">Altre spese </t>
  </si>
  <si>
    <t xml:space="preserve">Profitto lordo al netto </t>
  </si>
  <si>
    <t xml:space="preserve">degli utili non realizzati </t>
  </si>
  <si>
    <t xml:space="preserve">Utili non realizzati dell'anno </t>
  </si>
  <si>
    <t>corrente</t>
  </si>
  <si>
    <t xml:space="preserve">Utile netto </t>
  </si>
  <si>
    <t xml:space="preserve">SP NRV </t>
  </si>
  <si>
    <t xml:space="preserve">Attivo Immobilizzato </t>
  </si>
  <si>
    <t xml:space="preserve">Macchinari </t>
  </si>
  <si>
    <t xml:space="preserve">Attivo Corrente </t>
  </si>
  <si>
    <t xml:space="preserve">Banca </t>
  </si>
  <si>
    <t xml:space="preserve">PN+Passività </t>
  </si>
  <si>
    <t xml:space="preserve">Utili non realizzati dell'anno precedente </t>
  </si>
  <si>
    <t xml:space="preserve">e realizzati nell'anno corrente </t>
  </si>
  <si>
    <t>RF NRV</t>
  </si>
  <si>
    <t>RFHC</t>
  </si>
  <si>
    <t>Differenza di valore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</si>
</sst>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quotePrefix="1"/>
    <xf numFmtId="0" fontId="1" fillId="0" borderId="0" xfId="0" applyFont="1"/>
    <xf numFmtId="16" fontId="0" fillId="0" borderId="0" xfId="0" applyNumberFormat="1"/>
    <xf numFmtId="0" fontId="2" fillId="0" borderId="0" xfId="0" applyFont="1"/>
    <xf numFmtId="0" fontId="0" fillId="2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="142" zoomScaleNormal="142" workbookViewId="0">
      <selection activeCell="F17" sqref="F17"/>
    </sheetView>
  </sheetViews>
  <sheetFormatPr defaultRowHeight="15" x14ac:dyDescent="0.25"/>
  <cols>
    <col min="1" max="1" width="41.7109375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B3" t="s">
        <v>3</v>
      </c>
      <c r="C3" t="s">
        <v>4</v>
      </c>
    </row>
    <row r="4" spans="1:3" x14ac:dyDescent="0.25">
      <c r="A4" t="s">
        <v>2</v>
      </c>
      <c r="B4">
        <v>6000</v>
      </c>
      <c r="C4">
        <v>4000</v>
      </c>
    </row>
    <row r="5" spans="1:3" x14ac:dyDescent="0.25">
      <c r="A5" t="s">
        <v>5</v>
      </c>
      <c r="B5">
        <v>20000</v>
      </c>
      <c r="C5">
        <v>25000</v>
      </c>
    </row>
    <row r="6" spans="1:3" x14ac:dyDescent="0.25">
      <c r="A6" t="s">
        <v>6</v>
      </c>
      <c r="B6">
        <v>11000</v>
      </c>
      <c r="C6">
        <v>12000</v>
      </c>
    </row>
    <row r="7" spans="1:3" x14ac:dyDescent="0.25">
      <c r="A7" t="s">
        <v>7</v>
      </c>
      <c r="B7">
        <v>2000</v>
      </c>
      <c r="C7">
        <v>3000</v>
      </c>
    </row>
    <row r="8" spans="1:3" x14ac:dyDescent="0.25">
      <c r="A8" t="s">
        <v>32</v>
      </c>
      <c r="B8">
        <v>2500</v>
      </c>
      <c r="C8">
        <v>3800</v>
      </c>
    </row>
    <row r="10" spans="1:3" x14ac:dyDescent="0.25">
      <c r="A10" t="s">
        <v>8</v>
      </c>
      <c r="B10" t="s">
        <v>34</v>
      </c>
      <c r="C10" t="s">
        <v>35</v>
      </c>
    </row>
    <row r="11" spans="1:3" x14ac:dyDescent="0.25">
      <c r="A11" t="s">
        <v>33</v>
      </c>
      <c r="B11">
        <v>20000</v>
      </c>
      <c r="C11">
        <v>25000</v>
      </c>
    </row>
    <row r="12" spans="1:3" x14ac:dyDescent="0.25">
      <c r="A12" t="s">
        <v>36</v>
      </c>
      <c r="B12">
        <v>11000</v>
      </c>
      <c r="C12">
        <v>12000</v>
      </c>
    </row>
    <row r="13" spans="1:3" x14ac:dyDescent="0.25">
      <c r="A13" t="s">
        <v>37</v>
      </c>
      <c r="B13" s="2">
        <f>6000-10000</f>
        <v>-4000</v>
      </c>
      <c r="C13" s="2">
        <f>C4-B4</f>
        <v>-2000</v>
      </c>
    </row>
    <row r="14" spans="1:3" x14ac:dyDescent="0.25">
      <c r="A14" s="1" t="s">
        <v>38</v>
      </c>
      <c r="B14" s="2">
        <v>0</v>
      </c>
      <c r="C14" s="2">
        <v>-500</v>
      </c>
    </row>
    <row r="15" spans="1:3" x14ac:dyDescent="0.25">
      <c r="A15" s="1" t="s">
        <v>39</v>
      </c>
      <c r="B15" s="2"/>
      <c r="C15" s="2"/>
    </row>
    <row r="16" spans="1:3" x14ac:dyDescent="0.25">
      <c r="A16" t="s">
        <v>40</v>
      </c>
      <c r="B16">
        <f>B8-B7</f>
        <v>500</v>
      </c>
      <c r="C16">
        <f>C8-C7</f>
        <v>800</v>
      </c>
    </row>
    <row r="17" spans="1:3" x14ac:dyDescent="0.25">
      <c r="A17" t="s">
        <v>41</v>
      </c>
      <c r="B17">
        <f>B11-B12+B13+B16</f>
        <v>5500</v>
      </c>
      <c r="C17">
        <f>C11-C12+C13+C16+C14</f>
        <v>11300</v>
      </c>
    </row>
    <row r="19" spans="1:3" x14ac:dyDescent="0.25">
      <c r="A19" t="s">
        <v>9</v>
      </c>
      <c r="B19" t="s">
        <v>34</v>
      </c>
      <c r="C19" t="s">
        <v>35</v>
      </c>
    </row>
    <row r="20" spans="1:3" x14ac:dyDescent="0.25">
      <c r="A20" t="s">
        <v>42</v>
      </c>
      <c r="B20">
        <v>6000</v>
      </c>
      <c r="C20">
        <v>4000</v>
      </c>
    </row>
    <row r="21" spans="1:3" x14ac:dyDescent="0.25">
      <c r="A21" t="s">
        <v>43</v>
      </c>
      <c r="B21" s="4">
        <v>2500</v>
      </c>
      <c r="C21" s="4">
        <v>3800</v>
      </c>
    </row>
    <row r="22" spans="1:3" x14ac:dyDescent="0.25">
      <c r="A22" t="s">
        <v>10</v>
      </c>
      <c r="B22">
        <f>15000-10000+20000-11000-2000</f>
        <v>12000</v>
      </c>
      <c r="C22">
        <f>B22+25000-12000-(3000-2000)</f>
        <v>24000</v>
      </c>
    </row>
    <row r="23" spans="1:3" x14ac:dyDescent="0.25">
      <c r="A23" s="5" t="s">
        <v>44</v>
      </c>
      <c r="B23" s="5">
        <f>SUM(B20:B22)</f>
        <v>20500</v>
      </c>
      <c r="C23" s="5">
        <f>SUM(C20:C22)</f>
        <v>31800</v>
      </c>
    </row>
    <row r="24" spans="1:3" x14ac:dyDescent="0.25">
      <c r="A24" t="s">
        <v>45</v>
      </c>
      <c r="B24">
        <v>15000</v>
      </c>
      <c r="C24">
        <v>15000</v>
      </c>
    </row>
    <row r="25" spans="1:3" x14ac:dyDescent="0.25">
      <c r="A25" t="s">
        <v>41</v>
      </c>
      <c r="B25">
        <f>B17</f>
        <v>5500</v>
      </c>
      <c r="C25">
        <f>C17+B17</f>
        <v>16800</v>
      </c>
    </row>
    <row r="26" spans="1:3" x14ac:dyDescent="0.25">
      <c r="A26" s="5" t="s">
        <v>46</v>
      </c>
      <c r="B26" s="5">
        <f>SUM(B24:B25)</f>
        <v>20500</v>
      </c>
      <c r="C26" s="5">
        <f>SUM(C24:C25)</f>
        <v>31800</v>
      </c>
    </row>
  </sheetData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124" zoomScaleNormal="124" workbookViewId="0">
      <selection activeCell="D48" sqref="D48"/>
    </sheetView>
  </sheetViews>
  <sheetFormatPr defaultRowHeight="15" x14ac:dyDescent="0.25"/>
  <cols>
    <col min="2" max="2" width="11.42578125" customWidth="1"/>
    <col min="3" max="3" width="10.42578125" customWidth="1"/>
  </cols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  <row r="4" spans="1:1" x14ac:dyDescent="0.25">
      <c r="A4" t="s">
        <v>15</v>
      </c>
    </row>
    <row r="5" spans="1:1" x14ac:dyDescent="0.25">
      <c r="A5" t="s">
        <v>14</v>
      </c>
    </row>
    <row r="6" spans="1:1" x14ac:dyDescent="0.25">
      <c r="A6" t="s">
        <v>21</v>
      </c>
    </row>
    <row r="7" spans="1:1" x14ac:dyDescent="0.25">
      <c r="A7" s="3" t="s">
        <v>16</v>
      </c>
    </row>
    <row r="8" spans="1:1" x14ac:dyDescent="0.25">
      <c r="A8" t="s">
        <v>18</v>
      </c>
    </row>
    <row r="9" spans="1:1" x14ac:dyDescent="0.25">
      <c r="A9" t="s">
        <v>17</v>
      </c>
    </row>
    <row r="10" spans="1:1" x14ac:dyDescent="0.25">
      <c r="A10" t="s">
        <v>19</v>
      </c>
    </row>
    <row r="11" spans="1:1" x14ac:dyDescent="0.25">
      <c r="A11" t="s">
        <v>20</v>
      </c>
    </row>
    <row r="12" spans="1:1" x14ac:dyDescent="0.25">
      <c r="A12" t="s">
        <v>47</v>
      </c>
    </row>
    <row r="13" spans="1:1" x14ac:dyDescent="0.25">
      <c r="A13" t="s">
        <v>22</v>
      </c>
    </row>
    <row r="14" spans="1:1" x14ac:dyDescent="0.25">
      <c r="A14" t="s">
        <v>23</v>
      </c>
    </row>
    <row r="15" spans="1:1" x14ac:dyDescent="0.25">
      <c r="A15" t="s">
        <v>24</v>
      </c>
    </row>
    <row r="16" spans="1:1" x14ac:dyDescent="0.25">
      <c r="A16" t="s">
        <v>25</v>
      </c>
    </row>
    <row r="17" spans="1:7" x14ac:dyDescent="0.25">
      <c r="A17" t="s">
        <v>31</v>
      </c>
    </row>
    <row r="18" spans="1:7" x14ac:dyDescent="0.25">
      <c r="C18" t="s">
        <v>26</v>
      </c>
      <c r="D18" t="s">
        <v>27</v>
      </c>
    </row>
    <row r="19" spans="1:7" x14ac:dyDescent="0.25">
      <c r="A19" t="s">
        <v>28</v>
      </c>
      <c r="C19">
        <v>10000</v>
      </c>
      <c r="D19">
        <v>12000</v>
      </c>
    </row>
    <row r="20" spans="1:7" x14ac:dyDescent="0.25">
      <c r="A20" t="s">
        <v>29</v>
      </c>
      <c r="C20">
        <v>8000</v>
      </c>
      <c r="D20">
        <v>6000</v>
      </c>
    </row>
    <row r="21" spans="1:7" x14ac:dyDescent="0.25">
      <c r="A21" t="s">
        <v>30</v>
      </c>
      <c r="C21">
        <v>1000</v>
      </c>
      <c r="D21">
        <v>1000</v>
      </c>
    </row>
    <row r="23" spans="1:7" x14ac:dyDescent="0.25">
      <c r="A23" t="s">
        <v>48</v>
      </c>
      <c r="C23">
        <v>2017</v>
      </c>
      <c r="D23">
        <v>2018</v>
      </c>
      <c r="G23" t="s">
        <v>49</v>
      </c>
    </row>
    <row r="24" spans="1:7" x14ac:dyDescent="0.25">
      <c r="A24" t="s">
        <v>33</v>
      </c>
      <c r="C24">
        <f>300*30</f>
        <v>9000</v>
      </c>
      <c r="D24">
        <f>500*33</f>
        <v>16500</v>
      </c>
    </row>
    <row r="25" spans="1:7" x14ac:dyDescent="0.25">
      <c r="A25" t="s">
        <v>36</v>
      </c>
      <c r="C25">
        <f>500*15-(500-300)*15</f>
        <v>4500</v>
      </c>
      <c r="D25">
        <f>200*15+400*17-100*17</f>
        <v>8100</v>
      </c>
    </row>
    <row r="26" spans="1:7" x14ac:dyDescent="0.25">
      <c r="A26" t="s">
        <v>50</v>
      </c>
      <c r="C26">
        <f>C24-C25</f>
        <v>4500</v>
      </c>
      <c r="D26">
        <f>D24-D25</f>
        <v>8400</v>
      </c>
    </row>
    <row r="27" spans="1:7" x14ac:dyDescent="0.25">
      <c r="A27" t="s">
        <v>51</v>
      </c>
      <c r="C27">
        <v>1000</v>
      </c>
      <c r="D27">
        <v>1100</v>
      </c>
    </row>
    <row r="28" spans="1:7" x14ac:dyDescent="0.25">
      <c r="A28" t="s">
        <v>52</v>
      </c>
      <c r="C28">
        <v>1000</v>
      </c>
      <c r="D28">
        <v>1200</v>
      </c>
    </row>
    <row r="29" spans="1:7" x14ac:dyDescent="0.25">
      <c r="A29" t="s">
        <v>37</v>
      </c>
      <c r="C29">
        <f>(8000-1000)-9000</f>
        <v>-2000</v>
      </c>
      <c r="D29">
        <f>D20-D21-(C20-C21)</f>
        <v>-2000</v>
      </c>
    </row>
    <row r="30" spans="1:7" x14ac:dyDescent="0.25">
      <c r="A30" t="s">
        <v>53</v>
      </c>
      <c r="C30">
        <f>C26-C27-C28+C29</f>
        <v>500</v>
      </c>
      <c r="D30">
        <f>D26-D27-D28+D29</f>
        <v>4100</v>
      </c>
    </row>
    <row r="31" spans="1:7" x14ac:dyDescent="0.25">
      <c r="A31" t="s">
        <v>54</v>
      </c>
    </row>
    <row r="32" spans="1:7" x14ac:dyDescent="0.25">
      <c r="A32" t="s">
        <v>64</v>
      </c>
      <c r="D32">
        <f>-C34</f>
        <v>-3000</v>
      </c>
    </row>
    <row r="33" spans="1:8" x14ac:dyDescent="0.25">
      <c r="A33" t="s">
        <v>65</v>
      </c>
      <c r="F33" t="s">
        <v>66</v>
      </c>
      <c r="G33" t="s">
        <v>67</v>
      </c>
      <c r="H33" t="s">
        <v>68</v>
      </c>
    </row>
    <row r="34" spans="1:8" x14ac:dyDescent="0.25">
      <c r="A34" t="s">
        <v>55</v>
      </c>
      <c r="C34">
        <f>200*(30-15)</f>
        <v>3000</v>
      </c>
      <c r="D34">
        <f>100*(33-17)</f>
        <v>1600</v>
      </c>
      <c r="F34">
        <f>100*33</f>
        <v>3300</v>
      </c>
      <c r="G34">
        <f>100*17</f>
        <v>1700</v>
      </c>
      <c r="H34">
        <f>F34-G34</f>
        <v>1600</v>
      </c>
    </row>
    <row r="35" spans="1:8" x14ac:dyDescent="0.25">
      <c r="A35" t="s">
        <v>56</v>
      </c>
    </row>
    <row r="36" spans="1:8" x14ac:dyDescent="0.25">
      <c r="A36" t="s">
        <v>57</v>
      </c>
      <c r="C36">
        <f>C34+C30</f>
        <v>3500</v>
      </c>
      <c r="D36">
        <f>D30+D32+D34</f>
        <v>2700</v>
      </c>
    </row>
    <row r="38" spans="1:8" x14ac:dyDescent="0.25">
      <c r="A38" t="s">
        <v>58</v>
      </c>
      <c r="C38">
        <v>2017</v>
      </c>
      <c r="D38">
        <v>2018</v>
      </c>
    </row>
    <row r="39" spans="1:8" x14ac:dyDescent="0.25">
      <c r="A39" t="s">
        <v>59</v>
      </c>
    </row>
    <row r="40" spans="1:8" x14ac:dyDescent="0.25">
      <c r="A40" t="s">
        <v>60</v>
      </c>
      <c r="C40">
        <f>8000-1000</f>
        <v>7000</v>
      </c>
      <c r="D40">
        <f>D20-D21</f>
        <v>5000</v>
      </c>
    </row>
    <row r="41" spans="1:8" x14ac:dyDescent="0.25">
      <c r="A41" t="s">
        <v>61</v>
      </c>
    </row>
    <row r="42" spans="1:8" x14ac:dyDescent="0.25">
      <c r="A42" t="s">
        <v>43</v>
      </c>
      <c r="C42">
        <f>200*30</f>
        <v>6000</v>
      </c>
      <c r="D42">
        <f>100*33</f>
        <v>3300</v>
      </c>
    </row>
    <row r="43" spans="1:8" x14ac:dyDescent="0.25">
      <c r="A43" t="s">
        <v>62</v>
      </c>
      <c r="C43">
        <f>25000-9000+9000-4500-1000-1000-(200*15)</f>
        <v>15500</v>
      </c>
      <c r="D43">
        <f>C43+D24-D25-D27-D28+200*15-100*17</f>
        <v>22900</v>
      </c>
    </row>
    <row r="44" spans="1:8" x14ac:dyDescent="0.25">
      <c r="A44" t="s">
        <v>44</v>
      </c>
      <c r="C44">
        <f>SUM(C40:C43)</f>
        <v>28500</v>
      </c>
      <c r="D44">
        <f>D43+D42+D40</f>
        <v>31200</v>
      </c>
    </row>
    <row r="45" spans="1:8" x14ac:dyDescent="0.25">
      <c r="A45" t="s">
        <v>45</v>
      </c>
      <c r="C45">
        <v>25000</v>
      </c>
      <c r="D45">
        <v>25000</v>
      </c>
    </row>
    <row r="46" spans="1:8" x14ac:dyDescent="0.25">
      <c r="A46" t="s">
        <v>57</v>
      </c>
      <c r="C46">
        <f>C36</f>
        <v>3500</v>
      </c>
      <c r="D46">
        <f>D36+C36</f>
        <v>6200</v>
      </c>
    </row>
    <row r="47" spans="1:8" x14ac:dyDescent="0.25">
      <c r="A47" t="s">
        <v>63</v>
      </c>
      <c r="C47">
        <f>C45+C46</f>
        <v>28500</v>
      </c>
      <c r="D47">
        <f>D45+D46</f>
        <v>31200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Example</vt:lpstr>
      <vt:lpstr>Activity 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Rossi</dc:creator>
  <cp:lastModifiedBy>ROSSI PAOLA</cp:lastModifiedBy>
  <dcterms:created xsi:type="dcterms:W3CDTF">2020-10-26T08:32:17Z</dcterms:created>
  <dcterms:modified xsi:type="dcterms:W3CDTF">2022-11-02T16:51:19Z</dcterms:modified>
</cp:coreProperties>
</file>