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bla\Lisa_HP\Lisa_Teaching\UniTS_Teaching\UniTS_2022_23\Tecniche di ricerca e analisi dei dati 2022_23\"/>
    </mc:Choice>
  </mc:AlternateContent>
  <xr:revisionPtr revIDLastSave="0" documentId="13_ncr:1_{32FD7769-35FC-4119-9507-64F4B8017A7E}" xr6:coauthVersionLast="47" xr6:coauthVersionMax="47" xr10:uidLastSave="{00000000-0000-0000-0000-000000000000}"/>
  <bookViews>
    <workbookView xWindow="-108" yWindow="-108" windowWidth="23256" windowHeight="12456" xr2:uid="{0CF3134B-DE15-4552-9DDE-FE2BF472641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G30" i="1"/>
  <c r="J2" i="1"/>
  <c r="G1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N3" i="1"/>
  <c r="O3" i="1"/>
  <c r="P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P2" i="1"/>
  <c r="O2" i="1"/>
  <c r="N2" i="1"/>
  <c r="J26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K26" i="1"/>
  <c r="L26" i="1"/>
  <c r="J3" i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L2" i="1"/>
  <c r="K2" i="1"/>
  <c r="C30" i="1"/>
  <c r="B28" i="1"/>
  <c r="C28" i="1"/>
  <c r="A28" i="1"/>
  <c r="J30" i="1" l="1"/>
  <c r="N30" i="1"/>
</calcChain>
</file>

<file path=xl/sharedStrings.xml><?xml version="1.0" encoding="utf-8"?>
<sst xmlns="http://schemas.openxmlformats.org/spreadsheetml/2006/main" count="17" uniqueCount="17">
  <si>
    <t>bmi_intv</t>
  </si>
  <si>
    <t>bmi 3 mesi</t>
  </si>
  <si>
    <t>bmi 6 mesi</t>
  </si>
  <si>
    <t>media generale</t>
  </si>
  <si>
    <t>(media singolo valore - media occasione) al quadrato</t>
  </si>
  <si>
    <t>(media_occasione -media generale) al quadrato</t>
  </si>
  <si>
    <t>media individuale</t>
  </si>
  <si>
    <t>dev errore totale</t>
  </si>
  <si>
    <t>(scarto dalla media generale) al quadrato</t>
  </si>
  <si>
    <t>DEV WTH (fattore)</t>
  </si>
  <si>
    <t>3= k livelli della VI</t>
  </si>
  <si>
    <t>F</t>
  </si>
  <si>
    <t>gl fattore</t>
  </si>
  <si>
    <t>k-1</t>
  </si>
  <si>
    <t>gl errore</t>
  </si>
  <si>
    <t>(n-1)*((k-1)</t>
  </si>
  <si>
    <t>DEV BTW (tra i partecipanti)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</si>
</sst>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556260</xdr:colOff>
      <xdr:row>0</xdr:row>
      <xdr:rowOff>411480</xdr:rowOff>
    </xdr:from>
    <xdr:to>
      <xdr:col>31</xdr:col>
      <xdr:colOff>308529</xdr:colOff>
      <xdr:row>22</xdr:row>
      <xdr:rowOff>99060</xdr:rowOff>
    </xdr:to>
    <xdr:sp macro="" textlink="">
      <xdr:nvSpPr>
        <xdr:cNvPr id="2" name="Segnaposto contenuto 2">
          <a:extLst>
            <a:ext uri="{FF2B5EF4-FFF2-40B4-BE49-F238E27FC236}">
              <a16:creationId xmlns:a16="http://schemas.microsoft.com/office/drawing/2014/main" id="{48435DAC-4B0A-1E1E-5A82-F072A2BD8640}"/>
            </a:ext>
          </a:extLst>
        </xdr:cNvPr>
        <xdr:cNvSpPr>
          <a:spLocks noGrp="1"/>
        </xdr:cNvSpPr>
      </xdr:nvSpPr>
      <xdr:spPr>
        <a:xfrm>
          <a:off x="12070080" y="411480"/>
          <a:ext cx="8469549" cy="4030980"/>
        </a:xfrm>
        <a:prstGeom prst="rect">
          <a:avLst/>
        </a:prstGeom>
        <a:ln>
          <a:solidFill>
            <a:srgbClr val="CC00CC"/>
          </a:solidFill>
        </a:ln>
      </xdr:spPr>
      <xdr:txBody>
        <a:bodyPr vert="horz" wrap="square" lIns="0" tIns="45720" rIns="0" bIns="45720" rtlCol="0">
          <a:normAutofit/>
        </a:bodyPr>
        <a:lstStyle>
          <a:lvl1pPr marL="91440" indent="-91440" algn="l" defTabSz="914400" rtl="0" eaLnBrk="1" latinLnBrk="0" hangingPunct="1">
            <a:lnSpc>
              <a:spcPct val="90000"/>
            </a:lnSpc>
            <a:spcBef>
              <a:spcPts val="1200"/>
            </a:spcBef>
            <a:spcAft>
              <a:spcPts val="200"/>
            </a:spcAft>
            <a:buClr>
              <a:schemeClr val="accent1"/>
            </a:buClr>
            <a:buSzPct val="100000"/>
            <a:buFont typeface="Calibri" panose="020F0502020204030204" pitchFamily="34" charset="0"/>
            <a:buChar char=" "/>
            <a:defRPr sz="20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1pPr>
          <a:lvl2pPr marL="384048" indent="-18288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8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2pPr>
          <a:lvl3pPr marL="566928" indent="-18288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3pPr>
          <a:lvl4pPr marL="749808" indent="-18288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4pPr>
          <a:lvl5pPr marL="932688" indent="-18288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5pPr>
          <a:lvl6pPr marL="1100000" indent="-22860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6pPr>
          <a:lvl7pPr marL="1300000" indent="-22860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7pPr>
          <a:lvl8pPr marL="1500000" indent="-22860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8pPr>
          <a:lvl9pPr marL="1700000" indent="-228600" algn="l" defTabSz="914400" rtl="0" eaLnBrk="1" latinLnBrk="0" hangingPunct="1">
            <a:lnSpc>
              <a:spcPct val="90000"/>
            </a:lnSpc>
            <a:spcBef>
              <a:spcPts val="200"/>
            </a:spcBef>
            <a:spcAft>
              <a:spcPts val="400"/>
            </a:spcAft>
            <a:buClr>
              <a:schemeClr val="accent1"/>
            </a:buClr>
            <a:buFont typeface="Calibri" pitchFamily="34" charset="0"/>
            <a:buChar char="◦"/>
            <a:defRPr sz="1400" kern="12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buNone/>
            <a:defRPr/>
          </a:pPr>
          <a:r>
            <a:rPr lang="it-IT" sz="1400" i="1">
              <a:solidFill>
                <a:srgbClr val="CC00CC"/>
              </a:solidFill>
            </a:rPr>
            <a:t>y</a:t>
          </a:r>
          <a:r>
            <a:rPr lang="it-IT" sz="1400" i="1" baseline="-25000">
              <a:solidFill>
                <a:srgbClr val="CC00CC"/>
              </a:solidFill>
            </a:rPr>
            <a:t>ij</a:t>
          </a:r>
          <a:r>
            <a:rPr lang="it-IT" sz="1400" i="1">
              <a:solidFill>
                <a:srgbClr val="CC00CC"/>
              </a:solidFill>
            </a:rPr>
            <a:t>= M</a:t>
          </a:r>
          <a:r>
            <a:rPr lang="it-IT" sz="1400" i="1" baseline="-25000">
              <a:solidFill>
                <a:srgbClr val="CC00CC"/>
              </a:solidFill>
            </a:rPr>
            <a:t>GEN</a:t>
          </a:r>
          <a:r>
            <a:rPr lang="it-IT" sz="1400" i="1">
              <a:solidFill>
                <a:srgbClr val="CC00CC"/>
              </a:solidFill>
            </a:rPr>
            <a:t>+ (M</a:t>
          </a:r>
          <a:r>
            <a:rPr lang="it-IT" sz="1400" i="1" baseline="-25000">
              <a:solidFill>
                <a:srgbClr val="CC00CC"/>
              </a:solidFill>
            </a:rPr>
            <a:t>prova_j</a:t>
          </a:r>
          <a:r>
            <a:rPr lang="it-IT" sz="1400" i="1">
              <a:solidFill>
                <a:srgbClr val="CC00CC"/>
              </a:solidFill>
            </a:rPr>
            <a:t> – M</a:t>
          </a:r>
          <a:r>
            <a:rPr lang="it-IT" sz="1400" i="1" baseline="-25000">
              <a:solidFill>
                <a:srgbClr val="CC00CC"/>
              </a:solidFill>
            </a:rPr>
            <a:t>GEN</a:t>
          </a:r>
          <a:r>
            <a:rPr lang="it-IT" sz="1400" i="1">
              <a:solidFill>
                <a:srgbClr val="CC00CC"/>
              </a:solidFill>
            </a:rPr>
            <a:t>) + (y</a:t>
          </a:r>
          <a:r>
            <a:rPr lang="it-IT" sz="1400" i="1" baseline="-25000">
              <a:solidFill>
                <a:srgbClr val="CC00CC"/>
              </a:solidFill>
            </a:rPr>
            <a:t>ij </a:t>
          </a:r>
          <a:r>
            <a:rPr lang="it-IT" sz="1400" i="1">
              <a:solidFill>
                <a:srgbClr val="CC00CC"/>
              </a:solidFill>
            </a:rPr>
            <a:t>– M</a:t>
          </a:r>
          <a:r>
            <a:rPr lang="it-IT" sz="1400" i="1" baseline="-25000">
              <a:solidFill>
                <a:srgbClr val="CC00CC"/>
              </a:solidFill>
            </a:rPr>
            <a:t>prova_j</a:t>
          </a:r>
          <a:r>
            <a:rPr lang="it-IT" sz="1400" i="1">
              <a:solidFill>
                <a:srgbClr val="CC00CC"/>
              </a:solidFill>
            </a:rPr>
            <a:t> )</a:t>
          </a:r>
          <a:endParaRPr lang="it-IT" sz="1400" i="1">
            <a:solidFill>
              <a:srgbClr val="CC00CC"/>
            </a:solidFill>
            <a:latin typeface="+mj-lt"/>
          </a:endParaRPr>
        </a:p>
        <a:p>
          <a:pPr algn="ctr">
            <a:buFont typeface="Wingdings 3" pitchFamily="18" charset="2"/>
            <a:buNone/>
            <a:defRPr/>
          </a:pPr>
          <a:endParaRPr lang="it-IT" sz="1400" i="1">
            <a:solidFill>
              <a:srgbClr val="CC00CC"/>
            </a:solidFill>
            <a:latin typeface="+mj-lt"/>
          </a:endParaRPr>
        </a:p>
        <a:p>
          <a:pPr algn="ctr">
            <a:buFont typeface="Wingdings 3" pitchFamily="18" charset="2"/>
            <a:buNone/>
            <a:defRPr/>
          </a:pPr>
          <a:r>
            <a:rPr lang="it-IT" sz="1400">
              <a:solidFill>
                <a:srgbClr val="CC00CC"/>
              </a:solidFill>
              <a:latin typeface="+mj-lt"/>
            </a:rPr>
            <a:t>Scomposizione della variabilità totale:</a:t>
          </a:r>
        </a:p>
        <a:p>
          <a:pPr>
            <a:buNone/>
            <a:defRPr/>
          </a:pPr>
          <a:r>
            <a:rPr lang="it-IT" sz="1400">
              <a:solidFill>
                <a:srgbClr val="CC00CC"/>
              </a:solidFill>
            </a:rPr>
            <a:t>∑∑(y</a:t>
          </a:r>
          <a:r>
            <a:rPr lang="it-IT" sz="1400" baseline="-25000">
              <a:solidFill>
                <a:srgbClr val="CC00CC"/>
              </a:solidFill>
            </a:rPr>
            <a:t>ij </a:t>
          </a:r>
          <a:r>
            <a:rPr lang="it-IT" sz="1400">
              <a:solidFill>
                <a:srgbClr val="CC00CC"/>
              </a:solidFill>
            </a:rPr>
            <a:t>– M</a:t>
          </a:r>
          <a:r>
            <a:rPr lang="it-IT" sz="1400" baseline="-25000">
              <a:solidFill>
                <a:srgbClr val="CC00CC"/>
              </a:solidFill>
            </a:rPr>
            <a:t>GEN</a:t>
          </a:r>
          <a:r>
            <a:rPr lang="it-IT" sz="1400">
              <a:solidFill>
                <a:srgbClr val="CC00CC"/>
              </a:solidFill>
            </a:rPr>
            <a:t> )</a:t>
          </a:r>
          <a:r>
            <a:rPr lang="it-IT" sz="1400" baseline="30000">
              <a:solidFill>
                <a:srgbClr val="CC00CC"/>
              </a:solidFill>
            </a:rPr>
            <a:t>2</a:t>
          </a:r>
          <a:r>
            <a:rPr lang="it-IT" sz="1400">
              <a:solidFill>
                <a:srgbClr val="CC00CC"/>
              </a:solidFill>
            </a:rPr>
            <a:t> = ∑∑(M</a:t>
          </a:r>
          <a:r>
            <a:rPr lang="it-IT" sz="1400" baseline="-25000">
              <a:solidFill>
                <a:srgbClr val="CC00CC"/>
              </a:solidFill>
            </a:rPr>
            <a:t>prova_j</a:t>
          </a:r>
          <a:r>
            <a:rPr lang="it-IT" sz="1400">
              <a:solidFill>
                <a:srgbClr val="CC00CC"/>
              </a:solidFill>
            </a:rPr>
            <a:t> – M</a:t>
          </a:r>
          <a:r>
            <a:rPr lang="it-IT" sz="1400" baseline="-25000">
              <a:solidFill>
                <a:srgbClr val="CC00CC"/>
              </a:solidFill>
            </a:rPr>
            <a:t>GEN</a:t>
          </a:r>
          <a:r>
            <a:rPr lang="it-IT" sz="1400">
              <a:solidFill>
                <a:srgbClr val="CC00CC"/>
              </a:solidFill>
            </a:rPr>
            <a:t>)</a:t>
          </a:r>
          <a:r>
            <a:rPr lang="it-IT" sz="1400" baseline="30000">
              <a:solidFill>
                <a:srgbClr val="CC00CC"/>
              </a:solidFill>
            </a:rPr>
            <a:t> 2</a:t>
          </a:r>
          <a:r>
            <a:rPr lang="it-IT" sz="1400">
              <a:solidFill>
                <a:srgbClr val="CC00CC"/>
              </a:solidFill>
            </a:rPr>
            <a:t> + ∑∑(y</a:t>
          </a:r>
          <a:r>
            <a:rPr lang="it-IT" sz="1400" baseline="-25000">
              <a:solidFill>
                <a:srgbClr val="CC00CC"/>
              </a:solidFill>
            </a:rPr>
            <a:t>ij </a:t>
          </a:r>
          <a:r>
            <a:rPr lang="it-IT" sz="1400">
              <a:solidFill>
                <a:srgbClr val="CC00CC"/>
              </a:solidFill>
            </a:rPr>
            <a:t>– M</a:t>
          </a:r>
          <a:r>
            <a:rPr lang="it-IT" sz="1400" baseline="-25000">
              <a:solidFill>
                <a:srgbClr val="CC00CC"/>
              </a:solidFill>
            </a:rPr>
            <a:t>prova_j</a:t>
          </a:r>
          <a:r>
            <a:rPr lang="it-IT" sz="1400">
              <a:solidFill>
                <a:srgbClr val="CC00CC"/>
              </a:solidFill>
            </a:rPr>
            <a:t> )</a:t>
          </a:r>
          <a:r>
            <a:rPr lang="it-IT" sz="1400" baseline="30000">
              <a:solidFill>
                <a:srgbClr val="CC00CC"/>
              </a:solidFill>
            </a:rPr>
            <a:t> 2</a:t>
          </a:r>
        </a:p>
        <a:p>
          <a:pPr>
            <a:buNone/>
            <a:defRPr/>
          </a:pPr>
          <a:endParaRPr lang="it-IT" sz="1400" baseline="30000">
            <a:solidFill>
              <a:srgbClr val="CC00CC"/>
            </a:solidFill>
          </a:endParaRPr>
        </a:p>
        <a:p>
          <a:pPr>
            <a:buNone/>
            <a:defRPr/>
          </a:pPr>
          <a:r>
            <a:rPr lang="it-IT" sz="1400">
              <a:solidFill>
                <a:srgbClr val="CC00CC"/>
              </a:solidFill>
            </a:rPr>
            <a:t>dove  la DEV</a:t>
          </a:r>
          <a:r>
            <a:rPr lang="it-IT" sz="1400" baseline="-25000">
              <a:solidFill>
                <a:srgbClr val="CC00CC"/>
              </a:solidFill>
            </a:rPr>
            <a:t>K</a:t>
          </a:r>
          <a:r>
            <a:rPr lang="it-IT" sz="1400">
              <a:solidFill>
                <a:srgbClr val="CC00CC"/>
              </a:solidFill>
            </a:rPr>
            <a:t> è la DEV between o tra le prove</a:t>
          </a:r>
        </a:p>
        <a:p>
          <a:pPr>
            <a:buNone/>
            <a:defRPr/>
          </a:pPr>
          <a:r>
            <a:rPr lang="it-IT" sz="1400">
              <a:solidFill>
                <a:srgbClr val="CC00CC"/>
              </a:solidFill>
            </a:rPr>
            <a:t>e la DEV</a:t>
          </a:r>
          <a:r>
            <a:rPr lang="it-IT" sz="1400" baseline="-25000">
              <a:solidFill>
                <a:srgbClr val="CC00CC"/>
              </a:solidFill>
            </a:rPr>
            <a:t>WITHIN</a:t>
          </a:r>
          <a:r>
            <a:rPr lang="it-IT" sz="1400">
              <a:solidFill>
                <a:srgbClr val="CC00CC"/>
              </a:solidFill>
            </a:rPr>
            <a:t> di errore totale si scompone in 2 parti:</a:t>
          </a:r>
        </a:p>
        <a:p>
          <a:pPr>
            <a:defRPr/>
          </a:pPr>
          <a:r>
            <a:rPr lang="it-IT" sz="1400">
              <a:solidFill>
                <a:srgbClr val="CC00CC"/>
              </a:solidFill>
            </a:rPr>
            <a:t>DEV tra i Soggetti :</a:t>
          </a:r>
          <a:r>
            <a:rPr lang="it-IT" sz="1400">
              <a:solidFill>
                <a:srgbClr val="CC00CC"/>
              </a:solidFill>
              <a:sym typeface="Wingdings" pitchFamily="2" charset="2"/>
            </a:rPr>
            <a:t> DEV</a:t>
          </a:r>
          <a:r>
            <a:rPr lang="it-IT" sz="1400" baseline="-25000">
              <a:solidFill>
                <a:srgbClr val="CC00CC"/>
              </a:solidFill>
              <a:sym typeface="Wingdings" pitchFamily="2" charset="2"/>
            </a:rPr>
            <a:t>SS</a:t>
          </a:r>
          <a:r>
            <a:rPr lang="it-IT" sz="1400">
              <a:solidFill>
                <a:srgbClr val="CC00CC"/>
              </a:solidFill>
              <a:sym typeface="Wingdings" pitchFamily="2" charset="2"/>
            </a:rPr>
            <a:t>= </a:t>
          </a:r>
          <a:r>
            <a:rPr lang="it-IT" sz="1400">
              <a:solidFill>
                <a:srgbClr val="CC00CC"/>
              </a:solidFill>
            </a:rPr>
            <a:t>∑∑(M</a:t>
          </a:r>
          <a:r>
            <a:rPr lang="it-IT" sz="1400" baseline="-25000">
              <a:solidFill>
                <a:srgbClr val="CC00CC"/>
              </a:solidFill>
            </a:rPr>
            <a:t>yi </a:t>
          </a:r>
          <a:r>
            <a:rPr lang="it-IT" sz="1400">
              <a:solidFill>
                <a:srgbClr val="CC00CC"/>
              </a:solidFill>
            </a:rPr>
            <a:t>– M</a:t>
          </a:r>
          <a:r>
            <a:rPr lang="it-IT" sz="1400" baseline="-25000">
              <a:solidFill>
                <a:srgbClr val="CC00CC"/>
              </a:solidFill>
            </a:rPr>
            <a:t>GEN</a:t>
          </a:r>
          <a:r>
            <a:rPr lang="it-IT" sz="1400">
              <a:solidFill>
                <a:srgbClr val="CC00CC"/>
              </a:solidFill>
            </a:rPr>
            <a:t> )</a:t>
          </a:r>
          <a:r>
            <a:rPr lang="it-IT" sz="1400" baseline="30000">
              <a:solidFill>
                <a:srgbClr val="CC00CC"/>
              </a:solidFill>
            </a:rPr>
            <a:t> 2 </a:t>
          </a:r>
          <a:r>
            <a:rPr lang="it-IT" sz="1400">
              <a:solidFill>
                <a:srgbClr val="CC00CC"/>
              </a:solidFill>
            </a:rPr>
            <a:t> = k *∑(M</a:t>
          </a:r>
          <a:r>
            <a:rPr lang="it-IT" sz="1400" baseline="-25000">
              <a:solidFill>
                <a:srgbClr val="CC00CC"/>
              </a:solidFill>
            </a:rPr>
            <a:t>i </a:t>
          </a:r>
          <a:r>
            <a:rPr lang="it-IT" sz="1400">
              <a:solidFill>
                <a:srgbClr val="CC00CC"/>
              </a:solidFill>
            </a:rPr>
            <a:t>– M</a:t>
          </a:r>
          <a:r>
            <a:rPr lang="it-IT" sz="1400" baseline="-25000">
              <a:solidFill>
                <a:srgbClr val="CC00CC"/>
              </a:solidFill>
            </a:rPr>
            <a:t>GEN</a:t>
          </a:r>
          <a:r>
            <a:rPr lang="it-IT" sz="1400">
              <a:solidFill>
                <a:srgbClr val="CC00CC"/>
              </a:solidFill>
            </a:rPr>
            <a:t> )</a:t>
          </a:r>
          <a:r>
            <a:rPr lang="it-IT" sz="1400" baseline="30000">
              <a:solidFill>
                <a:srgbClr val="CC00CC"/>
              </a:solidFill>
            </a:rPr>
            <a:t> 2 </a:t>
          </a:r>
          <a:endParaRPr lang="it-IT" sz="1400">
            <a:solidFill>
              <a:srgbClr val="CC00CC"/>
            </a:solidFill>
          </a:endParaRPr>
        </a:p>
        <a:p>
          <a:pPr>
            <a:defRPr/>
          </a:pPr>
          <a:r>
            <a:rPr lang="it-IT" sz="1400">
              <a:solidFill>
                <a:srgbClr val="CC00CC"/>
              </a:solidFill>
            </a:rPr>
            <a:t>DEV residua : DEV</a:t>
          </a:r>
          <a:r>
            <a:rPr lang="it-IT" sz="1400" baseline="-25000">
              <a:solidFill>
                <a:srgbClr val="CC00CC"/>
              </a:solidFill>
            </a:rPr>
            <a:t>RES</a:t>
          </a:r>
          <a:r>
            <a:rPr lang="it-IT" sz="1400">
              <a:solidFill>
                <a:srgbClr val="CC00CC"/>
              </a:solidFill>
            </a:rPr>
            <a:t>= DEV</a:t>
          </a:r>
          <a:r>
            <a:rPr lang="it-IT" sz="1400" baseline="-25000">
              <a:solidFill>
                <a:srgbClr val="CC00CC"/>
              </a:solidFill>
            </a:rPr>
            <a:t>WITHIN</a:t>
          </a:r>
          <a:r>
            <a:rPr lang="it-IT" sz="1400">
              <a:solidFill>
                <a:srgbClr val="CC00CC"/>
              </a:solidFill>
            </a:rPr>
            <a:t> – </a:t>
          </a:r>
          <a:r>
            <a:rPr lang="it-IT" sz="1400">
              <a:solidFill>
                <a:srgbClr val="CC00CC"/>
              </a:solidFill>
              <a:sym typeface="Wingdings" pitchFamily="2" charset="2"/>
            </a:rPr>
            <a:t>DEV</a:t>
          </a:r>
          <a:r>
            <a:rPr lang="it-IT" sz="1400" baseline="-25000">
              <a:solidFill>
                <a:srgbClr val="CC00CC"/>
              </a:solidFill>
              <a:sym typeface="Wingdings" pitchFamily="2" charset="2"/>
            </a:rPr>
            <a:t>SS</a:t>
          </a:r>
        </a:p>
        <a:p>
          <a:pPr>
            <a:buFont typeface="Wingdings 3" pitchFamily="18" charset="2"/>
            <a:buNone/>
            <a:defRPr/>
          </a:pPr>
          <a:endParaRPr lang="it-IT" sz="2200" i="1">
            <a:solidFill>
              <a:schemeClr val="tx2"/>
            </a:solidFill>
            <a:latin typeface="+mj-lt"/>
          </a:endParaRPr>
        </a:p>
        <a:p>
          <a:pPr>
            <a:buFont typeface="Wingdings 3" pitchFamily="18" charset="2"/>
            <a:buNone/>
            <a:defRPr/>
          </a:pPr>
          <a:endParaRPr lang="it-IT" sz="2200" i="1">
            <a:solidFill>
              <a:schemeClr val="tx2"/>
            </a:solidFill>
            <a:latin typeface="+mj-lt"/>
          </a:endParaRPr>
        </a:p>
        <a:p>
          <a:pPr>
            <a:buFont typeface="Wingdings 3" pitchFamily="18" charset="2"/>
            <a:buNone/>
            <a:defRPr/>
          </a:pPr>
          <a:endParaRPr lang="it-IT" sz="2200" i="1">
            <a:solidFill>
              <a:schemeClr val="tx2"/>
            </a:solidFill>
            <a:latin typeface="+mj-lt"/>
          </a:endParaRPr>
        </a:p>
        <a:p>
          <a:pPr marL="457200" indent="-457200">
            <a:buFont typeface="Arial" pitchFamily="34" charset="0"/>
            <a:buChar char="•"/>
            <a:defRPr/>
          </a:pPr>
          <a:endParaRPr lang="it-IT" sz="1800" i="1">
            <a:solidFill>
              <a:schemeClr val="tx2"/>
            </a:solidFill>
            <a:latin typeface="+mj-lt"/>
          </a:endParaRPr>
        </a:p>
        <a:p>
          <a:pPr marL="457200" indent="-457200">
            <a:buFont typeface="Arial" pitchFamily="34" charset="0"/>
            <a:buChar char="•"/>
            <a:defRPr/>
          </a:pPr>
          <a:endParaRPr lang="it-IT" sz="1800" i="1">
            <a:solidFill>
              <a:schemeClr val="tx2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8A70-AE41-448C-B4EB-9A13471211A3}">
  <dimension ref="A1:S33"/>
  <sheetViews>
    <sheetView tabSelected="1" topLeftCell="J1" workbookViewId="0">
      <selection activeCell="R6" sqref="R6"/>
    </sheetView>
  </sheetViews>
  <sheetFormatPr defaultRowHeight="14.4" x14ac:dyDescent="0.3"/>
  <cols>
    <col min="6" max="6" width="10.88671875" customWidth="1"/>
    <col min="7" max="7" width="21.6640625" customWidth="1"/>
    <col min="8" max="8" width="10.88671875" customWidth="1"/>
    <col min="18" max="18" width="11.5546875" bestFit="1" customWidth="1"/>
  </cols>
  <sheetData>
    <row r="1" spans="1:16" s="1" customFormat="1" ht="39.6" customHeight="1" x14ac:dyDescent="0.3">
      <c r="A1" s="1" t="s">
        <v>0</v>
      </c>
      <c r="B1" s="1" t="s">
        <v>1</v>
      </c>
      <c r="C1" s="1" t="s">
        <v>2</v>
      </c>
      <c r="F1" s="1" t="s">
        <v>6</v>
      </c>
      <c r="G1" s="1" t="s">
        <v>8</v>
      </c>
      <c r="J1" s="3" t="s">
        <v>5</v>
      </c>
      <c r="K1" s="3"/>
      <c r="L1" s="3"/>
      <c r="N1" s="3" t="s">
        <v>4</v>
      </c>
      <c r="O1" s="3"/>
      <c r="P1" s="3"/>
    </row>
    <row r="2" spans="1:16" x14ac:dyDescent="0.3">
      <c r="A2">
        <v>41.8</v>
      </c>
      <c r="B2">
        <v>36.6</v>
      </c>
      <c r="C2">
        <v>29.9</v>
      </c>
      <c r="F2">
        <f>SUM(A2:C2)/3</f>
        <v>36.1</v>
      </c>
      <c r="G2">
        <f>(F2-36.593)^2</f>
        <v>0.24304900000000207</v>
      </c>
      <c r="J2">
        <f>43.19-36.59</f>
        <v>6.5999999999999943</v>
      </c>
      <c r="K2">
        <f>34.991-36.59</f>
        <v>-1.5990000000000038</v>
      </c>
      <c r="L2">
        <f>31.597-36.59</f>
        <v>-4.9930000000000021</v>
      </c>
      <c r="N2">
        <f>(A2-43.19)^2</f>
        <v>1.9321000000000015</v>
      </c>
      <c r="O2">
        <f>(B2-34.991)^2</f>
        <v>2.5888810000000055</v>
      </c>
      <c r="P2">
        <f>(C2-31.597)^2</f>
        <v>2.8798090000000092</v>
      </c>
    </row>
    <row r="3" spans="1:16" x14ac:dyDescent="0.3">
      <c r="A3">
        <v>41.3</v>
      </c>
      <c r="B3">
        <v>33.4</v>
      </c>
      <c r="C3">
        <v>30.3</v>
      </c>
      <c r="F3">
        <f t="shared" ref="F3:F26" si="0">SUM(A3:C3)/3</f>
        <v>34.999999999999993</v>
      </c>
      <c r="G3">
        <f t="shared" ref="G3:G26" si="1">(F3-36.593)^2</f>
        <v>2.5376490000000338</v>
      </c>
      <c r="J3">
        <f t="shared" ref="J3:J25" si="2">43.19-36.59</f>
        <v>6.5999999999999943</v>
      </c>
      <c r="K3">
        <f t="shared" ref="K3:K26" si="3">34.991-36.59</f>
        <v>-1.5990000000000038</v>
      </c>
      <c r="L3">
        <f t="shared" ref="L3:L26" si="4">31.597-36.59</f>
        <v>-4.9930000000000021</v>
      </c>
      <c r="N3">
        <f t="shared" ref="N3:N26" si="5">(A3-43.19)^2</f>
        <v>3.5721000000000021</v>
      </c>
      <c r="O3">
        <f t="shared" ref="O3:O26" si="6">(B3-34.991)^2</f>
        <v>2.5312810000000034</v>
      </c>
      <c r="P3">
        <f t="shared" ref="P3:P26" si="7">(C3-31.597)^2</f>
        <v>1.6822090000000016</v>
      </c>
    </row>
    <row r="4" spans="1:16" x14ac:dyDescent="0.3">
      <c r="A4">
        <v>49</v>
      </c>
      <c r="B4">
        <v>39.700000000000003</v>
      </c>
      <c r="C4">
        <v>32.9</v>
      </c>
      <c r="F4">
        <f t="shared" si="0"/>
        <v>40.533333333333331</v>
      </c>
      <c r="G4">
        <f t="shared" si="1"/>
        <v>15.526226777777735</v>
      </c>
      <c r="J4">
        <f t="shared" si="2"/>
        <v>6.5999999999999943</v>
      </c>
      <c r="K4">
        <f t="shared" si="3"/>
        <v>-1.5990000000000038</v>
      </c>
      <c r="L4">
        <f t="shared" si="4"/>
        <v>-4.9930000000000021</v>
      </c>
      <c r="N4">
        <f t="shared" si="5"/>
        <v>33.756100000000025</v>
      </c>
      <c r="O4">
        <f t="shared" si="6"/>
        <v>22.174681000000032</v>
      </c>
      <c r="P4">
        <f t="shared" si="7"/>
        <v>1.6978089999999928</v>
      </c>
    </row>
    <row r="5" spans="1:16" x14ac:dyDescent="0.3">
      <c r="A5">
        <v>30.86</v>
      </c>
      <c r="B5">
        <v>28.13</v>
      </c>
      <c r="C5">
        <v>25.98</v>
      </c>
      <c r="F5">
        <f t="shared" si="0"/>
        <v>28.323333333333334</v>
      </c>
      <c r="G5">
        <f t="shared" si="1"/>
        <v>68.38738677777782</v>
      </c>
      <c r="J5">
        <f t="shared" si="2"/>
        <v>6.5999999999999943</v>
      </c>
      <c r="K5">
        <f t="shared" si="3"/>
        <v>-1.5990000000000038</v>
      </c>
      <c r="L5">
        <f t="shared" si="4"/>
        <v>-4.9930000000000021</v>
      </c>
      <c r="N5">
        <f t="shared" si="5"/>
        <v>152.02889999999996</v>
      </c>
      <c r="O5">
        <f t="shared" si="6"/>
        <v>47.073321000000007</v>
      </c>
      <c r="P5">
        <f t="shared" si="7"/>
        <v>31.550689000000009</v>
      </c>
    </row>
    <row r="6" spans="1:16" x14ac:dyDescent="0.3">
      <c r="A6">
        <v>42</v>
      </c>
      <c r="B6">
        <v>34.950000000000003</v>
      </c>
      <c r="C6">
        <v>31.83</v>
      </c>
      <c r="F6">
        <f t="shared" si="0"/>
        <v>36.26</v>
      </c>
      <c r="G6">
        <f t="shared" si="1"/>
        <v>0.11088900000000368</v>
      </c>
      <c r="J6">
        <f t="shared" si="2"/>
        <v>6.5999999999999943</v>
      </c>
      <c r="K6">
        <f t="shared" si="3"/>
        <v>-1.5990000000000038</v>
      </c>
      <c r="L6">
        <f t="shared" si="4"/>
        <v>-4.9930000000000021</v>
      </c>
      <c r="N6">
        <f t="shared" si="5"/>
        <v>1.4160999999999946</v>
      </c>
      <c r="O6">
        <f t="shared" si="6"/>
        <v>1.6809999999997389E-3</v>
      </c>
      <c r="P6">
        <f t="shared" si="7"/>
        <v>5.4288999999998595E-2</v>
      </c>
    </row>
    <row r="7" spans="1:16" x14ac:dyDescent="0.3">
      <c r="A7">
        <v>42</v>
      </c>
      <c r="B7">
        <v>33</v>
      </c>
      <c r="C7">
        <v>28</v>
      </c>
      <c r="F7">
        <f t="shared" si="0"/>
        <v>34.333333333333336</v>
      </c>
      <c r="G7">
        <f t="shared" si="1"/>
        <v>5.1060934444444497</v>
      </c>
      <c r="J7">
        <f t="shared" si="2"/>
        <v>6.5999999999999943</v>
      </c>
      <c r="K7">
        <f t="shared" si="3"/>
        <v>-1.5990000000000038</v>
      </c>
      <c r="L7">
        <f t="shared" si="4"/>
        <v>-4.9930000000000021</v>
      </c>
      <c r="N7">
        <f t="shared" si="5"/>
        <v>1.4160999999999946</v>
      </c>
      <c r="O7">
        <f t="shared" si="6"/>
        <v>3.9640809999999989</v>
      </c>
      <c r="P7">
        <f t="shared" si="7"/>
        <v>12.938409000000009</v>
      </c>
    </row>
    <row r="8" spans="1:16" x14ac:dyDescent="0.3">
      <c r="A8">
        <v>43.7</v>
      </c>
      <c r="B8">
        <v>37.619999999999997</v>
      </c>
      <c r="C8">
        <v>34.19</v>
      </c>
      <c r="F8">
        <f t="shared" si="0"/>
        <v>38.50333333333333</v>
      </c>
      <c r="G8">
        <f t="shared" si="1"/>
        <v>3.6493734444444192</v>
      </c>
      <c r="J8">
        <f t="shared" si="2"/>
        <v>6.5999999999999943</v>
      </c>
      <c r="K8">
        <f t="shared" si="3"/>
        <v>-1.5990000000000038</v>
      </c>
      <c r="L8">
        <f t="shared" si="4"/>
        <v>-4.9930000000000021</v>
      </c>
      <c r="N8">
        <f t="shared" si="5"/>
        <v>0.26010000000000522</v>
      </c>
      <c r="O8">
        <f t="shared" si="6"/>
        <v>6.9116409999999879</v>
      </c>
      <c r="P8">
        <f t="shared" si="7"/>
        <v>6.7236489999999813</v>
      </c>
    </row>
    <row r="9" spans="1:16" x14ac:dyDescent="0.3">
      <c r="A9">
        <v>66</v>
      </c>
      <c r="B9">
        <v>53.19</v>
      </c>
      <c r="C9">
        <v>48</v>
      </c>
      <c r="F9">
        <f t="shared" si="0"/>
        <v>55.73</v>
      </c>
      <c r="G9">
        <f t="shared" si="1"/>
        <v>366.22476899999975</v>
      </c>
      <c r="J9">
        <f t="shared" si="2"/>
        <v>6.5999999999999943</v>
      </c>
      <c r="K9">
        <f t="shared" si="3"/>
        <v>-1.5990000000000038</v>
      </c>
      <c r="L9">
        <f t="shared" si="4"/>
        <v>-4.9930000000000021</v>
      </c>
      <c r="N9">
        <f t="shared" si="5"/>
        <v>520.29610000000014</v>
      </c>
      <c r="O9">
        <f t="shared" si="6"/>
        <v>331.20360099999994</v>
      </c>
      <c r="P9">
        <f t="shared" si="7"/>
        <v>269.05840899999998</v>
      </c>
    </row>
    <row r="10" spans="1:16" x14ac:dyDescent="0.3">
      <c r="A10">
        <v>44</v>
      </c>
      <c r="B10">
        <v>29.94</v>
      </c>
      <c r="C10">
        <v>28.7</v>
      </c>
      <c r="F10">
        <f t="shared" si="0"/>
        <v>34.213333333333331</v>
      </c>
      <c r="G10">
        <f t="shared" si="1"/>
        <v>5.6628134444444713</v>
      </c>
      <c r="J10">
        <f t="shared" si="2"/>
        <v>6.5999999999999943</v>
      </c>
      <c r="K10">
        <f t="shared" si="3"/>
        <v>-1.5990000000000038</v>
      </c>
      <c r="L10">
        <f t="shared" si="4"/>
        <v>-4.9930000000000021</v>
      </c>
      <c r="N10">
        <f t="shared" si="5"/>
        <v>0.65610000000000368</v>
      </c>
      <c r="O10">
        <f t="shared" si="6"/>
        <v>25.512600999999982</v>
      </c>
      <c r="P10">
        <f t="shared" si="7"/>
        <v>8.3926090000000109</v>
      </c>
    </row>
    <row r="11" spans="1:16" x14ac:dyDescent="0.3">
      <c r="A11">
        <v>38.6</v>
      </c>
      <c r="B11">
        <v>33</v>
      </c>
      <c r="C11">
        <v>28.9</v>
      </c>
      <c r="F11">
        <f t="shared" si="0"/>
        <v>33.5</v>
      </c>
      <c r="G11">
        <f t="shared" si="1"/>
        <v>9.5666490000000213</v>
      </c>
      <c r="J11">
        <f t="shared" si="2"/>
        <v>6.5999999999999943</v>
      </c>
      <c r="K11">
        <f t="shared" si="3"/>
        <v>-1.5990000000000038</v>
      </c>
      <c r="L11">
        <f t="shared" si="4"/>
        <v>-4.9930000000000021</v>
      </c>
      <c r="N11">
        <f t="shared" si="5"/>
        <v>21.068099999999966</v>
      </c>
      <c r="O11">
        <f t="shared" si="6"/>
        <v>3.9640809999999989</v>
      </c>
      <c r="P11">
        <f t="shared" si="7"/>
        <v>7.2738090000000151</v>
      </c>
    </row>
    <row r="12" spans="1:16" x14ac:dyDescent="0.3">
      <c r="A12">
        <v>35</v>
      </c>
      <c r="B12">
        <v>29.41</v>
      </c>
      <c r="C12">
        <v>28</v>
      </c>
      <c r="F12">
        <f t="shared" si="0"/>
        <v>30.803333333333331</v>
      </c>
      <c r="G12">
        <f t="shared" si="1"/>
        <v>33.520240111111178</v>
      </c>
      <c r="J12">
        <f t="shared" si="2"/>
        <v>6.5999999999999943</v>
      </c>
      <c r="K12">
        <f t="shared" si="3"/>
        <v>-1.5990000000000038</v>
      </c>
      <c r="L12">
        <f t="shared" si="4"/>
        <v>-4.9930000000000021</v>
      </c>
      <c r="N12">
        <f t="shared" si="5"/>
        <v>67.076099999999968</v>
      </c>
      <c r="O12">
        <f t="shared" si="6"/>
        <v>31.147560999999996</v>
      </c>
      <c r="P12">
        <f t="shared" si="7"/>
        <v>12.938409000000009</v>
      </c>
    </row>
    <row r="13" spans="1:16" x14ac:dyDescent="0.3">
      <c r="A13">
        <v>45</v>
      </c>
      <c r="B13">
        <v>28</v>
      </c>
      <c r="C13">
        <v>28</v>
      </c>
      <c r="F13">
        <f t="shared" si="0"/>
        <v>33.666666666666664</v>
      </c>
      <c r="G13">
        <f t="shared" si="1"/>
        <v>8.5634267777778117</v>
      </c>
      <c r="J13">
        <f t="shared" si="2"/>
        <v>6.5999999999999943</v>
      </c>
      <c r="K13">
        <f t="shared" si="3"/>
        <v>-1.5990000000000038</v>
      </c>
      <c r="L13">
        <f t="shared" si="4"/>
        <v>-4.9930000000000021</v>
      </c>
      <c r="N13">
        <f t="shared" si="5"/>
        <v>3.2761000000000084</v>
      </c>
      <c r="O13">
        <f t="shared" si="6"/>
        <v>48.874080999999997</v>
      </c>
      <c r="P13">
        <f t="shared" si="7"/>
        <v>12.938409000000009</v>
      </c>
    </row>
    <row r="14" spans="1:16" x14ac:dyDescent="0.3">
      <c r="A14">
        <v>46</v>
      </c>
      <c r="B14">
        <v>41.87</v>
      </c>
      <c r="C14">
        <v>42.61</v>
      </c>
      <c r="F14">
        <f t="shared" si="0"/>
        <v>43.493333333333339</v>
      </c>
      <c r="G14">
        <f t="shared" si="1"/>
        <v>47.614600111111145</v>
      </c>
      <c r="J14">
        <f t="shared" si="2"/>
        <v>6.5999999999999943</v>
      </c>
      <c r="K14">
        <f t="shared" si="3"/>
        <v>-1.5990000000000038</v>
      </c>
      <c r="L14">
        <f t="shared" si="4"/>
        <v>-4.9930000000000021</v>
      </c>
      <c r="N14">
        <f t="shared" si="5"/>
        <v>7.896100000000013</v>
      </c>
      <c r="O14">
        <f t="shared" si="6"/>
        <v>47.320640999999966</v>
      </c>
      <c r="P14">
        <f t="shared" si="7"/>
        <v>121.28616899999996</v>
      </c>
    </row>
    <row r="15" spans="1:16" x14ac:dyDescent="0.3">
      <c r="A15">
        <v>44</v>
      </c>
      <c r="B15">
        <v>35</v>
      </c>
      <c r="C15">
        <v>32</v>
      </c>
      <c r="F15">
        <f t="shared" si="0"/>
        <v>37</v>
      </c>
      <c r="G15">
        <f t="shared" si="1"/>
        <v>0.16564899999999713</v>
      </c>
      <c r="J15">
        <f t="shared" si="2"/>
        <v>6.5999999999999943</v>
      </c>
      <c r="K15">
        <f t="shared" si="3"/>
        <v>-1.5990000000000038</v>
      </c>
      <c r="L15">
        <f t="shared" si="4"/>
        <v>-4.9930000000000021</v>
      </c>
      <c r="N15">
        <f t="shared" si="5"/>
        <v>0.65610000000000368</v>
      </c>
      <c r="O15">
        <f t="shared" si="6"/>
        <v>8.1000000000006143E-5</v>
      </c>
      <c r="P15">
        <f t="shared" si="7"/>
        <v>0.16240899999999894</v>
      </c>
    </row>
    <row r="16" spans="1:16" x14ac:dyDescent="0.3">
      <c r="A16">
        <v>43</v>
      </c>
      <c r="B16">
        <v>33</v>
      </c>
      <c r="C16">
        <v>30</v>
      </c>
      <c r="F16">
        <f t="shared" si="0"/>
        <v>35.333333333333336</v>
      </c>
      <c r="G16">
        <f>(F16-36.593)^2</f>
        <v>1.586760111111114</v>
      </c>
      <c r="J16">
        <f t="shared" si="2"/>
        <v>6.5999999999999943</v>
      </c>
      <c r="K16">
        <f t="shared" si="3"/>
        <v>-1.5990000000000038</v>
      </c>
      <c r="L16">
        <f t="shared" si="4"/>
        <v>-4.9930000000000021</v>
      </c>
      <c r="N16">
        <f t="shared" si="5"/>
        <v>3.6099999999999133E-2</v>
      </c>
      <c r="O16">
        <f t="shared" si="6"/>
        <v>3.9640809999999989</v>
      </c>
      <c r="P16">
        <f t="shared" si="7"/>
        <v>2.5504090000000041</v>
      </c>
    </row>
    <row r="17" spans="1:19" x14ac:dyDescent="0.3">
      <c r="A17">
        <v>39.299999999999997</v>
      </c>
      <c r="B17">
        <v>31.18</v>
      </c>
      <c r="C17">
        <v>24.45</v>
      </c>
      <c r="F17">
        <f t="shared" si="0"/>
        <v>31.643333333333331</v>
      </c>
      <c r="G17">
        <f t="shared" si="1"/>
        <v>24.499200111111172</v>
      </c>
      <c r="J17">
        <f t="shared" si="2"/>
        <v>6.5999999999999943</v>
      </c>
      <c r="K17">
        <f t="shared" si="3"/>
        <v>-1.5990000000000038</v>
      </c>
      <c r="L17">
        <f t="shared" si="4"/>
        <v>-4.9930000000000021</v>
      </c>
      <c r="N17">
        <f t="shared" si="5"/>
        <v>15.132100000000005</v>
      </c>
      <c r="O17">
        <f t="shared" si="6"/>
        <v>14.523721</v>
      </c>
      <c r="P17">
        <f t="shared" si="7"/>
        <v>51.079609000000026</v>
      </c>
    </row>
    <row r="18" spans="1:19" x14ac:dyDescent="0.3">
      <c r="A18">
        <v>43</v>
      </c>
      <c r="B18">
        <v>33</v>
      </c>
      <c r="C18">
        <v>30</v>
      </c>
      <c r="F18">
        <f t="shared" si="0"/>
        <v>35.333333333333336</v>
      </c>
      <c r="G18">
        <f t="shared" si="1"/>
        <v>1.586760111111114</v>
      </c>
      <c r="J18">
        <f t="shared" si="2"/>
        <v>6.5999999999999943</v>
      </c>
      <c r="K18">
        <f t="shared" si="3"/>
        <v>-1.5990000000000038</v>
      </c>
      <c r="L18">
        <f t="shared" si="4"/>
        <v>-4.9930000000000021</v>
      </c>
      <c r="N18">
        <f t="shared" si="5"/>
        <v>3.6099999999999133E-2</v>
      </c>
      <c r="O18">
        <f t="shared" si="6"/>
        <v>3.9640809999999989</v>
      </c>
      <c r="P18">
        <f t="shared" si="7"/>
        <v>2.5504090000000041</v>
      </c>
    </row>
    <row r="19" spans="1:19" x14ac:dyDescent="0.3">
      <c r="A19">
        <v>43</v>
      </c>
      <c r="B19">
        <v>33.56</v>
      </c>
      <c r="C19">
        <v>29.71</v>
      </c>
      <c r="F19">
        <f t="shared" si="0"/>
        <v>35.423333333333339</v>
      </c>
      <c r="G19">
        <f t="shared" si="1"/>
        <v>1.3681201111111059</v>
      </c>
      <c r="J19">
        <f t="shared" si="2"/>
        <v>6.5999999999999943</v>
      </c>
      <c r="K19">
        <f t="shared" si="3"/>
        <v>-1.5990000000000038</v>
      </c>
      <c r="L19">
        <f t="shared" si="4"/>
        <v>-4.9930000000000021</v>
      </c>
      <c r="N19">
        <f t="shared" si="5"/>
        <v>3.6099999999999133E-2</v>
      </c>
      <c r="O19">
        <f t="shared" si="6"/>
        <v>2.0477609999999924</v>
      </c>
      <c r="P19">
        <f t="shared" si="7"/>
        <v>3.5607690000000018</v>
      </c>
    </row>
    <row r="20" spans="1:19" x14ac:dyDescent="0.3">
      <c r="A20">
        <v>41</v>
      </c>
      <c r="B20">
        <v>34.770000000000003</v>
      </c>
      <c r="C20">
        <v>30.86</v>
      </c>
      <c r="F20">
        <f t="shared" si="0"/>
        <v>35.543333333333337</v>
      </c>
      <c r="G20">
        <f t="shared" si="1"/>
        <v>1.1018001111111118</v>
      </c>
      <c r="J20">
        <f t="shared" si="2"/>
        <v>6.5999999999999943</v>
      </c>
      <c r="K20">
        <f t="shared" si="3"/>
        <v>-1.5990000000000038</v>
      </c>
      <c r="L20">
        <f t="shared" si="4"/>
        <v>-4.9930000000000021</v>
      </c>
      <c r="N20">
        <f t="shared" si="5"/>
        <v>4.7960999999999903</v>
      </c>
      <c r="O20">
        <f t="shared" si="6"/>
        <v>4.8840999999998469E-2</v>
      </c>
      <c r="P20">
        <f t="shared" si="7"/>
        <v>0.54316900000000279</v>
      </c>
    </row>
    <row r="21" spans="1:19" x14ac:dyDescent="0.3">
      <c r="A21">
        <v>41</v>
      </c>
      <c r="B21">
        <v>32</v>
      </c>
      <c r="C21">
        <v>27</v>
      </c>
      <c r="F21">
        <f t="shared" si="0"/>
        <v>33.333333333333336</v>
      </c>
      <c r="G21">
        <f t="shared" si="1"/>
        <v>10.625426777777784</v>
      </c>
      <c r="J21">
        <f t="shared" si="2"/>
        <v>6.5999999999999943</v>
      </c>
      <c r="K21">
        <f t="shared" si="3"/>
        <v>-1.5990000000000038</v>
      </c>
      <c r="L21">
        <f t="shared" si="4"/>
        <v>-4.9930000000000021</v>
      </c>
      <c r="N21">
        <f t="shared" si="5"/>
        <v>4.7960999999999903</v>
      </c>
      <c r="O21">
        <f t="shared" si="6"/>
        <v>8.9460809999999977</v>
      </c>
      <c r="P21">
        <f t="shared" si="7"/>
        <v>21.132409000000013</v>
      </c>
    </row>
    <row r="22" spans="1:19" x14ac:dyDescent="0.3">
      <c r="A22">
        <v>45</v>
      </c>
      <c r="B22">
        <v>39.44</v>
      </c>
      <c r="C22">
        <v>35.5</v>
      </c>
      <c r="F22">
        <f t="shared" si="0"/>
        <v>39.979999999999997</v>
      </c>
      <c r="G22">
        <f t="shared" si="1"/>
        <v>11.471768999999956</v>
      </c>
      <c r="J22">
        <f t="shared" si="2"/>
        <v>6.5999999999999943</v>
      </c>
      <c r="K22">
        <f t="shared" si="3"/>
        <v>-1.5990000000000038</v>
      </c>
      <c r="L22">
        <f t="shared" si="4"/>
        <v>-4.9930000000000021</v>
      </c>
      <c r="N22">
        <f t="shared" si="5"/>
        <v>3.2761000000000084</v>
      </c>
      <c r="O22">
        <f t="shared" si="6"/>
        <v>19.793600999999981</v>
      </c>
      <c r="P22">
        <f t="shared" si="7"/>
        <v>15.233408999999989</v>
      </c>
    </row>
    <row r="23" spans="1:19" x14ac:dyDescent="0.3">
      <c r="A23">
        <v>47</v>
      </c>
      <c r="B23">
        <v>37.5</v>
      </c>
      <c r="C23">
        <v>32</v>
      </c>
      <c r="F23">
        <f t="shared" si="0"/>
        <v>38.833333333333336</v>
      </c>
      <c r="G23">
        <f t="shared" si="1"/>
        <v>5.0190934444444393</v>
      </c>
      <c r="J23">
        <f t="shared" si="2"/>
        <v>6.5999999999999943</v>
      </c>
      <c r="K23">
        <f t="shared" si="3"/>
        <v>-1.5990000000000038</v>
      </c>
      <c r="L23">
        <f t="shared" si="4"/>
        <v>-4.9930000000000021</v>
      </c>
      <c r="N23">
        <f t="shared" si="5"/>
        <v>14.516100000000018</v>
      </c>
      <c r="O23">
        <f t="shared" si="6"/>
        <v>6.2950810000000015</v>
      </c>
      <c r="P23">
        <f t="shared" si="7"/>
        <v>0.16240899999999894</v>
      </c>
    </row>
    <row r="24" spans="1:19" x14ac:dyDescent="0.3">
      <c r="A24">
        <v>56</v>
      </c>
      <c r="B24">
        <v>47</v>
      </c>
      <c r="C24">
        <v>43</v>
      </c>
      <c r="F24">
        <f t="shared" si="0"/>
        <v>48.666666666666664</v>
      </c>
      <c r="G24">
        <f t="shared" si="1"/>
        <v>145.77342677777764</v>
      </c>
      <c r="J24">
        <f t="shared" si="2"/>
        <v>6.5999999999999943</v>
      </c>
      <c r="K24">
        <f t="shared" si="3"/>
        <v>-1.5990000000000038</v>
      </c>
      <c r="L24">
        <f t="shared" si="4"/>
        <v>-4.9930000000000021</v>
      </c>
      <c r="N24">
        <f t="shared" si="5"/>
        <v>164.09610000000006</v>
      </c>
      <c r="O24">
        <f t="shared" si="6"/>
        <v>144.216081</v>
      </c>
      <c r="P24">
        <f t="shared" si="7"/>
        <v>130.02840899999998</v>
      </c>
    </row>
    <row r="25" spans="1:19" x14ac:dyDescent="0.3">
      <c r="A25">
        <v>37</v>
      </c>
      <c r="B25">
        <v>30</v>
      </c>
      <c r="C25">
        <v>30</v>
      </c>
      <c r="F25">
        <f t="shared" si="0"/>
        <v>32.333333333333336</v>
      </c>
      <c r="G25">
        <f t="shared" si="1"/>
        <v>18.144760111111122</v>
      </c>
      <c r="J25">
        <f t="shared" si="2"/>
        <v>6.5999999999999943</v>
      </c>
      <c r="K25">
        <f t="shared" si="3"/>
        <v>-1.5990000000000038</v>
      </c>
      <c r="L25">
        <f t="shared" si="4"/>
        <v>-4.9930000000000021</v>
      </c>
      <c r="N25">
        <f t="shared" si="5"/>
        <v>38.31609999999997</v>
      </c>
      <c r="O25">
        <f t="shared" si="6"/>
        <v>24.910080999999998</v>
      </c>
      <c r="P25">
        <f t="shared" si="7"/>
        <v>2.5504090000000041</v>
      </c>
    </row>
    <row r="26" spans="1:19" x14ac:dyDescent="0.3">
      <c r="A26">
        <v>35.200000000000003</v>
      </c>
      <c r="B26">
        <v>29.51</v>
      </c>
      <c r="C26">
        <v>28.09</v>
      </c>
      <c r="F26">
        <f t="shared" si="0"/>
        <v>30.933333333333337</v>
      </c>
      <c r="G26">
        <f t="shared" si="1"/>
        <v>32.031826777777773</v>
      </c>
      <c r="J26">
        <f>43.19-36.59</f>
        <v>6.5999999999999943</v>
      </c>
      <c r="K26">
        <f t="shared" si="3"/>
        <v>-1.5990000000000038</v>
      </c>
      <c r="L26">
        <f t="shared" si="4"/>
        <v>-4.9930000000000021</v>
      </c>
      <c r="N26">
        <f t="shared" si="5"/>
        <v>63.840099999999921</v>
      </c>
      <c r="O26">
        <f t="shared" si="6"/>
        <v>30.041360999999981</v>
      </c>
      <c r="P26">
        <f t="shared" si="7"/>
        <v>12.299049000000011</v>
      </c>
    </row>
    <row r="28" spans="1:19" x14ac:dyDescent="0.3">
      <c r="A28">
        <f>AVERAGE(A2:A26)</f>
        <v>43.190399999999997</v>
      </c>
      <c r="B28">
        <f t="shared" ref="B28:C28" si="8">AVERAGE(B2:B26)</f>
        <v>34.9908</v>
      </c>
      <c r="C28">
        <f t="shared" si="8"/>
        <v>31.596800000000002</v>
      </c>
    </row>
    <row r="30" spans="1:19" s="2" customFormat="1" ht="43.8" customHeight="1" x14ac:dyDescent="0.3">
      <c r="A30" s="2" t="s">
        <v>3</v>
      </c>
      <c r="C30" s="2">
        <f>AVERAGE(A2:C26)</f>
        <v>36.592666666666673</v>
      </c>
      <c r="E30" s="4" t="s">
        <v>16</v>
      </c>
      <c r="F30" s="4"/>
      <c r="G30" s="2">
        <f>(SUM(G2:G26))*3</f>
        <v>2460.2632749999993</v>
      </c>
      <c r="I30" s="2" t="s">
        <v>9</v>
      </c>
      <c r="J30" s="2">
        <f>25*((J26*J26)+(K26*K26)+(L26*L26))</f>
        <v>1776.1712499999992</v>
      </c>
      <c r="M30" s="2" t="s">
        <v>7</v>
      </c>
      <c r="N30" s="2">
        <f>SUM(N2:P26)</f>
        <v>2687.4698300000009</v>
      </c>
      <c r="Q30" s="2" t="s">
        <v>11</v>
      </c>
      <c r="R30" s="2">
        <f>(J30/2)/((N30-G30)/48)</f>
        <v>187.61831057206817</v>
      </c>
    </row>
    <row r="31" spans="1:19" x14ac:dyDescent="0.3">
      <c r="G31" t="s">
        <v>10</v>
      </c>
    </row>
    <row r="32" spans="1:19" x14ac:dyDescent="0.3">
      <c r="Q32" t="s">
        <v>12</v>
      </c>
      <c r="R32" t="s">
        <v>13</v>
      </c>
      <c r="S32">
        <v>2</v>
      </c>
    </row>
    <row r="33" spans="17:19" x14ac:dyDescent="0.3">
      <c r="Q33" t="s">
        <v>14</v>
      </c>
      <c r="R33" t="s">
        <v>15</v>
      </c>
      <c r="S33">
        <v>48</v>
      </c>
    </row>
  </sheetData>
  <mergeCells count="3">
    <mergeCell ref="J1:L1"/>
    <mergeCell ref="N1:P1"/>
    <mergeCell ref="E30:F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dibla</dc:creator>
  <cp:lastModifiedBy>dibla</cp:lastModifiedBy>
  <dcterms:created xsi:type="dcterms:W3CDTF">2023-01-11T16:28:04Z</dcterms:created>
  <dcterms:modified xsi:type="dcterms:W3CDTF">2023-01-11T17:42:04Z</dcterms:modified>
</cp:coreProperties>
</file>