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5122\Documents\DIDATTICA 2021-2022\Politica Economica\Lezioni\"/>
    </mc:Choice>
  </mc:AlternateContent>
  <xr:revisionPtr revIDLastSave="0" documentId="13_ncr:1_{B9A71033-16A7-466C-96F9-597E55370F2A}" xr6:coauthVersionLast="36" xr6:coauthVersionMax="36" xr10:uidLastSave="{00000000-0000-0000-0000-000000000000}"/>
  <bookViews>
    <workbookView xWindow="0" yWindow="0" windowWidth="23040" windowHeight="9192" activeTab="1" xr2:uid="{00000000-000D-0000-FFFF-FFFF00000000}"/>
  </bookViews>
  <sheets>
    <sheet name="esempio  1" sheetId="1" r:id="rId1"/>
    <sheet name="esercizi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J16" i="1"/>
  <c r="K48" i="1"/>
  <c r="K38" i="1"/>
  <c r="K39" i="1"/>
  <c r="K40" i="1"/>
  <c r="K41" i="1"/>
  <c r="K42" i="1"/>
  <c r="K43" i="1"/>
  <c r="K44" i="1"/>
  <c r="K45" i="1"/>
  <c r="K37" i="1"/>
  <c r="K36" i="1"/>
  <c r="K16" i="1"/>
  <c r="K7" i="1"/>
  <c r="K8" i="1"/>
  <c r="K9" i="1"/>
  <c r="K10" i="1"/>
  <c r="K11" i="1"/>
  <c r="K12" i="1"/>
  <c r="K13" i="1"/>
  <c r="K14" i="1"/>
  <c r="K6" i="1"/>
  <c r="K5" i="1"/>
  <c r="J5" i="1"/>
  <c r="J36" i="1"/>
  <c r="H37" i="1"/>
  <c r="J48" i="1" l="1"/>
  <c r="J47" i="1"/>
  <c r="J44" i="1"/>
  <c r="J43" i="1"/>
  <c r="J42" i="1"/>
  <c r="J41" i="1"/>
  <c r="J40" i="1"/>
  <c r="J39" i="1"/>
  <c r="J38" i="1"/>
  <c r="J37" i="1"/>
  <c r="I47" i="1"/>
  <c r="I38" i="1"/>
  <c r="I39" i="1" s="1"/>
  <c r="I40" i="1" s="1"/>
  <c r="I41" i="1" s="1"/>
  <c r="I42" i="1" s="1"/>
  <c r="I43" i="1" s="1"/>
  <c r="I44" i="1" s="1"/>
  <c r="I45" i="1" s="1"/>
  <c r="I37" i="1"/>
  <c r="I36" i="1"/>
  <c r="H47" i="1"/>
  <c r="H38" i="1"/>
  <c r="H39" i="1" s="1"/>
  <c r="H40" i="1" s="1"/>
  <c r="H41" i="1" s="1"/>
  <c r="H42" i="1" s="1"/>
  <c r="H43" i="1" s="1"/>
  <c r="H44" i="1" s="1"/>
  <c r="H45" i="1" s="1"/>
  <c r="H36" i="1"/>
  <c r="E37" i="1"/>
  <c r="E38" i="1"/>
  <c r="E39" i="1"/>
  <c r="E40" i="1"/>
  <c r="E41" i="1"/>
  <c r="E42" i="1"/>
  <c r="E43" i="1"/>
  <c r="E44" i="1"/>
  <c r="E45" i="1"/>
  <c r="E46" i="1"/>
  <c r="E36" i="1"/>
  <c r="F5" i="1"/>
  <c r="F37" i="1"/>
  <c r="F38" i="1"/>
  <c r="F39" i="1"/>
  <c r="F40" i="1"/>
  <c r="F41" i="1"/>
  <c r="F42" i="1"/>
  <c r="F43" i="1"/>
  <c r="F44" i="1"/>
  <c r="F45" i="1"/>
  <c r="F46" i="1"/>
  <c r="F36" i="1"/>
  <c r="E5" i="1"/>
  <c r="D46" i="1"/>
  <c r="D37" i="1"/>
  <c r="D38" i="1"/>
  <c r="D39" i="1"/>
  <c r="D40" i="1"/>
  <c r="D41" i="1"/>
  <c r="D42" i="1"/>
  <c r="D43" i="1"/>
  <c r="D44" i="1"/>
  <c r="D45" i="1"/>
  <c r="D36" i="1"/>
  <c r="B46" i="1"/>
  <c r="A38" i="1"/>
  <c r="A39" i="1"/>
  <c r="A40" i="1" s="1"/>
  <c r="A41" i="1" s="1"/>
  <c r="A42" i="1" s="1"/>
  <c r="A43" i="1" s="1"/>
  <c r="A44" i="1" s="1"/>
  <c r="A45" i="1" s="1"/>
  <c r="A37" i="1"/>
  <c r="K47" i="1" l="1"/>
  <c r="B15" i="1" l="1"/>
  <c r="E14" i="1" s="1"/>
  <c r="D14" i="1"/>
  <c r="D13" i="1"/>
  <c r="E12" i="1"/>
  <c r="D12" i="1"/>
  <c r="E11" i="1"/>
  <c r="D11" i="1"/>
  <c r="D10" i="1"/>
  <c r="D9" i="1"/>
  <c r="D8" i="1"/>
  <c r="D7" i="1"/>
  <c r="D6" i="1"/>
  <c r="D5" i="1"/>
  <c r="E7" i="1" l="1"/>
  <c r="E9" i="1"/>
  <c r="E6" i="1"/>
  <c r="E8" i="1"/>
  <c r="E10" i="1"/>
  <c r="H5" i="1"/>
  <c r="H6" i="1" s="1"/>
  <c r="E13" i="1"/>
  <c r="D15" i="1"/>
  <c r="F8" i="1" s="1"/>
  <c r="H7" i="1" l="1"/>
  <c r="F12" i="1"/>
  <c r="F10" i="1"/>
  <c r="F9" i="1"/>
  <c r="F11" i="1"/>
  <c r="I5" i="1"/>
  <c r="F6" i="1"/>
  <c r="F7" i="1"/>
  <c r="F14" i="1"/>
  <c r="F13" i="1"/>
  <c r="I6" i="1"/>
  <c r="I7" i="1" s="1"/>
  <c r="H8" i="1"/>
  <c r="J7" i="1" l="1"/>
  <c r="I8" i="1"/>
  <c r="I9" i="1" s="1"/>
  <c r="I10" i="1" s="1"/>
  <c r="I11" i="1" s="1"/>
  <c r="I12" i="1" s="1"/>
  <c r="I13" i="1" s="1"/>
  <c r="I14" i="1" s="1"/>
  <c r="J6" i="1"/>
  <c r="H9" i="1"/>
  <c r="J9" i="1" l="1"/>
  <c r="J8" i="1"/>
  <c r="H10" i="1"/>
  <c r="J10" i="1" s="1"/>
  <c r="H11" i="1" l="1"/>
  <c r="H12" i="1" l="1"/>
  <c r="J11" i="1"/>
  <c r="H13" i="1" l="1"/>
  <c r="J12" i="1"/>
  <c r="H14" i="1" l="1"/>
  <c r="J13" i="1"/>
  <c r="H15" i="1"/>
  <c r="K15" i="1" l="1"/>
</calcChain>
</file>

<file path=xl/sharedStrings.xml><?xml version="1.0" encoding="utf-8"?>
<sst xmlns="http://schemas.openxmlformats.org/spreadsheetml/2006/main" count="64" uniqueCount="58">
  <si>
    <t>Dati da BIF Banca d'Italia (2016) - Redditi per classi da 1000 a 10000€</t>
  </si>
  <si>
    <t>frequenze relative</t>
  </si>
  <si>
    <t>frequenze cumulate</t>
  </si>
  <si>
    <t>Curva di Lorenz</t>
  </si>
  <si>
    <t>pi</t>
  </si>
  <si>
    <t>qi</t>
  </si>
  <si>
    <t>Indice di Gini</t>
  </si>
  <si>
    <t>Pi</t>
  </si>
  <si>
    <t>Qi</t>
  </si>
  <si>
    <t>classi di reddito (= 10 decili)</t>
  </si>
  <si>
    <t>reddito individuale</t>
  </si>
  <si>
    <t>intensità assolute (= reddito x individui)</t>
  </si>
  <si>
    <t>freq Pop</t>
  </si>
  <si>
    <t xml:space="preserve"> Intensità assolute</t>
  </si>
  <si>
    <t>freq pop (Pi)</t>
  </si>
  <si>
    <t>freq Intens. (Qi)</t>
  </si>
  <si>
    <t>0%</t>
  </si>
  <si>
    <t>10%</t>
  </si>
  <si>
    <t>20%</t>
  </si>
  <si>
    <t>30%</t>
  </si>
  <si>
    <t>40%</t>
  </si>
  <si>
    <t>50%</t>
  </si>
  <si>
    <t>60%</t>
  </si>
  <si>
    <t>70%</t>
  </si>
  <si>
    <t>80%</t>
  </si>
  <si>
    <t>90%</t>
  </si>
  <si>
    <t>100%</t>
  </si>
  <si>
    <t>Decili di reddito da BIF 2016</t>
  </si>
  <si>
    <t>decili</t>
  </si>
  <si>
    <t>Numero individui in ogni classe</t>
  </si>
  <si>
    <t>Esercizio: calcolare le frequenze che mancano e l'indice di Gini, nonché disegnate la curva di Lorenz</t>
  </si>
  <si>
    <t>Nr individui per classe (freq. Assolute)</t>
  </si>
  <si>
    <t>Indici di Gini</t>
  </si>
  <si>
    <t>n</t>
  </si>
  <si>
    <t>ni</t>
  </si>
  <si>
    <t>N=342</t>
  </si>
  <si>
    <t>R[1]</t>
  </si>
  <si>
    <t>R[2]</t>
  </si>
  <si>
    <t>Vediamo due rappresentazioni dell'indice di concentrazione di Gini</t>
  </si>
  <si>
    <t>più comunemente usate:</t>
  </si>
  <si>
    <t>caso ponderato</t>
  </si>
  <si>
    <t>Formula dei trapezi</t>
  </si>
  <si>
    <t>Formula semplice</t>
  </si>
  <si>
    <t>(usata nel caso non ponderato)</t>
  </si>
  <si>
    <t>nelle slides della lezione precedente</t>
  </si>
  <si>
    <t>Qi=</t>
  </si>
  <si>
    <t>Esemoio compito 10/09/2021</t>
  </si>
  <si>
    <r>
      <t>(</t>
    </r>
    <r>
      <rPr>
        <i/>
        <sz val="12"/>
        <color theme="1"/>
        <rFont val="Calibri"/>
        <family val="2"/>
        <scheme val="minor"/>
      </rPr>
      <t>da individuare e ordinare</t>
    </r>
    <r>
      <rPr>
        <sz val="12"/>
        <color theme="1"/>
        <rFont val="Calibri"/>
        <family val="2"/>
        <scheme val="minor"/>
      </rPr>
      <t>)</t>
    </r>
  </si>
  <si>
    <t>freq. Relative</t>
  </si>
  <si>
    <t>Intensità assolute</t>
  </si>
  <si>
    <t>Freq. Cumulate</t>
  </si>
  <si>
    <t>Pop</t>
  </si>
  <si>
    <t>reddito</t>
  </si>
  <si>
    <t>Gini</t>
  </si>
  <si>
    <t>Intensità assoluta (Qi)</t>
  </si>
  <si>
    <t>xi</t>
  </si>
  <si>
    <t>Nella formula con ponderazione Qi=ni*xi</t>
  </si>
  <si>
    <t>Reddito medio per individuo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</si>
</sst>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131313"/>
      <name val="MJXc-TeX-math-I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0" borderId="0" xfId="0" quotePrefix="1"/>
    <xf numFmtId="2" fontId="0" fillId="0" borderId="0" xfId="0" applyNumberFormat="1"/>
    <xf numFmtId="2" fontId="0" fillId="2" borderId="0" xfId="0" applyNumberFormat="1" applyFill="1"/>
    <xf numFmtId="2" fontId="2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2" fontId="1" fillId="0" borderId="0" xfId="0" applyNumberFormat="1" applyFont="1"/>
    <xf numFmtId="0" fontId="4" fillId="0" borderId="0" xfId="0" applyFont="1"/>
    <xf numFmtId="164" fontId="4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5" fontId="0" fillId="0" borderId="0" xfId="0" applyNumberFormat="1"/>
    <xf numFmtId="2" fontId="4" fillId="2" borderId="0" xfId="0" applyNumberFormat="1" applyFont="1" applyFill="1"/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1" fillId="0" borderId="0" xfId="0" applyNumberFormat="1" applyFont="1"/>
    <xf numFmtId="166" fontId="1" fillId="0" borderId="0" xfId="0" applyNumberFormat="1" applyFont="1"/>
    <xf numFmtId="165" fontId="4" fillId="2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di Lorenz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049781277340333"/>
          <c:y val="0.17171296296296298"/>
          <c:w val="0.80293963254593181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'[1]esercizio 2021'!$O$3</c:f>
              <c:strCache>
                <c:ptCount val="1"/>
                <c:pt idx="0">
                  <c:v>Qi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'[1]esercizio 2021'!$N$4:$N$14</c:f>
              <c:numCache>
                <c:formatCode>General</c:formatCode>
                <c:ptCount val="11"/>
                <c:pt idx="0">
                  <c:v>0</c:v>
                </c:pt>
                <c:pt idx="1">
                  <c:v>2.3391812865497075E-2</c:v>
                </c:pt>
                <c:pt idx="2">
                  <c:v>5.8479532163742687E-2</c:v>
                </c:pt>
                <c:pt idx="3">
                  <c:v>9.3567251461988299E-2</c:v>
                </c:pt>
                <c:pt idx="4">
                  <c:v>0.14619883040935672</c:v>
                </c:pt>
                <c:pt idx="5">
                  <c:v>0.21637426900584794</c:v>
                </c:pt>
                <c:pt idx="6">
                  <c:v>0.25438596491228072</c:v>
                </c:pt>
                <c:pt idx="7">
                  <c:v>0.3128654970760234</c:v>
                </c:pt>
                <c:pt idx="8">
                  <c:v>0.45906432748538012</c:v>
                </c:pt>
                <c:pt idx="9">
                  <c:v>0.64327485380116955</c:v>
                </c:pt>
                <c:pt idx="10">
                  <c:v>1.0029239766081872</c:v>
                </c:pt>
              </c:numCache>
            </c:numRef>
          </c:xVal>
          <c:yVal>
            <c:numRef>
              <c:f>'[1]esercizio 2021'!$O$4:$O$14</c:f>
              <c:numCache>
                <c:formatCode>General</c:formatCode>
                <c:ptCount val="11"/>
                <c:pt idx="0">
                  <c:v>0</c:v>
                </c:pt>
                <c:pt idx="1">
                  <c:v>3.4093330492222457E-3</c:v>
                </c:pt>
                <c:pt idx="2">
                  <c:v>1.1080332409972299E-2</c:v>
                </c:pt>
                <c:pt idx="3">
                  <c:v>1.8751331770722354E-2</c:v>
                </c:pt>
                <c:pt idx="4">
                  <c:v>3.9207330066055826E-2</c:v>
                </c:pt>
                <c:pt idx="5">
                  <c:v>5.8384828467930958E-2</c:v>
                </c:pt>
                <c:pt idx="6">
                  <c:v>7.7775410185382476E-2</c:v>
                </c:pt>
                <c:pt idx="7">
                  <c:v>0.11186874067760494</c:v>
                </c:pt>
                <c:pt idx="8">
                  <c:v>0.26102706158107819</c:v>
                </c:pt>
                <c:pt idx="9">
                  <c:v>0.47581504368207972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3-414C-BE4E-71A9353B6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37632"/>
        <c:axId val="107478496"/>
      </c:scatterChart>
      <c:valAx>
        <c:axId val="94737632"/>
        <c:scaling>
          <c:orientation val="minMax"/>
          <c:max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478496"/>
        <c:crosses val="autoZero"/>
        <c:crossBetween val="midCat"/>
      </c:valAx>
      <c:valAx>
        <c:axId val="1074784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737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23</xdr:row>
      <xdr:rowOff>80010</xdr:rowOff>
    </xdr:from>
    <xdr:to>
      <xdr:col>19</xdr:col>
      <xdr:colOff>518160</xdr:colOff>
      <xdr:row>38</xdr:row>
      <xdr:rowOff>80010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182880</xdr:colOff>
      <xdr:row>26</xdr:row>
      <xdr:rowOff>15240</xdr:rowOff>
    </xdr:from>
    <xdr:to>
      <xdr:col>19</xdr:col>
      <xdr:colOff>236220</xdr:colOff>
      <xdr:row>35</xdr:row>
      <xdr:rowOff>38100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001500" y="4800600"/>
          <a:ext cx="3710940" cy="1668780"/>
        </a:xfrm>
        <a:prstGeom prst="lin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304800</xdr:colOff>
      <xdr:row>20</xdr:row>
      <xdr:rowOff>11430</xdr:rowOff>
    </xdr:from>
    <xdr:ext cx="3223260" cy="391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7871460" y="3699510"/>
              <a:ext cx="3223260" cy="391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[1]=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limLoc m:val="subSup"/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5"/>
                              </m:r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(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  <m:t>𝑃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CasellaDiTesto 3"/>
            <xdr:cNvSpPr txBox="1"/>
          </xdr:nvSpPr>
          <xdr:spPr>
            <a:xfrm>
              <a:off x="7871460" y="3699510"/>
              <a:ext cx="3223260" cy="391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𝑅[1]=𝐴/(𝐴+𝐵)=(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∑26_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𝑛−1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〗_𝑖−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)/(∑24_</a:t>
              </a:r>
              <a:r>
                <a:rPr lang="it-IT" sz="1100" b="0" i="0">
                  <a:latin typeface="Cambria Math" panose="02040503050406030204" pitchFamily="18" charset="0"/>
                </a:rPr>
                <a:t>𝑖^(𝑛−1)▒𝑃_𝑖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248529</xdr:colOff>
      <xdr:row>23</xdr:row>
      <xdr:rowOff>181121</xdr:rowOff>
    </xdr:from>
    <xdr:ext cx="3223260" cy="2410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237806" y="4395567"/>
              <a:ext cx="3223260" cy="2410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a:rPr lang="it-IT" sz="1100" b="0" i="1">
                      <a:latin typeface="Cambria Math" panose="02040503050406030204" pitchFamily="18" charset="0"/>
                    </a:rPr>
                    <m:t>𝑅</m:t>
                  </m:r>
                  <m:d>
                    <m:dPr>
                      <m:begChr m:val="["/>
                      <m:endChr m:val="]"/>
                      <m:ctrlPr>
                        <a:rPr lang="it-IT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it-IT" sz="1100" b="0" i="1">
                          <a:latin typeface="Cambria Math" panose="02040503050406030204" pitchFamily="18" charset="0"/>
                        </a:rPr>
                        <m:t>2</m:t>
                      </m:r>
                    </m:e>
                  </m:d>
                  <m:r>
                    <a:rPr lang="it-IT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it-IT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1100" b="0" i="1">
                          <a:latin typeface="Cambria Math" panose="02040503050406030204" pitchFamily="18" charset="0"/>
                        </a:rPr>
                        <m:t>𝐴</m:t>
                      </m:r>
                    </m:num>
                    <m:den>
                      <m:r>
                        <a:rPr lang="it-IT" sz="1100" b="0" i="1">
                          <a:latin typeface="Cambria Math" panose="02040503050406030204" pitchFamily="18" charset="0"/>
                        </a:rPr>
                        <m:t>𝐴</m:t>
                      </m:r>
                      <m:r>
                        <a:rPr lang="it-IT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it-IT" sz="1100" b="0" i="1">
                          <a:latin typeface="Cambria Math" panose="02040503050406030204" pitchFamily="18" charset="0"/>
                        </a:rPr>
                        <m:t>𝐵</m:t>
                      </m:r>
                    </m:den>
                  </m:f>
                  <m:r>
                    <a:rPr lang="it-IT" sz="1100" b="0" i="1">
                      <a:latin typeface="Cambria Math" panose="02040503050406030204" pitchFamily="18" charset="0"/>
                    </a:rPr>
                    <m:t>=1−</m:t>
                  </m:r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nary>
                    <m:naryPr>
                      <m:chr m:val="∑"/>
                      <m:limLoc m:val="subSup"/>
                      <m:ctrl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5"/>
                        </m:rP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𝑁</m:t>
                      </m:r>
                    </m:sup>
                    <m:e>
                      <m:sSub>
                        <m:sSubPr>
                          <m:ctrlP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𝑄</m:t>
                          </m:r>
                        </m:e>
                        <m:sub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𝑄</m:t>
                          </m:r>
                        </m:e>
                        <m:sub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</m:sSub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)∗</m:t>
                      </m:r>
                      <m:sSub>
                        <m:sSubPr>
                          <m:ctrlP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𝑃</m:t>
                          </m:r>
                        </m:e>
                        <m:sub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</m:t>
                          </m:r>
                        </m:e>
                        <m:sub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it-IT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</m:sSub>
                      <m:r>
                        <a:rPr lang="it-IT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)</m:t>
                      </m:r>
                    </m:e>
                  </m:nary>
                </m:oMath>
              </a14:m>
              <a:endParaRPr lang="en-US" sz="1100"/>
            </a:p>
          </xdr:txBody>
        </xdr:sp>
      </mc:Choice>
      <mc:Fallback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237806" y="4395567"/>
              <a:ext cx="3223260" cy="2410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𝑅[2]=𝐴/(𝐴+𝐵)=1−</a:t>
              </a:r>
              <a:r>
                <a:rPr lang="en-US" sz="1100"/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∑2_𝑖^𝑁▒〖〖(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𝑄_(𝑖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−1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))∗〖(𝑃〗_𝑖−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_(𝑖−1))〗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419100</xdr:colOff>
      <xdr:row>29</xdr:row>
      <xdr:rowOff>83820</xdr:rowOff>
    </xdr:from>
    <xdr:ext cx="1660198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rot="20159722">
          <a:off x="13350240" y="5417820"/>
          <a:ext cx="16601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Retta di equidistribuzione</a:t>
          </a:r>
        </a:p>
      </xdr:txBody>
    </xdr:sp>
    <xdr:clientData/>
  </xdr:oneCellAnchor>
  <xdr:twoCellAnchor>
    <xdr:from>
      <xdr:col>3</xdr:col>
      <xdr:colOff>320040</xdr:colOff>
      <xdr:row>14</xdr:row>
      <xdr:rowOff>106680</xdr:rowOff>
    </xdr:from>
    <xdr:to>
      <xdr:col>3</xdr:col>
      <xdr:colOff>1668780</xdr:colOff>
      <xdr:row>15</xdr:row>
      <xdr:rowOff>106680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4472940" y="2697480"/>
          <a:ext cx="1348740" cy="1828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449580</xdr:colOff>
      <xdr:row>14</xdr:row>
      <xdr:rowOff>167640</xdr:rowOff>
    </xdr:from>
    <xdr:to>
      <xdr:col>1</xdr:col>
      <xdr:colOff>1188720</xdr:colOff>
      <xdr:row>15</xdr:row>
      <xdr:rowOff>91440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019300" y="2758440"/>
          <a:ext cx="739140" cy="1066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Politica%20Economica\esercizio_G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ercizio"/>
      <sheetName val="Sheet1"/>
      <sheetName val="Esercizio14_6_19"/>
      <sheetName val="esercizio 2021"/>
    </sheetNames>
    <sheetDataSet>
      <sheetData sheetId="0"/>
      <sheetData sheetId="1"/>
      <sheetData sheetId="2"/>
      <sheetData sheetId="3">
        <row r="3">
          <cell r="O3" t="str">
            <v>Qi</v>
          </cell>
        </row>
        <row r="4">
          <cell r="N4">
            <v>0</v>
          </cell>
          <cell r="O4">
            <v>0</v>
          </cell>
        </row>
        <row r="5">
          <cell r="N5">
            <v>2.3391812865497075E-2</v>
          </cell>
          <cell r="O5">
            <v>3.4093330492222457E-3</v>
          </cell>
        </row>
        <row r="6">
          <cell r="N6">
            <v>5.8479532163742687E-2</v>
          </cell>
          <cell r="O6">
            <v>1.1080332409972299E-2</v>
          </cell>
        </row>
        <row r="7">
          <cell r="N7">
            <v>9.3567251461988299E-2</v>
          </cell>
          <cell r="O7">
            <v>1.8751331770722354E-2</v>
          </cell>
        </row>
        <row r="8">
          <cell r="N8">
            <v>0.14619883040935672</v>
          </cell>
          <cell r="O8">
            <v>3.9207330066055826E-2</v>
          </cell>
        </row>
        <row r="9">
          <cell r="N9">
            <v>0.21637426900584794</v>
          </cell>
          <cell r="O9">
            <v>5.8384828467930958E-2</v>
          </cell>
        </row>
        <row r="10">
          <cell r="N10">
            <v>0.25438596491228072</v>
          </cell>
          <cell r="O10">
            <v>7.7775410185382476E-2</v>
          </cell>
        </row>
        <row r="11">
          <cell r="N11">
            <v>0.3128654970760234</v>
          </cell>
          <cell r="O11">
            <v>0.11186874067760494</v>
          </cell>
        </row>
        <row r="12">
          <cell r="N12">
            <v>0.45906432748538012</v>
          </cell>
          <cell r="O12">
            <v>0.26102706158107819</v>
          </cell>
        </row>
        <row r="13">
          <cell r="N13">
            <v>0.64327485380116955</v>
          </cell>
          <cell r="O13">
            <v>0.47581504368207972</v>
          </cell>
        </row>
        <row r="14">
          <cell r="N14">
            <v>1.0029239766081872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zoomScale="130" zoomScaleNormal="130" workbookViewId="0">
      <selection activeCell="K47" sqref="K47"/>
    </sheetView>
  </sheetViews>
  <sheetFormatPr defaultRowHeight="14.4"/>
  <cols>
    <col min="1" max="1" width="22.89453125" customWidth="1"/>
    <col min="2" max="2" width="21.5234375" bestFit="1" customWidth="1"/>
    <col min="3" max="3" width="16.1015625" bestFit="1" customWidth="1"/>
    <col min="4" max="4" width="33.1015625" bestFit="1" customWidth="1"/>
    <col min="5" max="5" width="16.68359375" bestFit="1" customWidth="1"/>
    <col min="6" max="6" width="15.89453125" bestFit="1" customWidth="1"/>
    <col min="7" max="7" width="3" customWidth="1"/>
    <col min="8" max="8" width="10.89453125" bestFit="1" customWidth="1"/>
    <col min="9" max="9" width="13.7890625" bestFit="1" customWidth="1"/>
    <col min="15" max="15" width="12" bestFit="1" customWidth="1"/>
  </cols>
  <sheetData>
    <row r="1" spans="1:15">
      <c r="A1" t="s">
        <v>0</v>
      </c>
    </row>
    <row r="2" spans="1:15">
      <c r="E2" t="s">
        <v>1</v>
      </c>
      <c r="H2" s="24" t="s">
        <v>2</v>
      </c>
      <c r="I2" s="24"/>
      <c r="J2" t="s">
        <v>6</v>
      </c>
      <c r="M2" t="s">
        <v>3</v>
      </c>
    </row>
    <row r="3" spans="1:15">
      <c r="A3" t="s">
        <v>33</v>
      </c>
      <c r="B3" t="s">
        <v>34</v>
      </c>
      <c r="C3" t="s">
        <v>55</v>
      </c>
      <c r="D3" t="s">
        <v>8</v>
      </c>
      <c r="E3" t="s">
        <v>4</v>
      </c>
      <c r="F3" t="s">
        <v>5</v>
      </c>
      <c r="I3" s="1"/>
      <c r="J3" s="9" t="s">
        <v>36</v>
      </c>
      <c r="K3" s="16" t="s">
        <v>37</v>
      </c>
      <c r="L3" s="16"/>
      <c r="N3" t="s">
        <v>7</v>
      </c>
      <c r="O3" t="s">
        <v>8</v>
      </c>
    </row>
    <row r="4" spans="1:15" ht="16.5">
      <c r="A4" t="s">
        <v>9</v>
      </c>
      <c r="B4" t="s">
        <v>31</v>
      </c>
      <c r="C4" t="s">
        <v>10</v>
      </c>
      <c r="D4" t="s">
        <v>11</v>
      </c>
      <c r="E4" t="s">
        <v>12</v>
      </c>
      <c r="F4" t="s">
        <v>13</v>
      </c>
      <c r="H4" s="2" t="s">
        <v>14</v>
      </c>
      <c r="I4" s="2" t="s">
        <v>15</v>
      </c>
      <c r="K4" s="17"/>
      <c r="L4" s="17"/>
      <c r="M4" s="3" t="s">
        <v>16</v>
      </c>
      <c r="N4" s="4">
        <v>0</v>
      </c>
      <c r="O4" s="4">
        <v>0</v>
      </c>
    </row>
    <row r="5" spans="1:15">
      <c r="A5">
        <v>1</v>
      </c>
      <c r="B5">
        <v>8</v>
      </c>
      <c r="C5">
        <v>1000</v>
      </c>
      <c r="D5">
        <f>+C5*B5</f>
        <v>8000</v>
      </c>
      <c r="E5" s="4">
        <f>+B5/$B$15</f>
        <v>2.3391812865497075E-2</v>
      </c>
      <c r="F5" s="22">
        <f>+D5/$D$15</f>
        <v>3.4093330492222457E-3</v>
      </c>
      <c r="H5" s="5">
        <f>+E5</f>
        <v>2.3391812865497075E-2</v>
      </c>
      <c r="I5" s="5">
        <f>+F5</f>
        <v>3.4093330492222457E-3</v>
      </c>
      <c r="J5" s="4">
        <f>+H5-I5</f>
        <v>1.998247981627483E-2</v>
      </c>
      <c r="K5" s="27">
        <f>+(I5+0)*(H5-0)</f>
        <v>7.9750480683561301E-5</v>
      </c>
      <c r="L5" s="7"/>
      <c r="M5" s="3" t="s">
        <v>17</v>
      </c>
      <c r="N5" s="5">
        <v>2.3391812865497075E-2</v>
      </c>
      <c r="O5" s="5">
        <v>3.4093330492222457E-3</v>
      </c>
    </row>
    <row r="6" spans="1:15">
      <c r="A6">
        <v>2</v>
      </c>
      <c r="B6">
        <v>12</v>
      </c>
      <c r="C6">
        <v>1500</v>
      </c>
      <c r="D6">
        <f>+C6*B6</f>
        <v>18000</v>
      </c>
      <c r="E6" s="4">
        <f>+B6/$B$15</f>
        <v>3.5087719298245612E-2</v>
      </c>
      <c r="F6" s="4">
        <f t="shared" ref="F6:F14" si="0">+D6/$D$15</f>
        <v>7.6709993607500535E-3</v>
      </c>
      <c r="H6" s="5">
        <f>+E6+H5</f>
        <v>5.8479532163742687E-2</v>
      </c>
      <c r="I6" s="5">
        <f>+F6+I5</f>
        <v>1.1080332409972299E-2</v>
      </c>
      <c r="J6" s="4">
        <f t="shared" ref="J6:J13" si="1">+H6-I6</f>
        <v>4.7399199753770389E-2</v>
      </c>
      <c r="K6" s="27">
        <f>+(I6+I5)*(H6-H5)</f>
        <v>5.0840931435770331E-4</v>
      </c>
      <c r="L6" s="7"/>
      <c r="M6" s="3" t="s">
        <v>18</v>
      </c>
      <c r="N6" s="5">
        <v>5.8479532163742687E-2</v>
      </c>
      <c r="O6" s="5">
        <v>1.1080332409972299E-2</v>
      </c>
    </row>
    <row r="7" spans="1:15">
      <c r="A7">
        <v>3</v>
      </c>
      <c r="B7">
        <v>18</v>
      </c>
      <c r="C7">
        <v>2000</v>
      </c>
      <c r="D7">
        <f>+C6*B6</f>
        <v>18000</v>
      </c>
      <c r="E7" s="4">
        <f>+B6/$B$15</f>
        <v>3.5087719298245612E-2</v>
      </c>
      <c r="F7" s="4">
        <f t="shared" si="0"/>
        <v>7.6709993607500535E-3</v>
      </c>
      <c r="H7" s="5">
        <f t="shared" ref="H7:H14" si="2">+E7+H6</f>
        <v>9.3567251461988299E-2</v>
      </c>
      <c r="I7" s="5">
        <f t="shared" ref="I7:I14" si="3">+F7+I6</f>
        <v>1.8751331770722354E-2</v>
      </c>
      <c r="J7" s="4">
        <f t="shared" si="1"/>
        <v>7.4815919691265942E-2</v>
      </c>
      <c r="K7" s="27">
        <f t="shared" ref="K7:K14" si="4">+(I7+I6)*(H7-H6)</f>
        <v>1.0467250589717423E-3</v>
      </c>
      <c r="L7" s="7"/>
      <c r="M7" s="3" t="s">
        <v>19</v>
      </c>
      <c r="N7" s="5">
        <v>9.3567251461988299E-2</v>
      </c>
      <c r="O7" s="5">
        <v>1.8751331770722354E-2</v>
      </c>
    </row>
    <row r="8" spans="1:15">
      <c r="A8">
        <v>4</v>
      </c>
      <c r="B8">
        <v>24</v>
      </c>
      <c r="C8">
        <v>2500</v>
      </c>
      <c r="D8">
        <f>+C7*B8</f>
        <v>48000</v>
      </c>
      <c r="E8" s="4">
        <f>+B7/$B$15</f>
        <v>5.2631578947368418E-2</v>
      </c>
      <c r="F8" s="4">
        <f t="shared" si="0"/>
        <v>2.0455998295333476E-2</v>
      </c>
      <c r="H8" s="5">
        <f t="shared" si="2"/>
        <v>0.14619883040935672</v>
      </c>
      <c r="I8" s="5">
        <f>+F8+I7</f>
        <v>3.9207330066055826E-2</v>
      </c>
      <c r="J8" s="4">
        <f t="shared" si="1"/>
        <v>0.10699150034330089</v>
      </c>
      <c r="K8" s="27">
        <f t="shared" si="4"/>
        <v>3.0504558861462199E-3</v>
      </c>
      <c r="L8" s="7"/>
      <c r="M8" s="3" t="s">
        <v>20</v>
      </c>
      <c r="N8" s="5">
        <v>0.14619883040935672</v>
      </c>
      <c r="O8" s="5">
        <v>3.9207330066055826E-2</v>
      </c>
    </row>
    <row r="9" spans="1:15">
      <c r="A9">
        <v>5</v>
      </c>
      <c r="B9">
        <v>13</v>
      </c>
      <c r="C9">
        <v>3500</v>
      </c>
      <c r="D9">
        <f>+C8*B7</f>
        <v>45000</v>
      </c>
      <c r="E9" s="4">
        <f>+B8/$B$15</f>
        <v>7.0175438596491224E-2</v>
      </c>
      <c r="F9" s="4">
        <f t="shared" si="0"/>
        <v>1.9177498401875132E-2</v>
      </c>
      <c r="H9" s="5">
        <f t="shared" si="2"/>
        <v>0.21637426900584794</v>
      </c>
      <c r="I9" s="5">
        <f t="shared" si="3"/>
        <v>5.8384828467930958E-2</v>
      </c>
      <c r="J9" s="4">
        <f t="shared" si="1"/>
        <v>0.15798944053791697</v>
      </c>
      <c r="K9" s="27">
        <f t="shared" si="4"/>
        <v>6.8485725287008269E-3</v>
      </c>
      <c r="L9" s="7"/>
      <c r="M9" s="3" t="s">
        <v>21</v>
      </c>
      <c r="N9" s="5">
        <v>0.21637426900584794</v>
      </c>
      <c r="O9" s="5">
        <v>5.8384828467930958E-2</v>
      </c>
    </row>
    <row r="10" spans="1:15">
      <c r="A10">
        <v>6</v>
      </c>
      <c r="B10">
        <v>20</v>
      </c>
      <c r="C10">
        <v>4000</v>
      </c>
      <c r="D10">
        <f>+C9*B9</f>
        <v>45500</v>
      </c>
      <c r="E10" s="4">
        <f>+B9/$B$15</f>
        <v>3.8011695906432746E-2</v>
      </c>
      <c r="F10" s="4">
        <f t="shared" si="0"/>
        <v>1.9390581717451522E-2</v>
      </c>
      <c r="H10" s="5">
        <f t="shared" si="2"/>
        <v>0.25438596491228072</v>
      </c>
      <c r="I10" s="5">
        <f t="shared" si="3"/>
        <v>7.7775410185382476E-2</v>
      </c>
      <c r="J10" s="4">
        <f t="shared" si="1"/>
        <v>0.17661055472689824</v>
      </c>
      <c r="K10" s="27">
        <f t="shared" si="4"/>
        <v>5.1756815862370647E-3</v>
      </c>
      <c r="L10" s="7"/>
      <c r="M10" s="3" t="s">
        <v>22</v>
      </c>
      <c r="N10" s="5">
        <v>0.25438596491228072</v>
      </c>
      <c r="O10" s="5">
        <v>7.7775410185382476E-2</v>
      </c>
    </row>
    <row r="11" spans="1:15">
      <c r="A11">
        <v>7</v>
      </c>
      <c r="B11">
        <v>11</v>
      </c>
      <c r="C11">
        <v>5500</v>
      </c>
      <c r="D11">
        <f>+C10*B10</f>
        <v>80000</v>
      </c>
      <c r="E11" s="4">
        <f>+B10/$B$15</f>
        <v>5.8479532163742687E-2</v>
      </c>
      <c r="F11" s="4">
        <f t="shared" si="0"/>
        <v>3.4093330492222462E-2</v>
      </c>
      <c r="H11" s="5">
        <f t="shared" si="2"/>
        <v>0.3128654970760234</v>
      </c>
      <c r="I11" s="5">
        <f t="shared" si="3"/>
        <v>0.11186874067760494</v>
      </c>
      <c r="J11" s="4">
        <f t="shared" si="1"/>
        <v>0.20099675639841846</v>
      </c>
      <c r="K11" s="27">
        <f t="shared" si="4"/>
        <v>1.1090301220057743E-2</v>
      </c>
      <c r="L11" s="7"/>
      <c r="M11" s="3" t="s">
        <v>23</v>
      </c>
      <c r="N11" s="5">
        <v>0.3128654970760234</v>
      </c>
      <c r="O11" s="5">
        <v>0.11186874067760494</v>
      </c>
    </row>
    <row r="12" spans="1:15">
      <c r="A12">
        <v>8</v>
      </c>
      <c r="B12">
        <v>50</v>
      </c>
      <c r="C12">
        <v>7000</v>
      </c>
      <c r="D12">
        <f>+C12*B12</f>
        <v>350000</v>
      </c>
      <c r="E12" s="4">
        <f>+B12/$B$15</f>
        <v>0.14619883040935672</v>
      </c>
      <c r="F12" s="4">
        <f t="shared" si="0"/>
        <v>0.14915832090347325</v>
      </c>
      <c r="H12" s="5">
        <f t="shared" si="2"/>
        <v>0.45906432748538012</v>
      </c>
      <c r="I12" s="5">
        <f t="shared" si="3"/>
        <v>0.26102706158107819</v>
      </c>
      <c r="J12" s="4">
        <f t="shared" si="1"/>
        <v>0.19803726590430193</v>
      </c>
      <c r="K12" s="27">
        <f t="shared" si="4"/>
        <v>5.451693015477823E-2</v>
      </c>
      <c r="L12" s="7"/>
      <c r="M12" s="3" t="s">
        <v>24</v>
      </c>
      <c r="N12" s="5">
        <v>0.45906432748538012</v>
      </c>
      <c r="O12" s="5">
        <v>0.26102706158107819</v>
      </c>
    </row>
    <row r="13" spans="1:15">
      <c r="A13">
        <v>9</v>
      </c>
      <c r="B13">
        <v>63</v>
      </c>
      <c r="C13">
        <v>8000</v>
      </c>
      <c r="D13">
        <f>+C13*B13</f>
        <v>504000</v>
      </c>
      <c r="E13" s="4">
        <f>+B13/$B$15</f>
        <v>0.18421052631578946</v>
      </c>
      <c r="F13" s="4">
        <f t="shared" si="0"/>
        <v>0.2147879821010015</v>
      </c>
      <c r="H13" s="5">
        <f t="shared" si="2"/>
        <v>0.64327485380116955</v>
      </c>
      <c r="I13" s="5">
        <f t="shared" si="3"/>
        <v>0.47581504368207972</v>
      </c>
      <c r="J13" s="4">
        <f t="shared" si="1"/>
        <v>0.16745981011908984</v>
      </c>
      <c r="K13" s="27">
        <f t="shared" si="4"/>
        <v>0.13573407202216065</v>
      </c>
      <c r="L13" s="7"/>
      <c r="M13" s="3" t="s">
        <v>25</v>
      </c>
      <c r="N13" s="5">
        <v>0.64327485380116955</v>
      </c>
      <c r="O13" s="5">
        <v>0.47581504368207972</v>
      </c>
    </row>
    <row r="14" spans="1:15">
      <c r="A14">
        <v>10</v>
      </c>
      <c r="B14">
        <v>123</v>
      </c>
      <c r="C14">
        <v>10000</v>
      </c>
      <c r="D14">
        <f>+C14*B14</f>
        <v>1230000</v>
      </c>
      <c r="E14" s="4">
        <f>+B14/$B$15</f>
        <v>0.35964912280701755</v>
      </c>
      <c r="F14" s="4">
        <f t="shared" si="0"/>
        <v>0.52418495631792028</v>
      </c>
      <c r="H14" s="5">
        <f t="shared" si="2"/>
        <v>1.0029239766081872</v>
      </c>
      <c r="I14" s="5">
        <f t="shared" si="3"/>
        <v>1</v>
      </c>
      <c r="K14" s="27">
        <f t="shared" si="4"/>
        <v>0.53077558588566043</v>
      </c>
      <c r="L14" s="7"/>
      <c r="M14" s="3" t="s">
        <v>26</v>
      </c>
      <c r="N14" s="5">
        <v>1.0029239766081872</v>
      </c>
      <c r="O14" s="5">
        <v>1</v>
      </c>
    </row>
    <row r="15" spans="1:15" ht="14.7">
      <c r="B15" s="8">
        <f>SUM(B5:B14)</f>
        <v>342</v>
      </c>
      <c r="C15" s="8"/>
      <c r="D15" s="8">
        <f>SUM(D5:D14)</f>
        <v>2346500</v>
      </c>
      <c r="H15" s="13">
        <f>SUM(H5:H13)</f>
        <v>2.2076023391812862</v>
      </c>
      <c r="I15" s="6">
        <f>SUM(I5:I13)</f>
        <v>1.0573194118900489</v>
      </c>
      <c r="J15" s="4">
        <f>SUM(J5:J14)</f>
        <v>1.1502829272912376</v>
      </c>
      <c r="K15" s="27">
        <f>SUM(K5:K14)</f>
        <v>0.7488264841377541</v>
      </c>
      <c r="L15" s="7"/>
      <c r="O15" s="4"/>
    </row>
    <row r="16" spans="1:15">
      <c r="B16" s="14" t="s">
        <v>35</v>
      </c>
      <c r="D16" s="14" t="s">
        <v>45</v>
      </c>
      <c r="J16" s="4">
        <f>+J15/H15</f>
        <v>0.52105531275973949</v>
      </c>
      <c r="K16" s="29">
        <f>1-K15</f>
        <v>0.2511735158622459</v>
      </c>
      <c r="L16" s="15"/>
      <c r="O16" s="4"/>
    </row>
    <row r="17" spans="1:10">
      <c r="E17" s="2" t="s">
        <v>32</v>
      </c>
    </row>
    <row r="18" spans="1:10">
      <c r="E18" s="2" t="s">
        <v>40</v>
      </c>
      <c r="F18" t="s">
        <v>38</v>
      </c>
    </row>
    <row r="19" spans="1:10">
      <c r="F19" t="s">
        <v>39</v>
      </c>
    </row>
    <row r="21" spans="1:10">
      <c r="E21" t="s">
        <v>42</v>
      </c>
      <c r="J21" t="s">
        <v>56</v>
      </c>
    </row>
    <row r="22" spans="1:10">
      <c r="E22" t="s">
        <v>43</v>
      </c>
    </row>
    <row r="23" spans="1:10">
      <c r="E23" t="s">
        <v>44</v>
      </c>
    </row>
    <row r="25" spans="1:10">
      <c r="E25" s="14" t="s">
        <v>41</v>
      </c>
    </row>
    <row r="32" spans="1:10">
      <c r="A32" t="s">
        <v>46</v>
      </c>
    </row>
    <row r="33" spans="1:11" ht="14.7" thickBot="1"/>
    <row r="34" spans="1:11" ht="31.2">
      <c r="A34" s="18" t="s">
        <v>9</v>
      </c>
      <c r="B34" s="25" t="s">
        <v>31</v>
      </c>
      <c r="C34" s="25" t="s">
        <v>10</v>
      </c>
      <c r="H34" t="s">
        <v>50</v>
      </c>
      <c r="J34" t="s">
        <v>53</v>
      </c>
    </row>
    <row r="35" spans="1:11" ht="31.5" thickBot="1">
      <c r="A35" s="19" t="s">
        <v>47</v>
      </c>
      <c r="B35" s="26"/>
      <c r="C35" s="26"/>
      <c r="D35" t="s">
        <v>54</v>
      </c>
      <c r="E35" t="s">
        <v>48</v>
      </c>
      <c r="F35" t="s">
        <v>49</v>
      </c>
      <c r="H35" t="s">
        <v>51</v>
      </c>
      <c r="I35" t="s">
        <v>52</v>
      </c>
      <c r="J35" s="12" t="s">
        <v>36</v>
      </c>
      <c r="K35" s="16" t="s">
        <v>37</v>
      </c>
    </row>
    <row r="36" spans="1:11" ht="31.5" customHeight="1" thickBot="1">
      <c r="A36" s="20">
        <v>1</v>
      </c>
      <c r="B36" s="21">
        <v>100</v>
      </c>
      <c r="C36" s="21">
        <v>1000</v>
      </c>
      <c r="D36">
        <f>+C36*B36</f>
        <v>100000</v>
      </c>
      <c r="E36" s="4">
        <f>+B36/$B$46</f>
        <v>0.39370078740157483</v>
      </c>
      <c r="F36" s="4">
        <f t="shared" ref="F36:F46" si="5">+D36/$D$46</f>
        <v>0.1201923076923077</v>
      </c>
      <c r="H36" s="4">
        <f>+E36</f>
        <v>0.39370078740157483</v>
      </c>
      <c r="I36" s="4">
        <f>+F36</f>
        <v>0.1201923076923077</v>
      </c>
      <c r="J36" s="4">
        <f>+H36-I36</f>
        <v>0.27350847970926712</v>
      </c>
      <c r="K36" s="27">
        <f>+(I36+0)*(H36-0)</f>
        <v>4.7319806178073902E-2</v>
      </c>
    </row>
    <row r="37" spans="1:11" ht="15.9" thickBot="1">
      <c r="A37" s="20">
        <f>+A36+1</f>
        <v>2</v>
      </c>
      <c r="B37" s="21">
        <v>20</v>
      </c>
      <c r="C37" s="21">
        <v>1500</v>
      </c>
      <c r="D37">
        <f t="shared" ref="D37:D45" si="6">+C37*B37</f>
        <v>30000</v>
      </c>
      <c r="E37" s="4">
        <f t="shared" ref="E37:E46" si="7">+B37/$B$46</f>
        <v>7.874015748031496E-2</v>
      </c>
      <c r="F37" s="4">
        <f t="shared" si="5"/>
        <v>3.6057692307692304E-2</v>
      </c>
      <c r="H37" s="4">
        <f>+H36+E37</f>
        <v>0.47244094488188981</v>
      </c>
      <c r="I37" s="4">
        <f>+F37+I36</f>
        <v>0.15625</v>
      </c>
      <c r="J37" s="4">
        <f>+H37-I37</f>
        <v>0.31619094488188981</v>
      </c>
      <c r="K37" s="27">
        <f>+(I37+I36)*(H37-H36)</f>
        <v>2.1767110841914E-2</v>
      </c>
    </row>
    <row r="38" spans="1:11" ht="15.9" thickBot="1">
      <c r="A38" s="20">
        <f t="shared" ref="A38:A45" si="8">+A37+1</f>
        <v>3</v>
      </c>
      <c r="B38" s="21">
        <v>4</v>
      </c>
      <c r="C38" s="21">
        <v>2500</v>
      </c>
      <c r="D38">
        <f t="shared" si="6"/>
        <v>10000</v>
      </c>
      <c r="E38" s="4">
        <f t="shared" si="7"/>
        <v>1.5748031496062992E-2</v>
      </c>
      <c r="F38" s="4">
        <f t="shared" si="5"/>
        <v>1.201923076923077E-2</v>
      </c>
      <c r="H38" s="4">
        <f t="shared" ref="H38:H45" si="9">+H37+E38</f>
        <v>0.48818897637795278</v>
      </c>
      <c r="I38" s="4">
        <f t="shared" ref="I38:I45" si="10">+F38+I37</f>
        <v>0.16826923076923078</v>
      </c>
      <c r="J38" s="4">
        <f t="shared" ref="J38:J45" si="11">+H38-I38</f>
        <v>0.31991974560872199</v>
      </c>
      <c r="K38" s="27">
        <f t="shared" ref="K38:K45" si="12">+(I38+I37)*(H38-H37)</f>
        <v>5.1105390672319716E-3</v>
      </c>
    </row>
    <row r="39" spans="1:11" ht="15.9" thickBot="1">
      <c r="A39" s="20">
        <f t="shared" si="8"/>
        <v>4</v>
      </c>
      <c r="B39" s="21">
        <v>15</v>
      </c>
      <c r="C39" s="21">
        <v>3000</v>
      </c>
      <c r="D39">
        <f t="shared" si="6"/>
        <v>45000</v>
      </c>
      <c r="E39" s="4">
        <f t="shared" si="7"/>
        <v>5.905511811023622E-2</v>
      </c>
      <c r="F39" s="4">
        <f t="shared" si="5"/>
        <v>5.4086538461538464E-2</v>
      </c>
      <c r="H39" s="4">
        <f t="shared" si="9"/>
        <v>0.547244094488189</v>
      </c>
      <c r="I39" s="4">
        <f t="shared" si="10"/>
        <v>0.22235576923076925</v>
      </c>
      <c r="J39" s="4">
        <f t="shared" si="11"/>
        <v>0.32488832525741973</v>
      </c>
      <c r="K39" s="27">
        <f t="shared" si="12"/>
        <v>2.3068405511811024E-2</v>
      </c>
    </row>
    <row r="40" spans="1:11" ht="15.9" thickBot="1">
      <c r="A40" s="20">
        <f t="shared" si="8"/>
        <v>5</v>
      </c>
      <c r="B40" s="21">
        <v>8</v>
      </c>
      <c r="C40" s="21">
        <v>4000</v>
      </c>
      <c r="D40">
        <f t="shared" si="6"/>
        <v>32000</v>
      </c>
      <c r="E40" s="4">
        <f t="shared" si="7"/>
        <v>3.1496062992125984E-2</v>
      </c>
      <c r="F40" s="4">
        <f t="shared" si="5"/>
        <v>3.8461538461538464E-2</v>
      </c>
      <c r="H40" s="4">
        <f t="shared" si="9"/>
        <v>0.57874015748031504</v>
      </c>
      <c r="I40" s="4">
        <f t="shared" si="10"/>
        <v>0.26081730769230771</v>
      </c>
      <c r="J40" s="4">
        <f t="shared" si="11"/>
        <v>0.31792284978800733</v>
      </c>
      <c r="K40" s="27">
        <f t="shared" si="12"/>
        <v>1.5218049666868592E-2</v>
      </c>
    </row>
    <row r="41" spans="1:11" ht="15.9" thickBot="1">
      <c r="A41" s="20">
        <f t="shared" si="8"/>
        <v>6</v>
      </c>
      <c r="B41" s="21">
        <v>10</v>
      </c>
      <c r="C41" s="21">
        <v>4500</v>
      </c>
      <c r="D41">
        <f t="shared" si="6"/>
        <v>45000</v>
      </c>
      <c r="E41" s="4">
        <f t="shared" si="7"/>
        <v>3.937007874015748E-2</v>
      </c>
      <c r="F41" s="4">
        <f t="shared" si="5"/>
        <v>5.4086538461538464E-2</v>
      </c>
      <c r="H41" s="4">
        <f t="shared" si="9"/>
        <v>0.61811023622047256</v>
      </c>
      <c r="I41" s="4">
        <f t="shared" si="10"/>
        <v>0.31490384615384615</v>
      </c>
      <c r="J41" s="4">
        <f t="shared" si="11"/>
        <v>0.30320639006662642</v>
      </c>
      <c r="K41" s="27">
        <f t="shared" si="12"/>
        <v>2.266618715929742E-2</v>
      </c>
    </row>
    <row r="42" spans="1:11" ht="15.9" thickBot="1">
      <c r="A42" s="20">
        <f t="shared" si="8"/>
        <v>7</v>
      </c>
      <c r="B42" s="21">
        <v>50</v>
      </c>
      <c r="C42" s="21">
        <v>5000</v>
      </c>
      <c r="D42">
        <f t="shared" si="6"/>
        <v>250000</v>
      </c>
      <c r="E42" s="4">
        <f t="shared" si="7"/>
        <v>0.19685039370078741</v>
      </c>
      <c r="F42" s="4">
        <f t="shared" si="5"/>
        <v>0.30048076923076922</v>
      </c>
      <c r="H42" s="4">
        <f t="shared" si="9"/>
        <v>0.81496062992125995</v>
      </c>
      <c r="I42" s="4">
        <f t="shared" si="10"/>
        <v>0.61538461538461542</v>
      </c>
      <c r="J42" s="4">
        <f t="shared" si="11"/>
        <v>0.19957601453664453</v>
      </c>
      <c r="K42" s="27">
        <f t="shared" si="12"/>
        <v>0.18312764990914596</v>
      </c>
    </row>
    <row r="43" spans="1:11" ht="15.9" thickBot="1">
      <c r="A43" s="20">
        <f t="shared" si="8"/>
        <v>8</v>
      </c>
      <c r="B43" s="21">
        <v>30</v>
      </c>
      <c r="C43" s="21">
        <v>6000</v>
      </c>
      <c r="D43">
        <f t="shared" si="6"/>
        <v>180000</v>
      </c>
      <c r="E43" s="4">
        <f t="shared" si="7"/>
        <v>0.11811023622047244</v>
      </c>
      <c r="F43" s="4">
        <f t="shared" si="5"/>
        <v>0.21634615384615385</v>
      </c>
      <c r="H43" s="4">
        <f t="shared" si="9"/>
        <v>0.9330708661417324</v>
      </c>
      <c r="I43" s="4">
        <f t="shared" si="10"/>
        <v>0.83173076923076927</v>
      </c>
      <c r="J43" s="4">
        <f t="shared" si="11"/>
        <v>0.10134009691096313</v>
      </c>
      <c r="K43" s="27">
        <f t="shared" si="12"/>
        <v>0.17091913991520291</v>
      </c>
    </row>
    <row r="44" spans="1:11" ht="15.9" thickBot="1">
      <c r="A44" s="20">
        <f t="shared" si="8"/>
        <v>9</v>
      </c>
      <c r="B44" s="21">
        <v>15</v>
      </c>
      <c r="C44" s="21">
        <v>8000</v>
      </c>
      <c r="D44">
        <f t="shared" si="6"/>
        <v>120000</v>
      </c>
      <c r="E44" s="4">
        <f t="shared" si="7"/>
        <v>5.905511811023622E-2</v>
      </c>
      <c r="F44" s="4">
        <f t="shared" si="5"/>
        <v>0.14423076923076922</v>
      </c>
      <c r="H44" s="4">
        <f t="shared" si="9"/>
        <v>0.99212598425196863</v>
      </c>
      <c r="I44" s="4">
        <f t="shared" si="10"/>
        <v>0.97596153846153855</v>
      </c>
      <c r="J44" s="4">
        <f t="shared" si="11"/>
        <v>1.6164445790430082E-2</v>
      </c>
      <c r="K44" s="27">
        <f t="shared" si="12"/>
        <v>0.10675348273773473</v>
      </c>
    </row>
    <row r="45" spans="1:11" ht="15.9" thickBot="1">
      <c r="A45" s="20">
        <f t="shared" si="8"/>
        <v>10</v>
      </c>
      <c r="B45" s="21">
        <v>2</v>
      </c>
      <c r="C45" s="21">
        <v>10000</v>
      </c>
      <c r="D45">
        <f t="shared" si="6"/>
        <v>20000</v>
      </c>
      <c r="E45" s="4">
        <f t="shared" si="7"/>
        <v>7.874015748031496E-3</v>
      </c>
      <c r="F45" s="4">
        <f t="shared" si="5"/>
        <v>2.403846153846154E-2</v>
      </c>
      <c r="H45" s="13">
        <f t="shared" si="9"/>
        <v>1.0000000000000002</v>
      </c>
      <c r="I45" s="13">
        <f t="shared" si="10"/>
        <v>1</v>
      </c>
      <c r="J45" s="4"/>
      <c r="K45" s="27">
        <f t="shared" si="12"/>
        <v>1.5558752271350888E-2</v>
      </c>
    </row>
    <row r="46" spans="1:11">
      <c r="B46" s="8">
        <f>SUM(B36:B45)</f>
        <v>254</v>
      </c>
      <c r="C46" s="8"/>
      <c r="D46" s="8">
        <f>SUM(D36:D45)</f>
        <v>832000</v>
      </c>
      <c r="E46" s="13">
        <f t="shared" si="7"/>
        <v>1</v>
      </c>
      <c r="F46" s="13">
        <f t="shared" si="5"/>
        <v>1</v>
      </c>
      <c r="H46" s="4"/>
      <c r="K46" s="7"/>
    </row>
    <row r="47" spans="1:11">
      <c r="H47" s="4">
        <f>SUM(H36:H44)</f>
        <v>5.8385826771653546</v>
      </c>
      <c r="I47" s="4">
        <f>SUM(I36:I44)</f>
        <v>3.665865384615385</v>
      </c>
      <c r="J47" s="4">
        <f>SUM(J36:J46)</f>
        <v>2.1727172925499705</v>
      </c>
      <c r="K47" s="28">
        <f>SUM(K37:K46)</f>
        <v>0.56418931708055742</v>
      </c>
    </row>
    <row r="48" spans="1:11">
      <c r="J48" s="22">
        <f>+J47/H47</f>
        <v>0.37213094558846427</v>
      </c>
      <c r="K48" s="23">
        <f>1-K47</f>
        <v>0.43581068291944258</v>
      </c>
    </row>
  </sheetData>
  <sortState ref="A36:C45">
    <sortCondition ref="C36:C45"/>
  </sortState>
  <mergeCells count="3">
    <mergeCell ref="H2:I2"/>
    <mergeCell ref="B34:B35"/>
    <mergeCell ref="C34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workbookViewId="0">
      <selection activeCell="A15" sqref="A15"/>
    </sheetView>
  </sheetViews>
  <sheetFormatPr defaultRowHeight="14.4"/>
  <cols>
    <col min="3" max="3" width="15.7890625" bestFit="1" customWidth="1"/>
  </cols>
  <sheetData>
    <row r="1" spans="1:4">
      <c r="A1" s="8" t="s">
        <v>27</v>
      </c>
    </row>
    <row r="2" spans="1:4">
      <c r="A2" t="s">
        <v>28</v>
      </c>
      <c r="B2" t="s">
        <v>29</v>
      </c>
      <c r="C2" t="s">
        <v>57</v>
      </c>
    </row>
    <row r="3" spans="1:4">
      <c r="B3">
        <v>452</v>
      </c>
      <c r="C3">
        <v>6700</v>
      </c>
    </row>
    <row r="4" spans="1:4">
      <c r="B4">
        <v>443</v>
      </c>
      <c r="C4">
        <v>15000</v>
      </c>
    </row>
    <row r="5" spans="1:4">
      <c r="B5">
        <v>433</v>
      </c>
      <c r="C5">
        <v>13000</v>
      </c>
    </row>
    <row r="6" spans="1:4">
      <c r="B6">
        <v>237</v>
      </c>
      <c r="C6">
        <v>38000</v>
      </c>
    </row>
    <row r="7" spans="1:4">
      <c r="B7">
        <v>607</v>
      </c>
      <c r="C7">
        <v>16500</v>
      </c>
    </row>
    <row r="8" spans="1:4">
      <c r="B8">
        <v>329</v>
      </c>
      <c r="C8">
        <v>18000</v>
      </c>
    </row>
    <row r="9" spans="1:4">
      <c r="B9">
        <v>414</v>
      </c>
      <c r="C9">
        <v>25000</v>
      </c>
    </row>
    <row r="10" spans="1:4">
      <c r="B10">
        <v>468</v>
      </c>
      <c r="C10">
        <v>21000</v>
      </c>
    </row>
    <row r="11" spans="1:4">
      <c r="B11">
        <v>476</v>
      </c>
      <c r="C11">
        <v>10400</v>
      </c>
    </row>
    <row r="12" spans="1:4">
      <c r="B12">
        <v>406</v>
      </c>
      <c r="C12">
        <v>19500</v>
      </c>
      <c r="D12" s="11"/>
    </row>
    <row r="15" spans="1:4">
      <c r="A15" s="10" t="s">
        <v>30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esempio  1</vt:lpstr>
      <vt:lpstr>esercizio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CHIES LAURA</dc:creator>
  <cp:lastModifiedBy>CHIES LAURA</cp:lastModifiedBy>
  <dcterms:created xsi:type="dcterms:W3CDTF">2021-03-16T17:29:17Z</dcterms:created>
  <dcterms:modified xsi:type="dcterms:W3CDTF">2022-03-15T18:05:31Z</dcterms:modified>
</cp:coreProperties>
</file>