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IT\2022-23\Collettore\"/>
    </mc:Choice>
  </mc:AlternateContent>
  <bookViews>
    <workbookView xWindow="0" yWindow="0" windowWidth="16380" windowHeight="8196" tabRatio="484" activeTab="4"/>
  </bookViews>
  <sheets>
    <sheet name="risultati Termolog" sheetId="6" r:id="rId1"/>
    <sheet name="potenze per terminale" sheetId="1" r:id="rId2"/>
    <sheet name="Perdite carico concentrate" sheetId="5" r:id="rId3"/>
    <sheet name="dimensionamento" sheetId="2" r:id="rId4"/>
    <sheet name="collettore" sheetId="9" r:id="rId5"/>
    <sheet name="Foglio2" sheetId="8" r:id="rId6"/>
  </sheets>
  <definedNames>
    <definedName name="cp">dimensionamento!$B$3</definedName>
    <definedName name="csi_c">dimensionamento!$L$23</definedName>
    <definedName name="D">dimensionamento!$B$4</definedName>
    <definedName name="Dc">dimensionamento!$L$21</definedName>
    <definedName name="DP_cg">dimensionamento!$L$24</definedName>
    <definedName name="DPC">dimensionamento!$B$5</definedName>
    <definedName name="Dpvmax">dimensionamento!$M$1</definedName>
    <definedName name="Dt">dimensionamento!$G$4</definedName>
    <definedName name="Dtheta_n">dimensionamento!$M$3</definedName>
    <definedName name="mu">dimensionamento!$B$2</definedName>
    <definedName name="n">dimensionamento!$M$2</definedName>
    <definedName name="rho">dimensionamento!$B$1</definedName>
    <definedName name="t_mi">dimensionamento!$Q$5</definedName>
    <definedName name="vc">dimensionamento!$L$22</definedName>
  </definedNames>
  <calcPr calcId="162913"/>
</workbook>
</file>

<file path=xl/calcChain.xml><?xml version="1.0" encoding="utf-8"?>
<calcChain xmlns="http://schemas.openxmlformats.org/spreadsheetml/2006/main">
  <c r="P19" i="2" l="1"/>
  <c r="K9" i="2"/>
  <c r="F9" i="2"/>
  <c r="B12" i="1"/>
  <c r="B13" i="1" s="1"/>
  <c r="M11" i="6"/>
  <c r="M10" i="6"/>
  <c r="F10" i="6"/>
  <c r="C8" i="1" l="1"/>
  <c r="C10" i="1"/>
  <c r="C11" i="1"/>
  <c r="C12" i="1"/>
  <c r="C13" i="2" s="1"/>
  <c r="F13" i="2" s="1"/>
  <c r="G13" i="2" s="1"/>
  <c r="H13" i="2" s="1"/>
  <c r="I13" i="2" s="1"/>
  <c r="J13" i="2" s="1"/>
  <c r="K13" i="2" s="1"/>
  <c r="C13" i="1"/>
  <c r="C14" i="2" s="1"/>
  <c r="F14" i="2" s="1"/>
  <c r="G14" i="2" s="1"/>
  <c r="H14" i="2" s="1"/>
  <c r="I14" i="2" s="1"/>
  <c r="J14" i="2" s="1"/>
  <c r="C6" i="1"/>
  <c r="C5" i="1"/>
  <c r="C7" i="1"/>
  <c r="C17" i="2" s="1"/>
  <c r="F17" i="2" s="1"/>
  <c r="G17" i="2" s="1"/>
  <c r="H17" i="2" s="1"/>
  <c r="I17" i="2" s="1"/>
  <c r="J17" i="2" s="1"/>
  <c r="K17" i="2" s="1"/>
  <c r="C9" i="1"/>
  <c r="C9" i="2" s="1"/>
  <c r="D10" i="2"/>
  <c r="D11" i="2"/>
  <c r="D12" i="2"/>
  <c r="D13" i="2"/>
  <c r="D14" i="2"/>
  <c r="D15" i="2"/>
  <c r="D16" i="2"/>
  <c r="D17" i="2"/>
  <c r="D9" i="2"/>
  <c r="B10" i="2"/>
  <c r="B11" i="2"/>
  <c r="B12" i="2"/>
  <c r="B13" i="2"/>
  <c r="B14" i="2"/>
  <c r="B15" i="2"/>
  <c r="B16" i="2"/>
  <c r="B17" i="2"/>
  <c r="B9" i="2"/>
  <c r="K14" i="2" l="1"/>
  <c r="C16" i="2"/>
  <c r="F16" i="2" s="1"/>
  <c r="G16" i="2" s="1"/>
  <c r="H16" i="2" s="1"/>
  <c r="I16" i="2" s="1"/>
  <c r="J16" i="2" s="1"/>
  <c r="K16" i="2" s="1"/>
  <c r="C12" i="2"/>
  <c r="F12" i="2" s="1"/>
  <c r="G12" i="2" s="1"/>
  <c r="C15" i="2"/>
  <c r="F15" i="2" s="1"/>
  <c r="G15" i="2" s="1"/>
  <c r="C11" i="2"/>
  <c r="F11" i="2" s="1"/>
  <c r="C10" i="2"/>
  <c r="F10" i="2" s="1"/>
  <c r="G9" i="2"/>
  <c r="H12" i="2"/>
  <c r="I12" i="2" s="1"/>
  <c r="J12" i="2" s="1"/>
  <c r="K12" i="2" s="1"/>
  <c r="H9" i="2"/>
  <c r="I9" i="2" s="1"/>
  <c r="J9" i="2" s="1"/>
  <c r="G10" i="2"/>
  <c r="H10" i="2" s="1"/>
  <c r="I10" i="2" s="1"/>
  <c r="J10" i="2" s="1"/>
  <c r="K10" i="2" s="1"/>
  <c r="G11" i="2" l="1"/>
  <c r="H11" i="2"/>
  <c r="I11" i="2" s="1"/>
  <c r="J11" i="2" s="1"/>
  <c r="K11" i="2" s="1"/>
  <c r="H15" i="2"/>
  <c r="I15" i="2" s="1"/>
  <c r="J15" i="2" s="1"/>
  <c r="K15" i="2" s="1"/>
  <c r="D3" i="5"/>
  <c r="D4" i="5"/>
  <c r="D5" i="5"/>
  <c r="D6" i="5"/>
  <c r="D7" i="5" s="1"/>
  <c r="D2" i="5"/>
  <c r="X20" i="2" l="1"/>
</calcChain>
</file>

<file path=xl/sharedStrings.xml><?xml version="1.0" encoding="utf-8"?>
<sst xmlns="http://schemas.openxmlformats.org/spreadsheetml/2006/main" count="191" uniqueCount="114">
  <si>
    <t>rendimento emissione</t>
  </si>
  <si>
    <t>rendimento controllo</t>
  </si>
  <si>
    <t>phi</t>
  </si>
  <si>
    <t>phi_re</t>
  </si>
  <si>
    <t>L3</t>
  </si>
  <si>
    <t>B2</t>
  </si>
  <si>
    <t>L1</t>
  </si>
  <si>
    <t>L2</t>
  </si>
  <si>
    <t>rho</t>
  </si>
  <si>
    <t>kg/m^3</t>
  </si>
  <si>
    <t>mu</t>
  </si>
  <si>
    <t>kg m/s</t>
  </si>
  <si>
    <t>Dcoll</t>
  </si>
  <si>
    <t>m</t>
  </si>
  <si>
    <t>csi_c</t>
  </si>
  <si>
    <t>Pa</t>
  </si>
  <si>
    <t>n</t>
  </si>
  <si>
    <t>csi</t>
  </si>
  <si>
    <t>Dt</t>
  </si>
  <si>
    <t>L</t>
  </si>
  <si>
    <t>u</t>
  </si>
  <si>
    <t>Re</t>
  </si>
  <si>
    <t>Fa</t>
  </si>
  <si>
    <t>r</t>
  </si>
  <si>
    <t>Dpd</t>
  </si>
  <si>
    <t>Dpc</t>
  </si>
  <si>
    <t>Dp</t>
  </si>
  <si>
    <t>Dpv</t>
  </si>
  <si>
    <t>W</t>
  </si>
  <si>
    <t>M^3/s</t>
  </si>
  <si>
    <t>m/s</t>
  </si>
  <si>
    <t>Pa/m</t>
  </si>
  <si>
    <t>radiatore</t>
  </si>
  <si>
    <t>detentore squadra</t>
  </si>
  <si>
    <t>curve strette</t>
  </si>
  <si>
    <t>sbocchi collettore</t>
  </si>
  <si>
    <t>totale</t>
  </si>
  <si>
    <t>salto termico guida</t>
  </si>
  <si>
    <t>perdita carico collettore</t>
  </si>
  <si>
    <t>diametro collettore</t>
  </si>
  <si>
    <t>sum csi</t>
  </si>
  <si>
    <t>densità</t>
  </si>
  <si>
    <t>viscosità</t>
  </si>
  <si>
    <t>perdite di carico concentrate</t>
  </si>
  <si>
    <t>curva normale</t>
  </si>
  <si>
    <t>n*csi</t>
  </si>
  <si>
    <t>cp</t>
  </si>
  <si>
    <t>J/(kg K)</t>
  </si>
  <si>
    <t>Dpvmax</t>
  </si>
  <si>
    <t>Dptot</t>
  </si>
  <si>
    <t>G_vera</t>
  </si>
  <si>
    <t>Dtheta</t>
  </si>
  <si>
    <t>tm_term</t>
  </si>
  <si>
    <t>Dtheta_amb</t>
  </si>
  <si>
    <t>phi_n</t>
  </si>
  <si>
    <t>Dtheta_n</t>
  </si>
  <si>
    <t>°C</t>
  </si>
  <si>
    <t>K</t>
  </si>
  <si>
    <t>differenza temperatura nominale</t>
  </si>
  <si>
    <t>temperatura mandata impianto</t>
  </si>
  <si>
    <t>esponente radiatore</t>
  </si>
  <si>
    <t>posizione</t>
  </si>
  <si>
    <t>kvs</t>
  </si>
  <si>
    <t>Dpvj</t>
  </si>
  <si>
    <t>-</t>
  </si>
  <si>
    <t>kv_richiesto</t>
  </si>
  <si>
    <t>kv_v</t>
  </si>
  <si>
    <t>phi_el</t>
  </si>
  <si>
    <t>nelementi</t>
  </si>
  <si>
    <t>d tubo</t>
  </si>
  <si>
    <t>phi termolog</t>
  </si>
  <si>
    <t xml:space="preserve">   Carichi termici totali</t>
  </si>
  <si>
    <t xml:space="preserve">   EDIFICIO RRT</t>
  </si>
  <si>
    <t>Zona riscaldata</t>
  </si>
  <si>
    <t>Locale</t>
  </si>
  <si>
    <t>Δθp</t>
  </si>
  <si>
    <t>Фt</t>
  </si>
  <si>
    <t>Фv</t>
  </si>
  <si>
    <t>Фrh</t>
  </si>
  <si>
    <t>Фhl</t>
  </si>
  <si>
    <t>B1</t>
  </si>
  <si>
    <t>S</t>
  </si>
  <si>
    <t>Corridoio</t>
  </si>
  <si>
    <t>Totale</t>
  </si>
  <si>
    <t>Dpvs</t>
  </si>
  <si>
    <t>Dptot_vs</t>
  </si>
  <si>
    <t>t_amb</t>
  </si>
  <si>
    <t>elementi-ordine</t>
  </si>
  <si>
    <t>larghezza</t>
  </si>
  <si>
    <t>S1</t>
  </si>
  <si>
    <t>S2</t>
  </si>
  <si>
    <t>m^3/s</t>
  </si>
  <si>
    <t>theta_i</t>
  </si>
  <si>
    <t>Dp_max</t>
  </si>
  <si>
    <t>G'</t>
  </si>
  <si>
    <t>G_d</t>
  </si>
  <si>
    <t>Dp_des</t>
  </si>
  <si>
    <t>C</t>
  </si>
  <si>
    <t>DG %</t>
  </si>
  <si>
    <t>caldaia collettore</t>
  </si>
  <si>
    <t xml:space="preserve">csi collettore </t>
  </si>
  <si>
    <t>A-R</t>
  </si>
  <si>
    <t>d</t>
  </si>
  <si>
    <t>G</t>
  </si>
  <si>
    <t>m^2</t>
  </si>
  <si>
    <t>Dpcoll</t>
  </si>
  <si>
    <t>Gh</t>
  </si>
  <si>
    <t>m^3/h</t>
  </si>
  <si>
    <t>di</t>
  </si>
  <si>
    <t>sumcsi</t>
  </si>
  <si>
    <t>kv valvola</t>
  </si>
  <si>
    <t>DPv</t>
  </si>
  <si>
    <t>Dpcald</t>
  </si>
  <si>
    <t>zona riscaldata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</si>
</sst>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#,##0.000"/>
    <numFmt numFmtId="168" formatCode="#,##0.0"/>
  </numFmts>
  <fonts count="10" x14ac:knownFonts="1">
    <font>
      <sz val="10"/>
      <name val="Arial"/>
      <family val="2"/>
    </font>
    <font>
      <sz val="10"/>
      <color indexed="10"/>
      <name val="Arial"/>
      <family val="2"/>
    </font>
    <font>
      <b/>
      <sz val="8"/>
      <color indexed="8"/>
      <name val="Microsoft Sans Serif"/>
    </font>
    <font>
      <sz val="8"/>
      <color indexed="8"/>
      <name val="Microsoft Sans Serif"/>
    </font>
    <font>
      <sz val="8"/>
      <color rgb="FF000000"/>
      <name val="Tahoma"/>
    </font>
    <font>
      <sz val="10"/>
      <color indexed="8"/>
      <name val="Microsoft Sans Serif"/>
      <family val="2"/>
    </font>
    <font>
      <sz val="9"/>
      <color rgb="FF000000"/>
      <name val="Segoe UI"/>
    </font>
    <font>
      <sz val="9"/>
      <color rgb="FF505050"/>
      <name val="Segoe UI"/>
    </font>
    <font>
      <u/>
      <sz val="9"/>
      <color rgb="FF505050"/>
      <name val="Segoe UI"/>
      <family val="2"/>
    </font>
    <font>
      <sz val="9"/>
      <color rgb="FF50505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D3D3D3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C0C0C0"/>
      </bottom>
      <diagonal/>
    </border>
  </borders>
  <cellStyleXfs count="1">
    <xf numFmtId="0" fontId="0" fillId="0" borderId="0"/>
  </cellStyleXfs>
  <cellXfs count="40">
    <xf numFmtId="0" fontId="0" fillId="0" borderId="0" xfId="0"/>
    <xf numFmtId="165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20" fontId="0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67" fontId="2" fillId="0" borderId="4" xfId="0" applyNumberFormat="1" applyFont="1" applyBorder="1" applyAlignment="1">
      <alignment vertical="center" wrapText="1"/>
    </xf>
    <xf numFmtId="167" fontId="0" fillId="0" borderId="0" xfId="0" applyNumberFormat="1"/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11" fontId="0" fillId="0" borderId="0" xfId="0" applyNumberFormat="1" applyFill="1"/>
    <xf numFmtId="0" fontId="0" fillId="0" borderId="0" xfId="0" applyFill="1"/>
    <xf numFmtId="2" fontId="5" fillId="0" borderId="2" xfId="0" applyNumberFormat="1" applyFont="1" applyFill="1" applyBorder="1" applyAlignment="1">
      <alignment horizontal="left" vertical="center" wrapText="1"/>
    </xf>
    <xf numFmtId="165" fontId="0" fillId="0" borderId="0" xfId="0" applyNumberFormat="1" applyFill="1"/>
    <xf numFmtId="164" fontId="0" fillId="0" borderId="0" xfId="0" applyNumberFormat="1" applyFill="1"/>
    <xf numFmtId="166" fontId="0" fillId="0" borderId="0" xfId="0" applyNumberFormat="1" applyFill="1"/>
    <xf numFmtId="2" fontId="0" fillId="0" borderId="0" xfId="0" applyNumberFormat="1" applyFill="1"/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420140</xdr:colOff>
      <xdr:row>30</xdr:row>
      <xdr:rowOff>122366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2540" cy="5151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20</xdr:col>
      <xdr:colOff>366795</xdr:colOff>
      <xdr:row>64</xdr:row>
      <xdr:rowOff>122395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364480"/>
          <a:ext cx="11949195" cy="548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145" zoomScaleNormal="145" workbookViewId="0">
      <selection activeCell="F20" sqref="F20"/>
    </sheetView>
  </sheetViews>
  <sheetFormatPr defaultRowHeight="13.2" x14ac:dyDescent="0.25"/>
  <sheetData>
    <row r="1" spans="1:15" x14ac:dyDescent="0.25">
      <c r="A1" s="28" t="s">
        <v>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5">
      <c r="A2" s="7"/>
      <c r="B2" s="7"/>
      <c r="C2" s="8"/>
      <c r="D2" s="7"/>
      <c r="E2" s="7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29" t="s">
        <v>72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x14ac:dyDescent="0.25">
      <c r="A4" s="7"/>
      <c r="B4" s="7"/>
      <c r="C4" s="8"/>
      <c r="D4" s="7"/>
      <c r="E4" s="7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5" ht="13.2" customHeight="1" x14ac:dyDescent="0.25">
      <c r="A5" s="30" t="s">
        <v>73</v>
      </c>
      <c r="B5" s="30"/>
      <c r="C5" s="31"/>
      <c r="D5" s="30" t="s">
        <v>74</v>
      </c>
      <c r="E5" s="32" t="s">
        <v>75</v>
      </c>
      <c r="F5" s="32" t="s">
        <v>76</v>
      </c>
      <c r="G5" s="32"/>
      <c r="H5" s="32"/>
      <c r="I5" s="32" t="s">
        <v>77</v>
      </c>
      <c r="J5" s="32"/>
      <c r="K5" s="32" t="s">
        <v>78</v>
      </c>
      <c r="L5" s="32"/>
      <c r="M5" s="32" t="s">
        <v>79</v>
      </c>
      <c r="N5" s="11"/>
      <c r="O5" s="11"/>
    </row>
    <row r="6" spans="1:15" ht="13.2" customHeight="1" x14ac:dyDescent="0.25">
      <c r="A6" s="33" t="s">
        <v>113</v>
      </c>
      <c r="B6" s="33"/>
      <c r="C6" s="34"/>
      <c r="D6" s="33" t="s">
        <v>6</v>
      </c>
      <c r="E6" s="34">
        <v>25</v>
      </c>
      <c r="F6" s="35">
        <v>669.96500000000003</v>
      </c>
      <c r="G6" s="34"/>
      <c r="H6" s="34"/>
      <c r="I6" s="36">
        <v>210.01</v>
      </c>
      <c r="J6" s="34"/>
      <c r="K6" s="36">
        <v>402.38</v>
      </c>
      <c r="L6" s="34"/>
      <c r="M6" s="35">
        <v>1282.355</v>
      </c>
    </row>
    <row r="7" spans="1:15" ht="13.2" customHeight="1" x14ac:dyDescent="0.25">
      <c r="A7" s="33" t="s">
        <v>113</v>
      </c>
      <c r="B7" s="33"/>
      <c r="C7" s="34"/>
      <c r="D7" s="33" t="s">
        <v>57</v>
      </c>
      <c r="E7" s="34">
        <v>25</v>
      </c>
      <c r="F7" s="35">
        <v>625.12400000000002</v>
      </c>
      <c r="G7" s="34"/>
      <c r="H7" s="34"/>
      <c r="I7" s="35">
        <v>188.51300000000001</v>
      </c>
      <c r="J7" s="34"/>
      <c r="K7" s="36">
        <v>361.24</v>
      </c>
      <c r="L7" s="34"/>
      <c r="M7" s="35">
        <v>1174.8779999999999</v>
      </c>
    </row>
    <row r="8" spans="1:15" ht="13.2" customHeight="1" x14ac:dyDescent="0.25">
      <c r="A8" s="33" t="s">
        <v>113</v>
      </c>
      <c r="B8" s="33"/>
      <c r="C8" s="34"/>
      <c r="D8" s="33" t="s">
        <v>7</v>
      </c>
      <c r="E8" s="34">
        <v>25</v>
      </c>
      <c r="F8" s="36">
        <v>423.31</v>
      </c>
      <c r="G8" s="34"/>
      <c r="H8" s="34"/>
      <c r="I8" s="35">
        <v>174.09399999999999</v>
      </c>
      <c r="J8" s="34"/>
      <c r="K8" s="36">
        <v>333.52</v>
      </c>
      <c r="L8" s="34"/>
      <c r="M8" s="35">
        <v>930.92499999999995</v>
      </c>
    </row>
    <row r="9" spans="1:15" ht="13.2" customHeight="1" x14ac:dyDescent="0.25">
      <c r="A9" s="33" t="s">
        <v>113</v>
      </c>
      <c r="B9" s="33"/>
      <c r="C9" s="34"/>
      <c r="D9" s="33" t="s">
        <v>4</v>
      </c>
      <c r="E9" s="34">
        <v>25</v>
      </c>
      <c r="F9" s="35">
        <v>606.95399999999995</v>
      </c>
      <c r="G9" s="34"/>
      <c r="H9" s="34"/>
      <c r="I9" s="35">
        <v>585.96199999999999</v>
      </c>
      <c r="J9" s="34"/>
      <c r="K9" s="36">
        <v>374.22</v>
      </c>
      <c r="L9" s="34"/>
      <c r="M9" s="35">
        <v>1567.136</v>
      </c>
    </row>
    <row r="10" spans="1:15" ht="13.2" customHeight="1" x14ac:dyDescent="0.25">
      <c r="A10" s="33" t="s">
        <v>113</v>
      </c>
      <c r="B10" s="33"/>
      <c r="C10" s="34"/>
      <c r="D10" s="38" t="s">
        <v>89</v>
      </c>
      <c r="E10" s="34">
        <v>25</v>
      </c>
      <c r="F10" s="35">
        <f>1374.251/2</f>
        <v>687.12549999999999</v>
      </c>
      <c r="G10" s="34"/>
      <c r="H10" s="34"/>
      <c r="I10" s="35">
        <v>551.29300000000001</v>
      </c>
      <c r="J10" s="34"/>
      <c r="K10" s="36">
        <v>1056.22</v>
      </c>
      <c r="L10" s="34"/>
      <c r="M10" s="35">
        <f>2981.764/2</f>
        <v>1490.8820000000001</v>
      </c>
    </row>
    <row r="11" spans="1:15" ht="13.2" customHeight="1" x14ac:dyDescent="0.25">
      <c r="A11" s="33"/>
      <c r="B11" s="33"/>
      <c r="C11" s="34"/>
      <c r="D11" s="38" t="s">
        <v>90</v>
      </c>
      <c r="E11" s="34"/>
      <c r="F11" s="35"/>
      <c r="G11" s="34"/>
      <c r="H11" s="34"/>
      <c r="I11" s="35"/>
      <c r="J11" s="34"/>
      <c r="K11" s="36"/>
      <c r="L11" s="34"/>
      <c r="M11" s="35">
        <f>M10</f>
        <v>1490.8820000000001</v>
      </c>
    </row>
    <row r="12" spans="1:15" ht="13.2" customHeight="1" x14ac:dyDescent="0.25">
      <c r="A12" s="33" t="s">
        <v>113</v>
      </c>
      <c r="B12" s="33"/>
      <c r="C12" s="34"/>
      <c r="D12" s="39" t="s">
        <v>5</v>
      </c>
      <c r="E12" s="34">
        <v>29</v>
      </c>
      <c r="F12" s="35">
        <v>213.57300000000001</v>
      </c>
      <c r="G12" s="34"/>
      <c r="H12" s="34"/>
      <c r="I12" s="35">
        <v>250.75200000000001</v>
      </c>
      <c r="J12" s="34"/>
      <c r="K12" s="36">
        <v>103.62</v>
      </c>
      <c r="L12" s="34"/>
      <c r="M12" s="35">
        <v>567.94500000000005</v>
      </c>
    </row>
    <row r="13" spans="1:15" ht="13.2" customHeight="1" x14ac:dyDescent="0.25">
      <c r="A13" s="33" t="s">
        <v>113</v>
      </c>
      <c r="B13" s="33"/>
      <c r="C13" s="34"/>
      <c r="D13" s="33" t="s">
        <v>80</v>
      </c>
      <c r="E13" s="34">
        <v>29</v>
      </c>
      <c r="F13" s="35">
        <v>270.01299999999998</v>
      </c>
      <c r="G13" s="34"/>
      <c r="H13" s="34"/>
      <c r="I13" s="35">
        <v>375.63200000000001</v>
      </c>
      <c r="J13" s="34"/>
      <c r="K13" s="36">
        <v>155.1</v>
      </c>
      <c r="L13" s="34"/>
      <c r="M13" s="35">
        <v>800.745</v>
      </c>
    </row>
    <row r="14" spans="1:15" ht="13.2" customHeight="1" x14ac:dyDescent="0.25">
      <c r="A14" s="33" t="s">
        <v>113</v>
      </c>
      <c r="B14" s="33"/>
      <c r="C14" s="34"/>
      <c r="D14" s="33" t="s">
        <v>97</v>
      </c>
      <c r="E14" s="34">
        <v>25</v>
      </c>
      <c r="F14" s="35">
        <v>369.71499999999997</v>
      </c>
      <c r="G14" s="34"/>
      <c r="H14" s="34"/>
      <c r="I14" s="35">
        <v>168.499</v>
      </c>
      <c r="J14" s="34"/>
      <c r="K14" s="37">
        <v>322.74</v>
      </c>
      <c r="L14" s="34"/>
      <c r="M14" s="35">
        <v>860.95299999999997</v>
      </c>
    </row>
    <row r="15" spans="1:15" ht="13.2" customHeight="1" x14ac:dyDescent="0.25">
      <c r="A15" s="33" t="s">
        <v>83</v>
      </c>
      <c r="B15" s="33"/>
      <c r="C15" s="34"/>
      <c r="D15" s="33">
        <v>4552.9049999999997</v>
      </c>
      <c r="E15" s="34"/>
      <c r="F15" s="35"/>
      <c r="G15" s="34"/>
      <c r="H15" s="34"/>
      <c r="I15" s="35">
        <v>2504.7550000000001</v>
      </c>
      <c r="J15" s="34"/>
      <c r="K15" s="36">
        <v>3109.04</v>
      </c>
      <c r="L15" s="34"/>
      <c r="M15" s="35">
        <v>10166.700000000001</v>
      </c>
    </row>
    <row r="17" spans="1:3" x14ac:dyDescent="0.25">
      <c r="B17" t="s">
        <v>19</v>
      </c>
      <c r="C17" t="s">
        <v>92</v>
      </c>
    </row>
    <row r="18" spans="1:3" x14ac:dyDescent="0.25">
      <c r="A18" s="15" t="s">
        <v>80</v>
      </c>
      <c r="B18">
        <v>10</v>
      </c>
      <c r="C18">
        <v>24</v>
      </c>
    </row>
    <row r="19" spans="1:3" x14ac:dyDescent="0.25">
      <c r="A19" s="16" t="s">
        <v>6</v>
      </c>
      <c r="B19">
        <v>14.2</v>
      </c>
      <c r="C19">
        <v>20</v>
      </c>
    </row>
    <row r="20" spans="1:3" x14ac:dyDescent="0.25">
      <c r="A20" s="15" t="s">
        <v>7</v>
      </c>
      <c r="B20">
        <v>17.2</v>
      </c>
      <c r="C20">
        <v>20</v>
      </c>
    </row>
    <row r="21" spans="1:3" x14ac:dyDescent="0.25">
      <c r="A21" s="16" t="s">
        <v>4</v>
      </c>
      <c r="B21">
        <v>17.3</v>
      </c>
      <c r="C21">
        <v>20</v>
      </c>
    </row>
    <row r="22" spans="1:3" x14ac:dyDescent="0.25">
      <c r="A22" s="15" t="s">
        <v>89</v>
      </c>
      <c r="B22">
        <v>14.6</v>
      </c>
      <c r="C22">
        <v>20</v>
      </c>
    </row>
    <row r="23" spans="1:3" x14ac:dyDescent="0.25">
      <c r="A23" s="15" t="s">
        <v>90</v>
      </c>
      <c r="B23">
        <v>15.6</v>
      </c>
      <c r="C23">
        <v>20</v>
      </c>
    </row>
    <row r="24" spans="1:3" x14ac:dyDescent="0.25">
      <c r="A24" s="16" t="s">
        <v>82</v>
      </c>
      <c r="B24">
        <v>2</v>
      </c>
      <c r="C24">
        <v>20</v>
      </c>
    </row>
    <row r="25" spans="1:3" x14ac:dyDescent="0.25">
      <c r="A25" s="15" t="s">
        <v>5</v>
      </c>
      <c r="B25">
        <v>13.4</v>
      </c>
      <c r="C25">
        <v>24</v>
      </c>
    </row>
    <row r="26" spans="1:3" x14ac:dyDescent="0.25">
      <c r="A26" s="16" t="s">
        <v>57</v>
      </c>
      <c r="B26">
        <v>16.2</v>
      </c>
      <c r="C26">
        <v>20</v>
      </c>
    </row>
  </sheetData>
  <mergeCells count="2">
    <mergeCell ref="A1:O1"/>
    <mergeCell ref="A3:O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160" zoomScaleNormal="160" workbookViewId="0">
      <selection activeCell="E22" sqref="E22"/>
    </sheetView>
  </sheetViews>
  <sheetFormatPr defaultColWidth="11.5546875" defaultRowHeight="13.2" x14ac:dyDescent="0.25"/>
  <sheetData>
    <row r="1" spans="1:7" x14ac:dyDescent="0.25">
      <c r="A1" s="1">
        <v>0.96</v>
      </c>
      <c r="B1" t="s">
        <v>0</v>
      </c>
    </row>
    <row r="2" spans="1:7" x14ac:dyDescent="0.25">
      <c r="A2" s="1">
        <v>0.93</v>
      </c>
      <c r="B2" t="s">
        <v>1</v>
      </c>
    </row>
    <row r="4" spans="1:7" x14ac:dyDescent="0.25">
      <c r="B4" t="s">
        <v>70</v>
      </c>
      <c r="C4" t="s">
        <v>3</v>
      </c>
      <c r="D4" t="s">
        <v>19</v>
      </c>
      <c r="E4" t="s">
        <v>92</v>
      </c>
    </row>
    <row r="5" spans="1:7" x14ac:dyDescent="0.25">
      <c r="A5" s="24" t="s">
        <v>80</v>
      </c>
      <c r="B5" s="35">
        <v>800.745</v>
      </c>
      <c r="C5" s="2">
        <f>B5/$A$1/$A$2</f>
        <v>896.89180107526875</v>
      </c>
      <c r="D5">
        <v>10</v>
      </c>
      <c r="E5">
        <v>24</v>
      </c>
      <c r="G5" s="2"/>
    </row>
    <row r="6" spans="1:7" x14ac:dyDescent="0.25">
      <c r="A6" s="26" t="s">
        <v>5</v>
      </c>
      <c r="B6" s="35">
        <v>567.94500000000005</v>
      </c>
      <c r="C6" s="2">
        <f>B6/$A$1/$A$2</f>
        <v>636.13911290322585</v>
      </c>
      <c r="D6">
        <v>13.4</v>
      </c>
      <c r="E6">
        <v>24</v>
      </c>
      <c r="G6" s="2"/>
    </row>
    <row r="7" spans="1:7" x14ac:dyDescent="0.25">
      <c r="A7" s="27" t="s">
        <v>97</v>
      </c>
      <c r="B7" s="35">
        <v>860.95299999999997</v>
      </c>
      <c r="C7" s="2">
        <f>B7/$A$1/$A$2</f>
        <v>964.32907706093192</v>
      </c>
      <c r="D7">
        <v>2</v>
      </c>
      <c r="E7">
        <v>20</v>
      </c>
      <c r="G7" s="2"/>
    </row>
    <row r="8" spans="1:7" x14ac:dyDescent="0.25">
      <c r="A8" s="25" t="s">
        <v>57</v>
      </c>
      <c r="B8" s="35">
        <v>1174.8779999999999</v>
      </c>
      <c r="C8" s="2">
        <f>B8/$A$1/$A$2</f>
        <v>1315.9475806451612</v>
      </c>
      <c r="D8">
        <v>16.2</v>
      </c>
      <c r="E8">
        <v>20</v>
      </c>
      <c r="G8" s="2"/>
    </row>
    <row r="9" spans="1:7" x14ac:dyDescent="0.25">
      <c r="A9" s="26" t="s">
        <v>6</v>
      </c>
      <c r="B9" s="35">
        <v>1282.355</v>
      </c>
      <c r="C9" s="2">
        <f>B9/$A$1/$A$2</f>
        <v>1436.3295250896058</v>
      </c>
      <c r="D9">
        <v>14.2</v>
      </c>
      <c r="E9">
        <v>20</v>
      </c>
      <c r="G9" s="2"/>
    </row>
    <row r="10" spans="1:7" x14ac:dyDescent="0.25">
      <c r="A10" s="26" t="s">
        <v>7</v>
      </c>
      <c r="B10" s="35">
        <v>930.92499999999995</v>
      </c>
      <c r="C10" s="2">
        <f>B10/$A$1/$A$2</f>
        <v>1042.7027329749103</v>
      </c>
      <c r="D10">
        <v>17.2</v>
      </c>
      <c r="E10">
        <v>20</v>
      </c>
      <c r="G10" s="2"/>
    </row>
    <row r="11" spans="1:7" x14ac:dyDescent="0.25">
      <c r="A11" s="27" t="s">
        <v>4</v>
      </c>
      <c r="B11" s="35">
        <v>1567.136</v>
      </c>
      <c r="C11" s="2">
        <f>B11/$A$1/$A$2</f>
        <v>1755.3046594982079</v>
      </c>
      <c r="D11">
        <v>17.3</v>
      </c>
      <c r="E11">
        <v>20</v>
      </c>
      <c r="G11" s="2"/>
    </row>
    <row r="12" spans="1:7" x14ac:dyDescent="0.25">
      <c r="A12" s="24" t="s">
        <v>89</v>
      </c>
      <c r="B12" s="35">
        <f>2981.764/2</f>
        <v>1490.8820000000001</v>
      </c>
      <c r="C12" s="2">
        <f>B12/$A$1/$A$2</f>
        <v>1669.8947132616488</v>
      </c>
      <c r="D12">
        <v>14.6</v>
      </c>
      <c r="E12">
        <v>20</v>
      </c>
      <c r="G12" s="2"/>
    </row>
    <row r="13" spans="1:7" x14ac:dyDescent="0.25">
      <c r="A13" s="25" t="s">
        <v>90</v>
      </c>
      <c r="B13" s="35">
        <f>B12</f>
        <v>1490.8820000000001</v>
      </c>
      <c r="C13" s="2">
        <f>B13/$A$1/$A$2</f>
        <v>1669.8947132616488</v>
      </c>
      <c r="D13">
        <v>15.6</v>
      </c>
      <c r="E13">
        <v>20</v>
      </c>
    </row>
    <row r="14" spans="1:7" x14ac:dyDescent="0.25">
      <c r="C14" s="2"/>
      <c r="D14" s="2"/>
      <c r="E14" s="25"/>
    </row>
    <row r="15" spans="1:7" x14ac:dyDescent="0.25">
      <c r="A15" s="15" t="s">
        <v>80</v>
      </c>
      <c r="B15">
        <v>10</v>
      </c>
      <c r="C15">
        <v>24</v>
      </c>
      <c r="D15" s="6"/>
      <c r="E15" s="24"/>
    </row>
    <row r="16" spans="1:7" x14ac:dyDescent="0.25">
      <c r="A16" s="15" t="s">
        <v>5</v>
      </c>
      <c r="B16">
        <v>13.4</v>
      </c>
      <c r="C16">
        <v>24</v>
      </c>
      <c r="D16" s="2"/>
      <c r="E16" s="24"/>
    </row>
    <row r="17" spans="1:5" x14ac:dyDescent="0.25">
      <c r="A17" s="16" t="s">
        <v>82</v>
      </c>
      <c r="B17">
        <v>2</v>
      </c>
      <c r="C17">
        <v>20</v>
      </c>
      <c r="E17" s="25"/>
    </row>
    <row r="18" spans="1:5" x14ac:dyDescent="0.25">
      <c r="A18" s="16" t="s">
        <v>57</v>
      </c>
      <c r="B18">
        <v>16.2</v>
      </c>
      <c r="C18">
        <v>20</v>
      </c>
    </row>
    <row r="19" spans="1:5" x14ac:dyDescent="0.25">
      <c r="A19" s="16" t="s">
        <v>6</v>
      </c>
      <c r="B19">
        <v>14.2</v>
      </c>
      <c r="C19">
        <v>20</v>
      </c>
    </row>
    <row r="20" spans="1:5" x14ac:dyDescent="0.25">
      <c r="A20" s="15" t="s">
        <v>7</v>
      </c>
      <c r="B20">
        <v>17.2</v>
      </c>
      <c r="C20">
        <v>20</v>
      </c>
    </row>
    <row r="21" spans="1:5" x14ac:dyDescent="0.25">
      <c r="A21" s="16" t="s">
        <v>4</v>
      </c>
      <c r="B21">
        <v>17.3</v>
      </c>
      <c r="C21">
        <v>20</v>
      </c>
    </row>
    <row r="22" spans="1:5" x14ac:dyDescent="0.25">
      <c r="A22" s="15" t="s">
        <v>89</v>
      </c>
      <c r="B22">
        <v>14.6</v>
      </c>
      <c r="C22">
        <v>20</v>
      </c>
    </row>
    <row r="23" spans="1:5" x14ac:dyDescent="0.25">
      <c r="A23" s="15" t="s">
        <v>90</v>
      </c>
      <c r="B23">
        <v>15.6</v>
      </c>
      <c r="C23">
        <v>20</v>
      </c>
    </row>
  </sheetData>
  <sheetProtection selectLockedCells="1" selectUnlockedCells="1"/>
  <sortState ref="A5:E13">
    <sortCondition ref="A5:A13"/>
  </sortState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="175" zoomScaleNormal="175" workbookViewId="0">
      <selection activeCell="C18" sqref="C18"/>
    </sheetView>
  </sheetViews>
  <sheetFormatPr defaultRowHeight="13.2" x14ac:dyDescent="0.25"/>
  <cols>
    <col min="1" max="1" width="18.88671875" customWidth="1"/>
  </cols>
  <sheetData>
    <row r="1" spans="1:4" x14ac:dyDescent="0.25">
      <c r="B1" t="s">
        <v>17</v>
      </c>
      <c r="C1" t="s">
        <v>16</v>
      </c>
      <c r="D1" t="s">
        <v>45</v>
      </c>
    </row>
    <row r="2" spans="1:4" x14ac:dyDescent="0.25">
      <c r="A2" t="s">
        <v>34</v>
      </c>
      <c r="B2">
        <v>2</v>
      </c>
      <c r="C2">
        <v>6</v>
      </c>
      <c r="D2">
        <f>B2*C2</f>
        <v>12</v>
      </c>
    </row>
    <row r="3" spans="1:4" x14ac:dyDescent="0.25">
      <c r="A3" t="s">
        <v>44</v>
      </c>
      <c r="B3">
        <v>1.5</v>
      </c>
      <c r="C3">
        <v>2</v>
      </c>
      <c r="D3">
        <f>B3*C3</f>
        <v>3</v>
      </c>
    </row>
    <row r="4" spans="1:4" x14ac:dyDescent="0.25">
      <c r="A4" t="s">
        <v>33</v>
      </c>
      <c r="B4">
        <v>1</v>
      </c>
      <c r="C4">
        <v>1</v>
      </c>
      <c r="D4">
        <f>B4*C4</f>
        <v>1</v>
      </c>
    </row>
    <row r="5" spans="1:4" x14ac:dyDescent="0.25">
      <c r="A5" t="s">
        <v>32</v>
      </c>
      <c r="B5">
        <v>3</v>
      </c>
      <c r="C5">
        <v>1</v>
      </c>
      <c r="D5">
        <f>B5*C5</f>
        <v>3</v>
      </c>
    </row>
    <row r="6" spans="1:4" x14ac:dyDescent="0.25">
      <c r="A6" t="s">
        <v>35</v>
      </c>
      <c r="B6">
        <v>6.5</v>
      </c>
      <c r="C6">
        <v>1</v>
      </c>
      <c r="D6">
        <f>B6*C6</f>
        <v>6.5</v>
      </c>
    </row>
    <row r="7" spans="1:4" x14ac:dyDescent="0.25">
      <c r="A7" t="s">
        <v>36</v>
      </c>
      <c r="D7">
        <f>SUM(D2:D6)</f>
        <v>25.5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zoomScale="115" zoomScaleNormal="115" workbookViewId="0">
      <pane xSplit="1" topLeftCell="O1" activePane="topRight" state="frozen"/>
      <selection pane="topRight" activeCell="L9" sqref="L9:AI17"/>
    </sheetView>
  </sheetViews>
  <sheetFormatPr defaultRowHeight="13.2" x14ac:dyDescent="0.25"/>
  <cols>
    <col min="3" max="4" width="9.6640625" customWidth="1"/>
    <col min="5" max="5" width="9.5546875" customWidth="1"/>
    <col min="7" max="7" width="10.88671875" customWidth="1"/>
    <col min="10" max="10" width="10" customWidth="1"/>
    <col min="12" max="12" width="13" customWidth="1"/>
    <col min="15" max="15" width="12.44140625" customWidth="1"/>
    <col min="16" max="16" width="10.88671875" customWidth="1"/>
    <col min="18" max="18" width="10.88671875" customWidth="1"/>
    <col min="19" max="19" width="9.5546875" bestFit="1" customWidth="1"/>
    <col min="20" max="20" width="9" customWidth="1"/>
    <col min="21" max="21" width="10" bestFit="1" customWidth="1"/>
    <col min="22" max="22" width="11.5546875" bestFit="1" customWidth="1"/>
    <col min="23" max="23" width="9.5546875" bestFit="1" customWidth="1"/>
    <col min="25" max="25" width="11.109375" customWidth="1"/>
  </cols>
  <sheetData>
    <row r="1" spans="1:35" x14ac:dyDescent="0.25">
      <c r="A1" t="s">
        <v>8</v>
      </c>
      <c r="B1">
        <v>978</v>
      </c>
      <c r="C1" t="s">
        <v>9</v>
      </c>
      <c r="D1" t="s">
        <v>41</v>
      </c>
      <c r="F1" t="s">
        <v>12</v>
      </c>
      <c r="G1">
        <v>2.5999999999999999E-2</v>
      </c>
      <c r="H1" t="s">
        <v>13</v>
      </c>
      <c r="I1" t="s">
        <v>39</v>
      </c>
    </row>
    <row r="2" spans="1:35" x14ac:dyDescent="0.25">
      <c r="A2" t="s">
        <v>10</v>
      </c>
      <c r="B2" s="3">
        <v>4.0099999999999999E-4</v>
      </c>
      <c r="C2" t="s">
        <v>11</v>
      </c>
      <c r="D2" t="s">
        <v>42</v>
      </c>
      <c r="F2" t="s">
        <v>14</v>
      </c>
      <c r="G2">
        <v>3</v>
      </c>
      <c r="I2" t="s">
        <v>38</v>
      </c>
      <c r="M2" s="12"/>
      <c r="O2" t="s">
        <v>60</v>
      </c>
    </row>
    <row r="3" spans="1:35" x14ac:dyDescent="0.25">
      <c r="A3" t="s">
        <v>46</v>
      </c>
      <c r="B3">
        <v>4190</v>
      </c>
      <c r="C3" t="s">
        <v>47</v>
      </c>
      <c r="M3" s="2"/>
      <c r="O3" t="s">
        <v>58</v>
      </c>
    </row>
    <row r="4" spans="1:35" x14ac:dyDescent="0.25">
      <c r="F4" t="s">
        <v>18</v>
      </c>
      <c r="G4">
        <v>10</v>
      </c>
      <c r="H4" t="s">
        <v>57</v>
      </c>
      <c r="I4" t="s">
        <v>37</v>
      </c>
    </row>
    <row r="5" spans="1:35" x14ac:dyDescent="0.25">
      <c r="A5" t="s">
        <v>40</v>
      </c>
      <c r="E5" t="s">
        <v>43</v>
      </c>
      <c r="O5" t="s">
        <v>59</v>
      </c>
      <c r="Q5">
        <v>55</v>
      </c>
      <c r="R5" t="s">
        <v>56</v>
      </c>
    </row>
    <row r="6" spans="1:35" x14ac:dyDescent="0.25">
      <c r="W6" t="s">
        <v>96</v>
      </c>
      <c r="X6" t="s">
        <v>94</v>
      </c>
    </row>
    <row r="7" spans="1:35" x14ac:dyDescent="0.25">
      <c r="B7" s="4" t="s">
        <v>19</v>
      </c>
      <c r="C7" s="4" t="s">
        <v>2</v>
      </c>
      <c r="D7" t="s">
        <v>86</v>
      </c>
      <c r="E7" t="s">
        <v>69</v>
      </c>
      <c r="F7" t="s">
        <v>95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62</v>
      </c>
      <c r="O7" t="s">
        <v>84</v>
      </c>
      <c r="P7" t="s">
        <v>85</v>
      </c>
      <c r="Q7" t="s">
        <v>48</v>
      </c>
      <c r="R7" t="s">
        <v>63</v>
      </c>
      <c r="S7" t="s">
        <v>65</v>
      </c>
      <c r="T7" t="s">
        <v>61</v>
      </c>
      <c r="U7" t="s">
        <v>66</v>
      </c>
      <c r="V7" t="s">
        <v>27</v>
      </c>
      <c r="W7" t="s">
        <v>49</v>
      </c>
      <c r="X7" t="s">
        <v>50</v>
      </c>
      <c r="Y7" t="s">
        <v>98</v>
      </c>
      <c r="Z7" t="s">
        <v>51</v>
      </c>
      <c r="AA7" t="s">
        <v>52</v>
      </c>
      <c r="AB7" t="s">
        <v>53</v>
      </c>
      <c r="AC7" t="s">
        <v>16</v>
      </c>
      <c r="AD7" t="s">
        <v>55</v>
      </c>
      <c r="AE7" t="s">
        <v>54</v>
      </c>
      <c r="AF7" t="s">
        <v>67</v>
      </c>
      <c r="AG7" t="s">
        <v>68</v>
      </c>
      <c r="AH7" t="s">
        <v>87</v>
      </c>
      <c r="AI7" t="s">
        <v>88</v>
      </c>
    </row>
    <row r="8" spans="1:35" x14ac:dyDescent="0.25">
      <c r="B8" s="4" t="s">
        <v>13</v>
      </c>
      <c r="C8" s="4" t="s">
        <v>28</v>
      </c>
      <c r="D8" t="s">
        <v>56</v>
      </c>
      <c r="E8" t="s">
        <v>13</v>
      </c>
      <c r="F8" t="s">
        <v>29</v>
      </c>
      <c r="G8" t="s">
        <v>30</v>
      </c>
      <c r="J8" t="s">
        <v>31</v>
      </c>
      <c r="K8" t="s">
        <v>15</v>
      </c>
      <c r="L8" t="s">
        <v>15</v>
      </c>
      <c r="M8" t="s">
        <v>15</v>
      </c>
      <c r="O8" t="s">
        <v>15</v>
      </c>
      <c r="Q8" t="s">
        <v>15</v>
      </c>
      <c r="R8" t="s">
        <v>15</v>
      </c>
      <c r="S8" t="s">
        <v>64</v>
      </c>
      <c r="V8" t="s">
        <v>15</v>
      </c>
      <c r="X8" t="s">
        <v>91</v>
      </c>
      <c r="AI8" t="s">
        <v>13</v>
      </c>
    </row>
    <row r="9" spans="1:35" s="18" customFormat="1" x14ac:dyDescent="0.25">
      <c r="A9" t="s">
        <v>80</v>
      </c>
      <c r="B9" s="18">
        <f>'potenze per terminale'!D5</f>
        <v>10</v>
      </c>
      <c r="C9" s="19">
        <f>'potenze per terminale'!C5</f>
        <v>896.89180107526875</v>
      </c>
      <c r="D9" s="18">
        <f>'potenze per terminale'!E5</f>
        <v>24</v>
      </c>
      <c r="E9" s="18">
        <v>0.01</v>
      </c>
      <c r="F9" s="17">
        <f>C9/rho/cp/Dt</f>
        <v>2.1887047285514462E-5</v>
      </c>
      <c r="G9" s="20">
        <f>F9/PI()/E9^2*4</f>
        <v>0.27867454121405411</v>
      </c>
      <c r="H9" s="21">
        <f t="shared" ref="H9:H17" si="0">rho*G9*E9/mu</f>
        <v>6796.6010301083525</v>
      </c>
      <c r="I9" s="22">
        <f>0.316*H9^-0.25</f>
        <v>3.4802796201340039E-2</v>
      </c>
      <c r="J9" s="21">
        <f t="shared" ref="J9:J17" si="1">I9*0.5*rho*G9^2/E9</f>
        <v>132.16534291846165</v>
      </c>
      <c r="K9" s="17">
        <f>J9*B9</f>
        <v>1321.6534291846165</v>
      </c>
      <c r="L9" s="21"/>
      <c r="M9" s="21"/>
      <c r="O9" s="23"/>
      <c r="P9" s="23"/>
      <c r="Q9" s="23"/>
      <c r="R9" s="21"/>
      <c r="S9" s="20"/>
      <c r="T9" s="23"/>
      <c r="U9" s="23"/>
      <c r="V9" s="21"/>
      <c r="W9" s="23"/>
      <c r="X9" s="17"/>
      <c r="Y9" s="17"/>
      <c r="Z9" s="23"/>
      <c r="AA9" s="23"/>
      <c r="AB9" s="23"/>
      <c r="AC9" s="20"/>
      <c r="AD9" s="21"/>
      <c r="AF9" s="21"/>
    </row>
    <row r="10" spans="1:35" x14ac:dyDescent="0.25">
      <c r="A10" t="s">
        <v>5</v>
      </c>
      <c r="B10" s="18">
        <f>'potenze per terminale'!D6</f>
        <v>13.4</v>
      </c>
      <c r="C10" s="19">
        <f>'potenze per terminale'!C6</f>
        <v>636.13911290322585</v>
      </c>
      <c r="D10" s="18">
        <f>'potenze per terminale'!E6</f>
        <v>24</v>
      </c>
      <c r="E10" s="18">
        <v>0.01</v>
      </c>
      <c r="F10" s="17">
        <f t="shared" ref="F9:F17" si="2">C10/rho/cp/Dt</f>
        <v>1.5523842260109666E-5</v>
      </c>
      <c r="G10" s="20">
        <f t="shared" ref="G10:G17" si="3">F10/PI()/E10^2*4</f>
        <v>0.19765569851802509</v>
      </c>
      <c r="H10" s="21">
        <f t="shared" si="0"/>
        <v>4820.630253132882</v>
      </c>
      <c r="I10" s="22">
        <f t="shared" ref="I10:I17" si="4">0.316*H10^-0.25</f>
        <v>3.7923737090096638E-2</v>
      </c>
      <c r="J10" s="21">
        <f t="shared" si="1"/>
        <v>72.450046049677866</v>
      </c>
      <c r="K10" s="17">
        <f t="shared" ref="K10:K17" si="5">J10*B10</f>
        <v>970.83061706568344</v>
      </c>
      <c r="L10" s="21"/>
      <c r="M10" s="21"/>
      <c r="N10" s="18"/>
      <c r="O10" s="23"/>
      <c r="P10" s="23"/>
      <c r="Q10" s="23"/>
      <c r="R10" s="21"/>
      <c r="S10" s="20"/>
      <c r="T10" s="2"/>
      <c r="U10" s="2"/>
      <c r="V10" s="21"/>
      <c r="W10" s="23"/>
      <c r="X10" s="17"/>
      <c r="Y10" s="17"/>
      <c r="Z10" s="23"/>
      <c r="AA10" s="23"/>
      <c r="AB10" s="23"/>
      <c r="AC10" s="20"/>
      <c r="AD10" s="21"/>
      <c r="AE10" s="18"/>
      <c r="AF10" s="21"/>
      <c r="AG10" s="18"/>
      <c r="AH10" s="18"/>
      <c r="AI10" s="18"/>
    </row>
    <row r="11" spans="1:35" x14ac:dyDescent="0.25">
      <c r="A11" t="s">
        <v>82</v>
      </c>
      <c r="B11" s="18">
        <f>'potenze per terminale'!D7</f>
        <v>2</v>
      </c>
      <c r="C11" s="19">
        <f>'potenze per terminale'!C7</f>
        <v>964.32907706093192</v>
      </c>
      <c r="D11" s="18">
        <f>'potenze per terminale'!E7</f>
        <v>20</v>
      </c>
      <c r="E11" s="18">
        <v>0.01</v>
      </c>
      <c r="F11" s="17">
        <f t="shared" si="2"/>
        <v>2.3532733918545272E-5</v>
      </c>
      <c r="G11" s="20">
        <f t="shared" si="3"/>
        <v>0.29962807420822302</v>
      </c>
      <c r="H11" s="21">
        <f t="shared" si="0"/>
        <v>7307.6373210883321</v>
      </c>
      <c r="I11" s="22">
        <f t="shared" si="4"/>
        <v>3.4177700233241987E-2</v>
      </c>
      <c r="J11" s="21">
        <f t="shared" si="1"/>
        <v>150.04333250238014</v>
      </c>
      <c r="K11" s="17">
        <f t="shared" si="5"/>
        <v>300.08666500476028</v>
      </c>
      <c r="L11" s="21"/>
      <c r="M11" s="21"/>
      <c r="N11" s="18"/>
      <c r="O11" s="23"/>
      <c r="P11" s="23"/>
      <c r="Q11" s="23"/>
      <c r="R11" s="21"/>
      <c r="S11" s="20"/>
      <c r="T11" s="2"/>
      <c r="U11" s="2"/>
      <c r="V11" s="21"/>
      <c r="W11" s="23"/>
      <c r="X11" s="17"/>
      <c r="Y11" s="17"/>
      <c r="Z11" s="23"/>
      <c r="AA11" s="23"/>
      <c r="AB11" s="23"/>
      <c r="AC11" s="20"/>
      <c r="AD11" s="21"/>
      <c r="AE11" s="18"/>
      <c r="AF11" s="21"/>
      <c r="AG11" s="18"/>
      <c r="AH11" s="18"/>
      <c r="AI11" s="18"/>
    </row>
    <row r="12" spans="1:35" x14ac:dyDescent="0.25">
      <c r="A12" t="s">
        <v>57</v>
      </c>
      <c r="B12" s="18">
        <f>'potenze per terminale'!D8</f>
        <v>16.2</v>
      </c>
      <c r="C12" s="19">
        <f>'potenze per terminale'!C8</f>
        <v>1315.9475806451612</v>
      </c>
      <c r="D12" s="18">
        <f>'potenze per terminale'!E8</f>
        <v>20</v>
      </c>
      <c r="E12" s="18">
        <v>0.01</v>
      </c>
      <c r="F12" s="17">
        <f t="shared" si="2"/>
        <v>3.2113357361845108E-5</v>
      </c>
      <c r="G12" s="20">
        <f t="shared" si="3"/>
        <v>0.40887996507313251</v>
      </c>
      <c r="H12" s="21">
        <f t="shared" si="0"/>
        <v>9972.1846843272724</v>
      </c>
      <c r="I12" s="22">
        <f t="shared" si="4"/>
        <v>3.1622012380286946E-2</v>
      </c>
      <c r="J12" s="21">
        <f t="shared" si="1"/>
        <v>258.51754629408561</v>
      </c>
      <c r="K12" s="17">
        <f t="shared" si="5"/>
        <v>4187.9842499641863</v>
      </c>
      <c r="L12" s="21"/>
      <c r="M12" s="21"/>
      <c r="N12" s="18"/>
      <c r="O12" s="23"/>
      <c r="P12" s="23"/>
      <c r="Q12" s="23"/>
      <c r="R12" s="21"/>
      <c r="S12" s="20"/>
      <c r="T12" s="2"/>
      <c r="U12" s="2"/>
      <c r="V12" s="21"/>
      <c r="W12" s="23"/>
      <c r="X12" s="17"/>
      <c r="Y12" s="17"/>
      <c r="Z12" s="23"/>
      <c r="AA12" s="23"/>
      <c r="AB12" s="23"/>
      <c r="AC12" s="20"/>
      <c r="AD12" s="21"/>
      <c r="AE12" s="18"/>
      <c r="AF12" s="21"/>
      <c r="AG12" s="18"/>
      <c r="AH12" s="18"/>
      <c r="AI12" s="18"/>
    </row>
    <row r="13" spans="1:35" x14ac:dyDescent="0.25">
      <c r="A13" t="s">
        <v>6</v>
      </c>
      <c r="B13" s="18">
        <f>'potenze per terminale'!D9</f>
        <v>14.2</v>
      </c>
      <c r="C13" s="19">
        <f>'potenze per terminale'!C9</f>
        <v>1436.3295250896058</v>
      </c>
      <c r="D13" s="18">
        <f>'potenze per terminale'!E9</f>
        <v>20</v>
      </c>
      <c r="E13" s="18">
        <v>0.01</v>
      </c>
      <c r="F13" s="17">
        <f t="shared" si="2"/>
        <v>3.5051064348595253E-5</v>
      </c>
      <c r="G13" s="20">
        <f t="shared" si="3"/>
        <v>0.44628401213688307</v>
      </c>
      <c r="H13" s="21">
        <f t="shared" si="0"/>
        <v>10884.433014211263</v>
      </c>
      <c r="I13" s="22">
        <f t="shared" si="4"/>
        <v>3.0937529463702592E-2</v>
      </c>
      <c r="J13" s="21">
        <f t="shared" si="1"/>
        <v>301.31249842338383</v>
      </c>
      <c r="K13" s="17">
        <f t="shared" si="5"/>
        <v>4278.6374776120501</v>
      </c>
      <c r="L13" s="21"/>
      <c r="M13" s="21"/>
      <c r="N13" s="18"/>
      <c r="O13" s="23"/>
      <c r="P13" s="23"/>
      <c r="Q13" s="23"/>
      <c r="R13" s="21"/>
      <c r="S13" s="20"/>
      <c r="T13" s="2"/>
      <c r="U13" s="2"/>
      <c r="V13" s="21"/>
      <c r="W13" s="23"/>
      <c r="X13" s="17"/>
      <c r="Y13" s="17"/>
      <c r="Z13" s="23"/>
      <c r="AA13" s="23"/>
      <c r="AB13" s="23"/>
      <c r="AC13" s="20"/>
      <c r="AD13" s="21"/>
      <c r="AE13" s="18"/>
      <c r="AF13" s="21"/>
      <c r="AG13" s="18"/>
      <c r="AH13" s="18"/>
      <c r="AI13" s="18"/>
    </row>
    <row r="14" spans="1:35" x14ac:dyDescent="0.25">
      <c r="A14" t="s">
        <v>7</v>
      </c>
      <c r="B14" s="18">
        <f>'potenze per terminale'!D10</f>
        <v>17.2</v>
      </c>
      <c r="C14" s="19">
        <f>'potenze per terminale'!C10</f>
        <v>1042.7027329749103</v>
      </c>
      <c r="D14" s="18">
        <f>'potenze per terminale'!E10</f>
        <v>20</v>
      </c>
      <c r="E14" s="18">
        <v>0.01</v>
      </c>
      <c r="F14" s="17">
        <f t="shared" si="2"/>
        <v>2.5445303429016167E-5</v>
      </c>
      <c r="G14" s="20">
        <f t="shared" si="3"/>
        <v>0.3239796655360862</v>
      </c>
      <c r="H14" s="21">
        <f t="shared" si="0"/>
        <v>7901.5489499823525</v>
      </c>
      <c r="I14" s="22">
        <f t="shared" si="4"/>
        <v>3.3516528036082946E-2</v>
      </c>
      <c r="J14" s="21">
        <f t="shared" si="1"/>
        <v>172.0296827674116</v>
      </c>
      <c r="K14" s="17">
        <f t="shared" si="5"/>
        <v>2958.9105435994793</v>
      </c>
      <c r="L14" s="21"/>
      <c r="M14" s="21"/>
      <c r="N14" s="18"/>
      <c r="O14" s="23"/>
      <c r="P14" s="23"/>
      <c r="Q14" s="23"/>
      <c r="R14" s="21"/>
      <c r="S14" s="20"/>
      <c r="T14" s="2"/>
      <c r="U14" s="2"/>
      <c r="V14" s="21"/>
      <c r="W14" s="23"/>
      <c r="X14" s="17"/>
      <c r="Y14" s="17"/>
      <c r="Z14" s="23"/>
      <c r="AA14" s="23"/>
      <c r="AB14" s="23"/>
      <c r="AC14" s="20"/>
      <c r="AD14" s="21"/>
      <c r="AE14" s="18"/>
      <c r="AF14" s="21"/>
      <c r="AG14" s="18"/>
      <c r="AH14" s="18"/>
      <c r="AI14" s="18"/>
    </row>
    <row r="15" spans="1:35" x14ac:dyDescent="0.25">
      <c r="A15" t="s">
        <v>4</v>
      </c>
      <c r="B15" s="18">
        <f>'potenze per terminale'!D11</f>
        <v>17.3</v>
      </c>
      <c r="C15" s="19">
        <f>'potenze per terminale'!C11</f>
        <v>1755.3046594982079</v>
      </c>
      <c r="D15" s="18">
        <f>'potenze per terminale'!E11</f>
        <v>20</v>
      </c>
      <c r="E15" s="18">
        <v>0.01</v>
      </c>
      <c r="F15" s="17">
        <f t="shared" si="2"/>
        <v>4.2835084496102998E-5</v>
      </c>
      <c r="G15" s="20">
        <f t="shared" si="3"/>
        <v>0.54539323482510405</v>
      </c>
      <c r="H15" s="21">
        <f t="shared" si="0"/>
        <v>13301.610565061141</v>
      </c>
      <c r="I15" s="22">
        <f t="shared" si="4"/>
        <v>2.9424631011095784E-2</v>
      </c>
      <c r="J15" s="21">
        <f t="shared" si="1"/>
        <v>427.99567232972572</v>
      </c>
      <c r="K15" s="17">
        <f t="shared" si="5"/>
        <v>7404.3251313042556</v>
      </c>
      <c r="L15" s="21"/>
      <c r="M15" s="21"/>
      <c r="N15" s="18"/>
      <c r="O15" s="23"/>
      <c r="P15" s="23"/>
      <c r="Q15" s="23"/>
      <c r="R15" s="21"/>
      <c r="S15" s="20"/>
      <c r="T15" s="2"/>
      <c r="U15" s="2"/>
      <c r="V15" s="21"/>
      <c r="W15" s="23"/>
      <c r="X15" s="17"/>
      <c r="Y15" s="17"/>
      <c r="Z15" s="23"/>
      <c r="AA15" s="23"/>
      <c r="AB15" s="23"/>
      <c r="AC15" s="20"/>
      <c r="AD15" s="21"/>
      <c r="AE15" s="18"/>
      <c r="AF15" s="21"/>
      <c r="AG15" s="18"/>
      <c r="AH15" s="18"/>
      <c r="AI15" s="18"/>
    </row>
    <row r="16" spans="1:35" s="18" customFormat="1" x14ac:dyDescent="0.25">
      <c r="A16" t="s">
        <v>89</v>
      </c>
      <c r="B16" s="18">
        <f>'potenze per terminale'!D12</f>
        <v>14.6</v>
      </c>
      <c r="C16" s="19">
        <f>'potenze per terminale'!C12</f>
        <v>1669.8947132616488</v>
      </c>
      <c r="D16" s="18">
        <f>'potenze per terminale'!E12</f>
        <v>20</v>
      </c>
      <c r="E16" s="18">
        <v>0.01</v>
      </c>
      <c r="F16" s="17">
        <f t="shared" si="2"/>
        <v>4.0750806850023888E-5</v>
      </c>
      <c r="G16" s="20">
        <f t="shared" si="3"/>
        <v>0.51885538761314964</v>
      </c>
      <c r="H16" s="21">
        <f t="shared" si="0"/>
        <v>12654.378281437914</v>
      </c>
      <c r="I16" s="22">
        <f t="shared" si="4"/>
        <v>2.979386732046118E-2</v>
      </c>
      <c r="J16" s="21">
        <f t="shared" si="1"/>
        <v>392.21879388344843</v>
      </c>
      <c r="K16" s="17">
        <f t="shared" si="5"/>
        <v>5726.3943906983468</v>
      </c>
      <c r="L16" s="21"/>
      <c r="M16" s="21"/>
      <c r="O16" s="23"/>
      <c r="P16" s="23"/>
      <c r="Q16" s="23"/>
      <c r="R16" s="21"/>
      <c r="S16" s="20"/>
      <c r="T16" s="23"/>
      <c r="U16" s="23"/>
      <c r="V16" s="21"/>
      <c r="W16" s="23"/>
      <c r="X16" s="17"/>
      <c r="Y16" s="17"/>
      <c r="Z16" s="23"/>
      <c r="AA16" s="23"/>
      <c r="AB16" s="23"/>
      <c r="AC16" s="20"/>
      <c r="AD16" s="21"/>
      <c r="AF16" s="21"/>
    </row>
    <row r="17" spans="1:35" x14ac:dyDescent="0.25">
      <c r="A17" t="s">
        <v>90</v>
      </c>
      <c r="B17" s="18">
        <f>'potenze per terminale'!D13</f>
        <v>15.6</v>
      </c>
      <c r="C17" s="19">
        <f>'potenze per terminale'!C13</f>
        <v>1669.8947132616488</v>
      </c>
      <c r="D17" s="18">
        <f>'potenze per terminale'!E13</f>
        <v>20</v>
      </c>
      <c r="E17" s="18">
        <v>0.01</v>
      </c>
      <c r="F17" s="17">
        <f t="shared" si="2"/>
        <v>4.0750806850023888E-5</v>
      </c>
      <c r="G17" s="20">
        <f t="shared" si="3"/>
        <v>0.51885538761314964</v>
      </c>
      <c r="H17" s="21">
        <f t="shared" si="0"/>
        <v>12654.378281437914</v>
      </c>
      <c r="I17" s="22">
        <f t="shared" si="4"/>
        <v>2.979386732046118E-2</v>
      </c>
      <c r="J17" s="21">
        <f t="shared" si="1"/>
        <v>392.21879388344843</v>
      </c>
      <c r="K17" s="17">
        <f t="shared" si="5"/>
        <v>6118.6131845817954</v>
      </c>
      <c r="L17" s="21"/>
      <c r="M17" s="21"/>
      <c r="N17" s="18"/>
      <c r="O17" s="23"/>
      <c r="P17" s="23"/>
      <c r="Q17" s="23"/>
      <c r="R17" s="21"/>
      <c r="S17" s="20"/>
      <c r="T17" s="2"/>
      <c r="U17" s="2"/>
      <c r="V17" s="21"/>
      <c r="W17" s="23"/>
      <c r="X17" s="17"/>
      <c r="Y17" s="17"/>
      <c r="Z17" s="23"/>
      <c r="AA17" s="23"/>
      <c r="AB17" s="23"/>
      <c r="AC17" s="20"/>
      <c r="AD17" s="21"/>
      <c r="AE17" s="18"/>
      <c r="AF17" s="21"/>
      <c r="AG17" s="18"/>
      <c r="AH17" s="18"/>
      <c r="AI17" s="18"/>
    </row>
    <row r="19" spans="1:35" x14ac:dyDescent="0.25">
      <c r="M19" s="6"/>
      <c r="O19" t="s">
        <v>93</v>
      </c>
      <c r="P19" s="2">
        <f>MAX(P9:P17)</f>
        <v>0</v>
      </c>
      <c r="T19" s="5"/>
    </row>
    <row r="20" spans="1:35" x14ac:dyDescent="0.25">
      <c r="A20" s="14"/>
      <c r="X20" s="3">
        <f>SUM(X9:X17)</f>
        <v>0</v>
      </c>
      <c r="Y20" s="3"/>
    </row>
    <row r="21" spans="1:35" x14ac:dyDescent="0.25">
      <c r="A21" s="13"/>
    </row>
    <row r="22" spans="1:35" x14ac:dyDescent="0.25">
      <c r="A22" s="14"/>
      <c r="X22" s="3"/>
    </row>
    <row r="23" spans="1:35" x14ac:dyDescent="0.25">
      <c r="A23" s="13"/>
      <c r="X23" s="3"/>
    </row>
    <row r="24" spans="1:35" x14ac:dyDescent="0.25">
      <c r="A24" s="14"/>
    </row>
    <row r="25" spans="1:35" x14ac:dyDescent="0.25">
      <c r="A25" s="10"/>
      <c r="X25" s="3"/>
    </row>
    <row r="26" spans="1:35" x14ac:dyDescent="0.25">
      <c r="A26" s="13"/>
    </row>
    <row r="27" spans="1:35" x14ac:dyDescent="0.25">
      <c r="A27" s="14"/>
    </row>
    <row r="28" spans="1:35" x14ac:dyDescent="0.25">
      <c r="A28" s="1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H29" sqref="H29"/>
    </sheetView>
  </sheetViews>
  <sheetFormatPr defaultRowHeight="13.2" x14ac:dyDescent="0.25"/>
  <sheetData>
    <row r="1" spans="1:3" x14ac:dyDescent="0.25">
      <c r="A1" t="s">
        <v>99</v>
      </c>
    </row>
    <row r="3" spans="1:3" x14ac:dyDescent="0.25">
      <c r="A3" t="s">
        <v>19</v>
      </c>
      <c r="B3">
        <v>16</v>
      </c>
      <c r="C3" t="s">
        <v>13</v>
      </c>
    </row>
    <row r="4" spans="1:3" x14ac:dyDescent="0.25">
      <c r="A4" t="s">
        <v>100</v>
      </c>
      <c r="B4">
        <v>3</v>
      </c>
      <c r="C4" t="s">
        <v>101</v>
      </c>
    </row>
    <row r="5" spans="1:3" x14ac:dyDescent="0.25">
      <c r="A5" t="s">
        <v>102</v>
      </c>
      <c r="B5">
        <v>0.02</v>
      </c>
      <c r="C5" t="s">
        <v>13</v>
      </c>
    </row>
    <row r="7" spans="1:3" x14ac:dyDescent="0.25">
      <c r="A7" t="s">
        <v>103</v>
      </c>
      <c r="B7" s="3"/>
    </row>
    <row r="8" spans="1:3" x14ac:dyDescent="0.25">
      <c r="A8" t="s">
        <v>81</v>
      </c>
      <c r="C8" t="s">
        <v>104</v>
      </c>
    </row>
    <row r="9" spans="1:3" x14ac:dyDescent="0.25">
      <c r="A9" t="s">
        <v>20</v>
      </c>
      <c r="B9" s="3"/>
      <c r="C9" t="s">
        <v>30</v>
      </c>
    </row>
    <row r="10" spans="1:3" x14ac:dyDescent="0.25">
      <c r="A10" t="s">
        <v>105</v>
      </c>
      <c r="B10" s="3"/>
      <c r="C10" t="s">
        <v>15</v>
      </c>
    </row>
    <row r="11" spans="1:3" x14ac:dyDescent="0.25">
      <c r="A11" t="s">
        <v>106</v>
      </c>
      <c r="B11" s="3"/>
      <c r="C11" t="s">
        <v>107</v>
      </c>
    </row>
    <row r="12" spans="1:3" x14ac:dyDescent="0.25">
      <c r="A12" t="s">
        <v>108</v>
      </c>
      <c r="C12" t="s">
        <v>13</v>
      </c>
    </row>
    <row r="13" spans="1:3" x14ac:dyDescent="0.25">
      <c r="A13" t="s">
        <v>81</v>
      </c>
    </row>
    <row r="14" spans="1:3" x14ac:dyDescent="0.25">
      <c r="A14" t="s">
        <v>20</v>
      </c>
      <c r="B14" s="3"/>
      <c r="C14" t="s">
        <v>30</v>
      </c>
    </row>
    <row r="15" spans="1:3" x14ac:dyDescent="0.25">
      <c r="A15" t="s">
        <v>109</v>
      </c>
    </row>
    <row r="16" spans="1:3" x14ac:dyDescent="0.25">
      <c r="A16" t="s">
        <v>110</v>
      </c>
    </row>
    <row r="17" spans="1:3" x14ac:dyDescent="0.25">
      <c r="A17" t="s">
        <v>21</v>
      </c>
      <c r="B17" s="3"/>
    </row>
    <row r="18" spans="1:3" x14ac:dyDescent="0.25">
      <c r="A18" t="s">
        <v>22</v>
      </c>
      <c r="B18" s="3"/>
    </row>
    <row r="19" spans="1:3" x14ac:dyDescent="0.25">
      <c r="A19" t="s">
        <v>24</v>
      </c>
      <c r="B19" s="3"/>
      <c r="C19" t="s">
        <v>15</v>
      </c>
    </row>
    <row r="20" spans="1:3" x14ac:dyDescent="0.25">
      <c r="A20" t="s">
        <v>111</v>
      </c>
      <c r="C20" t="s">
        <v>15</v>
      </c>
    </row>
    <row r="21" spans="1:3" x14ac:dyDescent="0.25">
      <c r="A21" t="s">
        <v>25</v>
      </c>
      <c r="B21" s="3"/>
      <c r="C21" t="s">
        <v>15</v>
      </c>
    </row>
    <row r="22" spans="1:3" x14ac:dyDescent="0.25">
      <c r="A22" t="s">
        <v>49</v>
      </c>
      <c r="B22" s="3"/>
      <c r="C22" t="s">
        <v>15</v>
      </c>
    </row>
    <row r="23" spans="1:3" x14ac:dyDescent="0.25">
      <c r="A23" t="s">
        <v>112</v>
      </c>
      <c r="B23" s="3"/>
      <c r="C23" t="s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V23" sqref="V23"/>
    </sheetView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14</vt:i4>
      </vt:variant>
    </vt:vector>
  </HeadingPairs>
  <TitlesOfParts>
    <vt:vector size="20" baseType="lpstr">
      <vt:lpstr>risultati Termolog</vt:lpstr>
      <vt:lpstr>potenze per terminale</vt:lpstr>
      <vt:lpstr>Perdite carico concentrate</vt:lpstr>
      <vt:lpstr>dimensionamento</vt:lpstr>
      <vt:lpstr>collettore</vt:lpstr>
      <vt:lpstr>Foglio2</vt:lpstr>
      <vt:lpstr>cp</vt:lpstr>
      <vt:lpstr>csi_c</vt:lpstr>
      <vt:lpstr>D</vt:lpstr>
      <vt:lpstr>Dc</vt:lpstr>
      <vt:lpstr>DP_cg</vt:lpstr>
      <vt:lpstr>DPC</vt:lpstr>
      <vt:lpstr>Dpvmax</vt:lpstr>
      <vt:lpstr>Dt</vt:lpstr>
      <vt:lpstr>Dtheta_n</vt:lpstr>
      <vt:lpstr>mu</vt:lpstr>
      <vt:lpstr>n</vt:lpstr>
      <vt:lpstr>rho</vt:lpstr>
      <vt:lpstr>t_mi</vt:lpstr>
      <vt:lpstr>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2017-03-20T21:37:52Z</dcterms:created>
  <dcterms:modified xsi:type="dcterms:W3CDTF">2023-03-30T08:05:18Z</dcterms:modified>
</cp:coreProperties>
</file>