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\2019-20\EsercizioTank\"/>
    </mc:Choice>
  </mc:AlternateContent>
  <bookViews>
    <workbookView xWindow="0" yWindow="0" windowWidth="16380" windowHeight="8196" tabRatio="594" activeTab="2"/>
  </bookViews>
  <sheets>
    <sheet name="Residenziale" sheetId="1" r:id="rId1"/>
    <sheet name="Volume no prelievo" sheetId="2" r:id="rId2"/>
    <sheet name="Volume Prelievo" sheetId="3" r:id="rId3"/>
    <sheet name="Studenti" sheetId="4" r:id="rId4"/>
    <sheet name="Volume Studenti Prelievo" sheetId="5" r:id="rId5"/>
  </sheets>
  <definedNames>
    <definedName name="Dot_V_pr">'Volume Prelievo'!$B$5</definedName>
    <definedName name="dot_V_pu">'Volume no prelievo'!$B$3</definedName>
    <definedName name="m_pr">'Volume Prelievo'!$B$9</definedName>
    <definedName name="m_pu" localSheetId="2">'Volume Prelievo'!$B$8</definedName>
    <definedName name="m_pu">'Volume no prelievo'!$B$5</definedName>
    <definedName name="phi_pr">'Volume Prelievo'!$B$7</definedName>
    <definedName name="rho" localSheetId="2">'Volume Prelievo'!$B$4</definedName>
    <definedName name="rho">'Volume no prelievo'!$B$4</definedName>
    <definedName name="tau_pr" localSheetId="2">'Volume Prelievo'!$B$2</definedName>
    <definedName name="tau_pr">'Volume no prelievo'!$B$2</definedName>
    <definedName name="tau_pu" localSheetId="2">'Volume Prelievo'!$B$1</definedName>
    <definedName name="tau_pu">'Volume no prelievo'!$B$1</definedName>
    <definedName name="theta_c" localSheetId="2">'Volume Prelievo'!$B$10</definedName>
    <definedName name="theta_c">'Volume no prelievo'!$B$6</definedName>
    <definedName name="theta_f" localSheetId="2">'Volume Prelievo'!$B$11</definedName>
    <definedName name="theta_f">'Volume no prelievo'!$B$7</definedName>
    <definedName name="theta_u" localSheetId="2">'Volume Prelievo'!$B$12</definedName>
    <definedName name="theta_u">'Volume no prelievo'!$B$8</definedName>
    <definedName name="V_pr">'Volume Prelievo'!$B$6</definedName>
    <definedName name="V_pu">'Volume Prelievo'!$B$3</definedName>
  </definedNames>
  <calcPr calcId="162913"/>
  <extLst>
    <ext xmlns:loext="http://schemas.libreoffice.org/" uri="{7626C862-2A13-11E5-B345-FEFF819CDC9F}">
      <loext:extCalcPr stringRefSyntax="ExcelR1C1"/>
    </ext>
  </extLst>
</workbook>
</file>

<file path=xl/calcChain.xml><?xml version="1.0" encoding="utf-8"?>
<calcChain xmlns="http://schemas.openxmlformats.org/spreadsheetml/2006/main">
  <c r="D28" i="4" l="1"/>
  <c r="D10" i="4"/>
  <c r="A17" i="3"/>
  <c r="A15" i="2"/>
  <c r="B9" i="2"/>
  <c r="B11" i="2" s="1"/>
  <c r="B10" i="2"/>
  <c r="B15" i="3"/>
  <c r="B5" i="3"/>
  <c r="B9" i="3"/>
  <c r="B7" i="3" s="1"/>
  <c r="B13" i="3" s="1"/>
  <c r="B6" i="3"/>
  <c r="D7" i="3" s="1"/>
  <c r="B8" i="3"/>
  <c r="B3" i="3"/>
  <c r="D22" i="1"/>
  <c r="D11" i="1"/>
  <c r="B5" i="2"/>
  <c r="B30" i="4" l="1"/>
  <c r="C25" i="4"/>
  <c r="C21" i="4"/>
  <c r="C17" i="4"/>
  <c r="C13" i="4"/>
  <c r="C10" i="4"/>
  <c r="C7" i="4"/>
  <c r="C6" i="4"/>
  <c r="C3" i="4"/>
  <c r="C28" i="4" s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27" i="1" s="1"/>
  <c r="C14" i="4" l="1"/>
  <c r="C18" i="4"/>
  <c r="C22" i="4"/>
  <c r="C26" i="4"/>
  <c r="C8" i="4"/>
  <c r="C11" i="4"/>
  <c r="C15" i="4"/>
  <c r="C19" i="4"/>
  <c r="C23" i="4"/>
  <c r="C27" i="4"/>
  <c r="C5" i="4"/>
  <c r="C9" i="4"/>
  <c r="C12" i="4"/>
  <c r="C16" i="4"/>
  <c r="C20" i="4"/>
  <c r="C24" i="4"/>
  <c r="C30" i="4" l="1"/>
</calcChain>
</file>

<file path=xl/sharedStrings.xml><?xml version="1.0" encoding="utf-8"?>
<sst xmlns="http://schemas.openxmlformats.org/spreadsheetml/2006/main" count="95" uniqueCount="31">
  <si>
    <t>tau_pu</t>
  </si>
  <si>
    <t>h</t>
  </si>
  <si>
    <t>tau_pr</t>
  </si>
  <si>
    <t>V_pu</t>
  </si>
  <si>
    <t>l/h</t>
  </si>
  <si>
    <t>rho</t>
  </si>
  <si>
    <t>kg/m^3</t>
  </si>
  <si>
    <t>m_pu</t>
  </si>
  <si>
    <t>kg/s</t>
  </si>
  <si>
    <t>theta_c</t>
  </si>
  <si>
    <t>°C</t>
  </si>
  <si>
    <t>theta_f</t>
  </si>
  <si>
    <t>theta_u</t>
  </si>
  <si>
    <t>V</t>
  </si>
  <si>
    <t>l</t>
  </si>
  <si>
    <t>phi_sc</t>
  </si>
  <si>
    <t>W</t>
  </si>
  <si>
    <t>Dot V_pr</t>
  </si>
  <si>
    <t>V_pr</t>
  </si>
  <si>
    <t>M*3</t>
  </si>
  <si>
    <t>phi_pr</t>
  </si>
  <si>
    <t>m_pr</t>
  </si>
  <si>
    <t xml:space="preserve"> </t>
  </si>
  <si>
    <t>B.4</t>
  </si>
  <si>
    <t>Accomodation</t>
  </si>
  <si>
    <t>l/day/bed</t>
  </si>
  <si>
    <t>nbed</t>
  </si>
  <si>
    <t>l/day</t>
  </si>
  <si>
    <t>Vs</t>
  </si>
  <si>
    <t>Phi_sc</t>
  </si>
  <si>
    <t>dot V_pu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</si>
</sst>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E+00"/>
    <numFmt numFmtId="166" formatCode="0.000"/>
    <numFmt numFmtId="168" formatCode="0.0000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 applyFont="1"/>
    <xf numFmtId="168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Residenziale!$C$2:$C$25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55</c:v>
                </c:pt>
                <c:pt idx="8">
                  <c:v>14.4</c:v>
                </c:pt>
                <c:pt idx="9">
                  <c:v>7.2</c:v>
                </c:pt>
                <c:pt idx="10">
                  <c:v>3.6</c:v>
                </c:pt>
                <c:pt idx="11">
                  <c:v>7.2</c:v>
                </c:pt>
                <c:pt idx="12">
                  <c:v>10.8</c:v>
                </c:pt>
                <c:pt idx="13">
                  <c:v>0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0</c:v>
                </c:pt>
                <c:pt idx="18">
                  <c:v>10.8</c:v>
                </c:pt>
                <c:pt idx="19">
                  <c:v>3.6</c:v>
                </c:pt>
                <c:pt idx="20">
                  <c:v>25.2</c:v>
                </c:pt>
                <c:pt idx="21">
                  <c:v>51.4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A-4A85-92FE-85DD4AAF5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9422188"/>
        <c:axId val="98412899"/>
      </c:barChart>
      <c:catAx>
        <c:axId val="8942218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it-IT" sz="900" b="0" strike="noStrike" spc="-1">
                    <a:latin typeface="Arial"/>
                  </a:rPr>
                  <a:t>ora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it-IT"/>
          </a:p>
        </c:txPr>
        <c:crossAx val="98412899"/>
        <c:crosses val="autoZero"/>
        <c:auto val="1"/>
        <c:lblAlgn val="ctr"/>
        <c:lblOffset val="100"/>
        <c:noMultiLvlLbl val="0"/>
      </c:catAx>
      <c:valAx>
        <c:axId val="9841289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it-IT" sz="900" b="0" strike="noStrike" spc="-1">
                    <a:latin typeface="Arial"/>
                  </a:rPr>
                  <a:t>richiesta [l/h]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it-IT"/>
          </a:p>
        </c:txPr>
        <c:crossAx val="89422188"/>
        <c:crosses val="autoZero"/>
        <c:crossBetween val="between"/>
      </c:valAx>
      <c:spPr>
        <a:noFill/>
        <a:ln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Studenti!$A$5:$A$28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Studenti!$B$5:$B$28</c:f>
              <c:numCache>
                <c:formatCode>General</c:formatCode>
                <c:ptCount val="24"/>
                <c:pt idx="0">
                  <c:v>1.4</c:v>
                </c:pt>
                <c:pt idx="1">
                  <c:v>1</c:v>
                </c:pt>
                <c:pt idx="2">
                  <c:v>0.6</c:v>
                </c:pt>
                <c:pt idx="3">
                  <c:v>0.6</c:v>
                </c:pt>
                <c:pt idx="4">
                  <c:v>1.3</c:v>
                </c:pt>
                <c:pt idx="5">
                  <c:v>3.4</c:v>
                </c:pt>
                <c:pt idx="6">
                  <c:v>5.8</c:v>
                </c:pt>
                <c:pt idx="7">
                  <c:v>5.8</c:v>
                </c:pt>
                <c:pt idx="8">
                  <c:v>6.2</c:v>
                </c:pt>
                <c:pt idx="9">
                  <c:v>5.4</c:v>
                </c:pt>
                <c:pt idx="10">
                  <c:v>5.0999999999999996</c:v>
                </c:pt>
                <c:pt idx="11">
                  <c:v>4.7</c:v>
                </c:pt>
                <c:pt idx="12">
                  <c:v>4.2</c:v>
                </c:pt>
                <c:pt idx="13">
                  <c:v>4.5</c:v>
                </c:pt>
                <c:pt idx="14">
                  <c:v>4.0999999999999996</c:v>
                </c:pt>
                <c:pt idx="15">
                  <c:v>4.3</c:v>
                </c:pt>
                <c:pt idx="16">
                  <c:v>5.3</c:v>
                </c:pt>
                <c:pt idx="17">
                  <c:v>6</c:v>
                </c:pt>
                <c:pt idx="18">
                  <c:v>6.6</c:v>
                </c:pt>
                <c:pt idx="19">
                  <c:v>6</c:v>
                </c:pt>
                <c:pt idx="20">
                  <c:v>5.6</c:v>
                </c:pt>
                <c:pt idx="21">
                  <c:v>5.4</c:v>
                </c:pt>
                <c:pt idx="22">
                  <c:v>3.9</c:v>
                </c:pt>
                <c:pt idx="2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E-44B0-8B28-B3D6865A5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638164"/>
        <c:axId val="99680397"/>
      </c:barChart>
      <c:catAx>
        <c:axId val="766381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it-IT"/>
          </a:p>
        </c:txPr>
        <c:crossAx val="99680397"/>
        <c:crosses val="autoZero"/>
        <c:auto val="1"/>
        <c:lblAlgn val="ctr"/>
        <c:lblOffset val="100"/>
        <c:noMultiLvlLbl val="0"/>
      </c:catAx>
      <c:valAx>
        <c:axId val="9968039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it-IT"/>
          </a:p>
        </c:txPr>
        <c:crossAx val="76638164"/>
        <c:crosses val="autoZero"/>
        <c:crossBetween val="between"/>
      </c:valAx>
      <c:spPr>
        <a:noFill/>
        <a:ln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474120</xdr:colOff>
      <xdr:row>1</xdr:row>
      <xdr:rowOff>43200</xdr:rowOff>
    </xdr:from>
    <xdr:to>
      <xdr:col>13</xdr:col>
      <xdr:colOff>543960</xdr:colOff>
      <xdr:row>21</xdr:row>
      <xdr:rowOff>31680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690480</xdr:colOff>
      <xdr:row>1</xdr:row>
      <xdr:rowOff>12240</xdr:rowOff>
    </xdr:from>
    <xdr:to>
      <xdr:col>12</xdr:col>
      <xdr:colOff>760320</xdr:colOff>
      <xdr:row>20</xdr:row>
      <xdr:rowOff>163080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I1" zoomScale="130" zoomScaleNormal="130" workbookViewId="0">
      <selection activeCell="E23" sqref="E23"/>
    </sheetView>
  </sheetViews>
  <sheetFormatPr defaultColWidth="11.5546875" defaultRowHeight="13.2" x14ac:dyDescent="0.25"/>
  <sheetData>
    <row r="1" spans="1:5" x14ac:dyDescent="0.25">
      <c r="A1">
        <v>200</v>
      </c>
    </row>
    <row r="2" spans="1:5" x14ac:dyDescent="0.25">
      <c r="A2">
        <v>0</v>
      </c>
      <c r="B2">
        <v>0</v>
      </c>
      <c r="C2">
        <f t="shared" ref="C2:C25" si="0">B2*$A$1/100</f>
        <v>0</v>
      </c>
    </row>
    <row r="3" spans="1:5" x14ac:dyDescent="0.25">
      <c r="A3">
        <v>1</v>
      </c>
      <c r="B3">
        <v>0</v>
      </c>
      <c r="C3">
        <f t="shared" si="0"/>
        <v>0</v>
      </c>
    </row>
    <row r="4" spans="1:5" x14ac:dyDescent="0.25">
      <c r="A4">
        <v>2</v>
      </c>
      <c r="B4">
        <v>0</v>
      </c>
      <c r="C4">
        <f t="shared" si="0"/>
        <v>0</v>
      </c>
    </row>
    <row r="5" spans="1:5" x14ac:dyDescent="0.25">
      <c r="A5">
        <v>3</v>
      </c>
      <c r="B5">
        <v>0</v>
      </c>
      <c r="C5">
        <f t="shared" si="0"/>
        <v>0</v>
      </c>
    </row>
    <row r="6" spans="1:5" x14ac:dyDescent="0.25">
      <c r="A6">
        <v>4</v>
      </c>
      <c r="B6">
        <v>0</v>
      </c>
      <c r="C6">
        <f t="shared" si="0"/>
        <v>0</v>
      </c>
    </row>
    <row r="7" spans="1:5" x14ac:dyDescent="0.25">
      <c r="A7">
        <v>5</v>
      </c>
      <c r="B7">
        <v>0</v>
      </c>
      <c r="C7">
        <f t="shared" si="0"/>
        <v>0</v>
      </c>
    </row>
    <row r="8" spans="1:5" x14ac:dyDescent="0.25">
      <c r="A8">
        <v>6</v>
      </c>
      <c r="B8">
        <v>0</v>
      </c>
      <c r="C8">
        <f t="shared" si="0"/>
        <v>0</v>
      </c>
    </row>
    <row r="9" spans="1:5" x14ac:dyDescent="0.25">
      <c r="A9">
        <v>7</v>
      </c>
      <c r="B9">
        <v>27.5</v>
      </c>
      <c r="C9">
        <f t="shared" si="0"/>
        <v>55</v>
      </c>
      <c r="D9">
        <v>55</v>
      </c>
    </row>
    <row r="10" spans="1:5" x14ac:dyDescent="0.25">
      <c r="A10">
        <v>8</v>
      </c>
      <c r="B10">
        <v>7.2</v>
      </c>
      <c r="C10">
        <f t="shared" si="0"/>
        <v>14.4</v>
      </c>
    </row>
    <row r="11" spans="1:5" x14ac:dyDescent="0.25">
      <c r="A11">
        <v>9</v>
      </c>
      <c r="B11">
        <v>3.6</v>
      </c>
      <c r="C11">
        <f t="shared" si="0"/>
        <v>7.2</v>
      </c>
      <c r="D11">
        <f>AVERAGE(C10:C21)</f>
        <v>5.7</v>
      </c>
      <c r="E11" t="s">
        <v>4</v>
      </c>
    </row>
    <row r="12" spans="1:5" x14ac:dyDescent="0.25">
      <c r="A12">
        <v>10</v>
      </c>
      <c r="B12">
        <v>1.8</v>
      </c>
      <c r="C12">
        <f t="shared" si="0"/>
        <v>3.6</v>
      </c>
      <c r="D12" t="s">
        <v>22</v>
      </c>
    </row>
    <row r="13" spans="1:5" x14ac:dyDescent="0.25">
      <c r="A13">
        <v>11</v>
      </c>
      <c r="B13">
        <v>3.6</v>
      </c>
      <c r="C13">
        <f t="shared" si="0"/>
        <v>7.2</v>
      </c>
    </row>
    <row r="14" spans="1:5" x14ac:dyDescent="0.25">
      <c r="A14">
        <v>12</v>
      </c>
      <c r="B14">
        <v>5.4</v>
      </c>
      <c r="C14">
        <f t="shared" si="0"/>
        <v>10.8</v>
      </c>
    </row>
    <row r="15" spans="1:5" x14ac:dyDescent="0.25">
      <c r="A15">
        <v>13</v>
      </c>
      <c r="B15">
        <v>0</v>
      </c>
      <c r="C15">
        <f t="shared" si="0"/>
        <v>0</v>
      </c>
    </row>
    <row r="16" spans="1:5" x14ac:dyDescent="0.25">
      <c r="A16">
        <v>14</v>
      </c>
      <c r="B16">
        <v>1.8</v>
      </c>
      <c r="C16">
        <f t="shared" si="0"/>
        <v>3.6</v>
      </c>
    </row>
    <row r="17" spans="1:5" x14ac:dyDescent="0.25">
      <c r="A17">
        <v>15</v>
      </c>
      <c r="B17">
        <v>1.8</v>
      </c>
      <c r="C17">
        <f t="shared" si="0"/>
        <v>3.6</v>
      </c>
    </row>
    <row r="18" spans="1:5" x14ac:dyDescent="0.25">
      <c r="A18">
        <v>16</v>
      </c>
      <c r="B18">
        <v>1.8</v>
      </c>
      <c r="C18">
        <f t="shared" si="0"/>
        <v>3.6</v>
      </c>
    </row>
    <row r="19" spans="1:5" x14ac:dyDescent="0.25">
      <c r="A19">
        <v>17</v>
      </c>
      <c r="B19">
        <v>0</v>
      </c>
      <c r="C19">
        <f t="shared" si="0"/>
        <v>0</v>
      </c>
    </row>
    <row r="20" spans="1:5" x14ac:dyDescent="0.25">
      <c r="A20">
        <v>18</v>
      </c>
      <c r="B20">
        <v>5.4</v>
      </c>
      <c r="C20">
        <f t="shared" si="0"/>
        <v>10.8</v>
      </c>
    </row>
    <row r="21" spans="1:5" x14ac:dyDescent="0.25">
      <c r="A21">
        <v>19</v>
      </c>
      <c r="B21">
        <v>1.8</v>
      </c>
      <c r="C21">
        <f t="shared" si="0"/>
        <v>3.6</v>
      </c>
    </row>
    <row r="22" spans="1:5" x14ac:dyDescent="0.25">
      <c r="A22">
        <v>20</v>
      </c>
      <c r="B22">
        <v>12.6</v>
      </c>
      <c r="C22">
        <f t="shared" si="0"/>
        <v>25.2</v>
      </c>
      <c r="D22">
        <f>AVERAGE(C22:C23)</f>
        <v>38.299999999999997</v>
      </c>
      <c r="E22" t="s">
        <v>4</v>
      </c>
    </row>
    <row r="23" spans="1:5" x14ac:dyDescent="0.25">
      <c r="A23">
        <v>21</v>
      </c>
      <c r="B23">
        <v>25.7</v>
      </c>
      <c r="C23">
        <f t="shared" si="0"/>
        <v>51.4</v>
      </c>
    </row>
    <row r="24" spans="1:5" x14ac:dyDescent="0.25">
      <c r="A24">
        <v>22</v>
      </c>
      <c r="B24">
        <v>0</v>
      </c>
      <c r="C24">
        <f t="shared" si="0"/>
        <v>0</v>
      </c>
    </row>
    <row r="25" spans="1:5" x14ac:dyDescent="0.25">
      <c r="A25">
        <v>23</v>
      </c>
      <c r="B25">
        <v>0</v>
      </c>
      <c r="C25">
        <f t="shared" si="0"/>
        <v>0</v>
      </c>
    </row>
    <row r="27" spans="1:5" x14ac:dyDescent="0.25">
      <c r="C27">
        <f>SUM(C2:C25)</f>
        <v>199.99999999999997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30" zoomScaleNormal="130" workbookViewId="0">
      <selection activeCell="A16" sqref="A16"/>
    </sheetView>
  </sheetViews>
  <sheetFormatPr defaultColWidth="11.5546875" defaultRowHeight="13.2" x14ac:dyDescent="0.25"/>
  <sheetData>
    <row r="1" spans="1:3" x14ac:dyDescent="0.25">
      <c r="A1" t="s">
        <v>0</v>
      </c>
      <c r="B1">
        <v>1</v>
      </c>
      <c r="C1" t="s">
        <v>1</v>
      </c>
    </row>
    <row r="2" spans="1:3" x14ac:dyDescent="0.25">
      <c r="A2" t="s">
        <v>2</v>
      </c>
      <c r="B2">
        <v>9</v>
      </c>
      <c r="C2" t="s">
        <v>1</v>
      </c>
    </row>
    <row r="3" spans="1:3" x14ac:dyDescent="0.25">
      <c r="A3" t="s">
        <v>30</v>
      </c>
      <c r="B3">
        <v>55</v>
      </c>
      <c r="C3" t="s">
        <v>4</v>
      </c>
    </row>
    <row r="4" spans="1:3" x14ac:dyDescent="0.25">
      <c r="A4" t="s">
        <v>5</v>
      </c>
      <c r="B4">
        <v>994</v>
      </c>
      <c r="C4" t="s">
        <v>6</v>
      </c>
    </row>
    <row r="5" spans="1:3" x14ac:dyDescent="0.25">
      <c r="A5" t="s">
        <v>7</v>
      </c>
      <c r="B5" s="1">
        <f>B3/1000/3600*B4</f>
        <v>1.518611111111111E-2</v>
      </c>
      <c r="C5" t="s">
        <v>8</v>
      </c>
    </row>
    <row r="6" spans="1:3" x14ac:dyDescent="0.25">
      <c r="A6" t="s">
        <v>9</v>
      </c>
      <c r="B6">
        <v>60</v>
      </c>
      <c r="C6" t="s">
        <v>10</v>
      </c>
    </row>
    <row r="7" spans="1:3" x14ac:dyDescent="0.25">
      <c r="A7" t="s">
        <v>11</v>
      </c>
      <c r="B7">
        <v>10</v>
      </c>
      <c r="C7" t="s">
        <v>10</v>
      </c>
    </row>
    <row r="8" spans="1:3" x14ac:dyDescent="0.25">
      <c r="A8" t="s">
        <v>12</v>
      </c>
      <c r="B8">
        <v>42</v>
      </c>
      <c r="C8" t="s">
        <v>10</v>
      </c>
    </row>
    <row r="9" spans="1:3" x14ac:dyDescent="0.25">
      <c r="A9" t="s">
        <v>13</v>
      </c>
      <c r="B9" s="2">
        <f>1/0.9/rho*m_pu*tau_pu*3600*(theta_u-theta_f)/(theta_c-theta_f)*tau_pr/(tau_pu+tau_pr)*1000</f>
        <v>35.199999999999996</v>
      </c>
      <c r="C9" t="s">
        <v>14</v>
      </c>
    </row>
    <row r="10" spans="1:3" x14ac:dyDescent="0.25">
      <c r="B10">
        <f>1/0.9/B4*B5*B1*3600*(B8-B7)/(B6-B7)*B2/(B1+B2)*1000</f>
        <v>35.199999999999996</v>
      </c>
    </row>
    <row r="11" spans="1:3" x14ac:dyDescent="0.25">
      <c r="A11" t="s">
        <v>15</v>
      </c>
      <c r="B11" s="2">
        <f>0.9*B9/1000*B4*4187*(B6-B7)/B2/3600</f>
        <v>203.46959111111107</v>
      </c>
      <c r="C11" t="s">
        <v>16</v>
      </c>
    </row>
    <row r="15" spans="1:3" x14ac:dyDescent="0.25">
      <c r="A15">
        <f>tau_pr</f>
        <v>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130" zoomScaleNormal="130" workbookViewId="0">
      <selection activeCell="H11" sqref="H11"/>
    </sheetView>
  </sheetViews>
  <sheetFormatPr defaultColWidth="11.5546875" defaultRowHeight="13.2" x14ac:dyDescent="0.25"/>
  <sheetData>
    <row r="1" spans="1:4" x14ac:dyDescent="0.25">
      <c r="A1" t="s">
        <v>0</v>
      </c>
      <c r="B1">
        <v>2</v>
      </c>
      <c r="C1" t="s">
        <v>1</v>
      </c>
    </row>
    <row r="2" spans="1:4" x14ac:dyDescent="0.25">
      <c r="A2" t="s">
        <v>2</v>
      </c>
      <c r="B2">
        <v>12</v>
      </c>
      <c r="C2" t="s">
        <v>1</v>
      </c>
    </row>
    <row r="3" spans="1:4" x14ac:dyDescent="0.25">
      <c r="A3" t="s">
        <v>3</v>
      </c>
      <c r="B3">
        <f>Residenziale!D22</f>
        <v>38.299999999999997</v>
      </c>
      <c r="C3" t="s">
        <v>4</v>
      </c>
    </row>
    <row r="4" spans="1:4" x14ac:dyDescent="0.25">
      <c r="A4" t="s">
        <v>5</v>
      </c>
      <c r="B4">
        <v>994</v>
      </c>
      <c r="C4" t="s">
        <v>6</v>
      </c>
    </row>
    <row r="5" spans="1:4" x14ac:dyDescent="0.25">
      <c r="A5" t="s">
        <v>17</v>
      </c>
      <c r="B5" s="2">
        <f>Residenziale!D11</f>
        <v>5.7</v>
      </c>
      <c r="C5" t="s">
        <v>4</v>
      </c>
    </row>
    <row r="6" spans="1:4" x14ac:dyDescent="0.25">
      <c r="A6" t="s">
        <v>18</v>
      </c>
      <c r="B6" s="5">
        <f>B5*B2/1000</f>
        <v>6.8400000000000002E-2</v>
      </c>
      <c r="C6" t="s">
        <v>19</v>
      </c>
    </row>
    <row r="7" spans="1:4" x14ac:dyDescent="0.25">
      <c r="A7" t="s">
        <v>20</v>
      </c>
      <c r="B7" s="2">
        <f>B9*(B12-B11)*4187</f>
        <v>210.86848533333333</v>
      </c>
      <c r="C7" t="s">
        <v>16</v>
      </c>
      <c r="D7" s="2">
        <f>B4*B6*4187*(B12-B11)/B2/3600</f>
        <v>210.8684853333333</v>
      </c>
    </row>
    <row r="8" spans="1:4" x14ac:dyDescent="0.25">
      <c r="A8" t="s">
        <v>7</v>
      </c>
      <c r="B8" s="3">
        <f>B3*B4/1000/3600</f>
        <v>1.0575055555555556E-2</v>
      </c>
      <c r="C8" t="s">
        <v>8</v>
      </c>
    </row>
    <row r="9" spans="1:4" x14ac:dyDescent="0.25">
      <c r="A9" t="s">
        <v>21</v>
      </c>
      <c r="B9">
        <f>B5/1000/3600*B4</f>
        <v>1.5738333333333333E-3</v>
      </c>
      <c r="C9" t="s">
        <v>8</v>
      </c>
    </row>
    <row r="10" spans="1:4" x14ac:dyDescent="0.25">
      <c r="A10" t="s">
        <v>9</v>
      </c>
      <c r="B10">
        <v>60</v>
      </c>
      <c r="C10" t="s">
        <v>10</v>
      </c>
    </row>
    <row r="11" spans="1:4" x14ac:dyDescent="0.25">
      <c r="A11" t="s">
        <v>11</v>
      </c>
      <c r="B11">
        <v>10</v>
      </c>
      <c r="C11" t="s">
        <v>10</v>
      </c>
    </row>
    <row r="12" spans="1:4" x14ac:dyDescent="0.25">
      <c r="A12" t="s">
        <v>12</v>
      </c>
      <c r="B12">
        <v>42</v>
      </c>
      <c r="C12" t="s">
        <v>10</v>
      </c>
    </row>
    <row r="13" spans="1:4" x14ac:dyDescent="0.25">
      <c r="A13" t="s">
        <v>13</v>
      </c>
      <c r="B13" s="2">
        <f>(1/0.9/B4*B8*B1*3600*(B12-B11)/(B10-B11)*B2/(B2+B1)-B7*B1*3600/0.9/B4/4187/(B10-B11)*B2/(B1+B2))*1000</f>
        <v>39.740952380952386</v>
      </c>
      <c r="C13" t="s">
        <v>14</v>
      </c>
    </row>
    <row r="15" spans="1:4" x14ac:dyDescent="0.25">
      <c r="A15" t="s">
        <v>15</v>
      </c>
      <c r="B15" s="2">
        <f>0.9*B13/1000*B4*4187*(B10-B11)/B2/3600+B7</f>
        <v>383.15702222222222</v>
      </c>
      <c r="C15" t="s">
        <v>16</v>
      </c>
    </row>
    <row r="17" spans="1:2" x14ac:dyDescent="0.25">
      <c r="A17">
        <f>tau_pr</f>
        <v>12</v>
      </c>
      <c r="B17" s="4" t="s">
        <v>22</v>
      </c>
    </row>
    <row r="18" spans="1:2" x14ac:dyDescent="0.25">
      <c r="B18" s="4" t="s">
        <v>22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130" zoomScaleNormal="130" workbookViewId="0">
      <selection activeCell="J27" sqref="J27"/>
    </sheetView>
  </sheetViews>
  <sheetFormatPr defaultColWidth="11.5546875" defaultRowHeight="13.2" x14ac:dyDescent="0.25"/>
  <sheetData>
    <row r="1" spans="1:5" x14ac:dyDescent="0.25">
      <c r="A1" t="s">
        <v>23</v>
      </c>
      <c r="B1" t="s">
        <v>24</v>
      </c>
      <c r="C1">
        <v>28</v>
      </c>
      <c r="D1" t="s">
        <v>25</v>
      </c>
    </row>
    <row r="2" spans="1:5" x14ac:dyDescent="0.25">
      <c r="B2" t="s">
        <v>26</v>
      </c>
      <c r="C2">
        <v>100</v>
      </c>
    </row>
    <row r="3" spans="1:5" x14ac:dyDescent="0.25">
      <c r="A3" t="s">
        <v>22</v>
      </c>
      <c r="B3" t="s">
        <v>13</v>
      </c>
      <c r="C3">
        <f>C1*C2</f>
        <v>2800</v>
      </c>
      <c r="D3" t="s">
        <v>27</v>
      </c>
    </row>
    <row r="4" spans="1:5" x14ac:dyDescent="0.25">
      <c r="C4" t="s">
        <v>4</v>
      </c>
    </row>
    <row r="5" spans="1:5" x14ac:dyDescent="0.25">
      <c r="A5">
        <v>0</v>
      </c>
      <c r="B5">
        <v>1.4</v>
      </c>
      <c r="C5">
        <f t="shared" ref="C5:C28" si="0">$C$3*B5/100</f>
        <v>39.199999999999996</v>
      </c>
    </row>
    <row r="6" spans="1:5" x14ac:dyDescent="0.25">
      <c r="A6">
        <v>1</v>
      </c>
      <c r="B6">
        <v>1</v>
      </c>
      <c r="C6">
        <f t="shared" si="0"/>
        <v>28</v>
      </c>
    </row>
    <row r="7" spans="1:5" x14ac:dyDescent="0.25">
      <c r="A7">
        <v>2</v>
      </c>
      <c r="B7">
        <v>0.6</v>
      </c>
      <c r="C7">
        <f t="shared" si="0"/>
        <v>16.8</v>
      </c>
    </row>
    <row r="8" spans="1:5" x14ac:dyDescent="0.25">
      <c r="A8">
        <v>3</v>
      </c>
      <c r="B8">
        <v>0.6</v>
      </c>
      <c r="C8">
        <f t="shared" si="0"/>
        <v>16.8</v>
      </c>
    </row>
    <row r="9" spans="1:5" x14ac:dyDescent="0.25">
      <c r="A9">
        <v>4</v>
      </c>
      <c r="B9">
        <v>1.3</v>
      </c>
      <c r="C9">
        <f t="shared" si="0"/>
        <v>36.4</v>
      </c>
    </row>
    <row r="10" spans="1:5" x14ac:dyDescent="0.25">
      <c r="A10">
        <v>5</v>
      </c>
      <c r="B10">
        <v>3.4</v>
      </c>
      <c r="C10">
        <f t="shared" si="0"/>
        <v>95.2</v>
      </c>
      <c r="D10" s="4">
        <f>AVERAGE(C5:C10)</f>
        <v>38.733333333333327</v>
      </c>
      <c r="E10" t="s">
        <v>4</v>
      </c>
    </row>
    <row r="11" spans="1:5" x14ac:dyDescent="0.25">
      <c r="A11">
        <v>6</v>
      </c>
      <c r="B11">
        <v>5.8</v>
      </c>
      <c r="C11">
        <f t="shared" si="0"/>
        <v>162.4</v>
      </c>
      <c r="D11">
        <v>6</v>
      </c>
      <c r="E11" t="s">
        <v>1</v>
      </c>
    </row>
    <row r="12" spans="1:5" x14ac:dyDescent="0.25">
      <c r="A12">
        <v>7</v>
      </c>
      <c r="B12">
        <v>5.8</v>
      </c>
      <c r="C12">
        <f t="shared" si="0"/>
        <v>162.4</v>
      </c>
    </row>
    <row r="13" spans="1:5" x14ac:dyDescent="0.25">
      <c r="A13">
        <v>8</v>
      </c>
      <c r="B13">
        <v>6.2</v>
      </c>
      <c r="C13">
        <f t="shared" si="0"/>
        <v>173.6</v>
      </c>
    </row>
    <row r="14" spans="1:5" x14ac:dyDescent="0.25">
      <c r="A14">
        <v>9</v>
      </c>
      <c r="B14">
        <v>5.4</v>
      </c>
      <c r="C14">
        <f t="shared" si="0"/>
        <v>151.20000000000002</v>
      </c>
    </row>
    <row r="15" spans="1:5" x14ac:dyDescent="0.25">
      <c r="A15">
        <v>10</v>
      </c>
      <c r="B15">
        <v>5.0999999999999996</v>
      </c>
      <c r="C15">
        <f t="shared" si="0"/>
        <v>142.79999999999998</v>
      </c>
    </row>
    <row r="16" spans="1:5" x14ac:dyDescent="0.25">
      <c r="A16">
        <v>11</v>
      </c>
      <c r="B16">
        <v>4.7</v>
      </c>
      <c r="C16">
        <f t="shared" si="0"/>
        <v>131.6</v>
      </c>
    </row>
    <row r="17" spans="1:5" x14ac:dyDescent="0.25">
      <c r="A17">
        <v>12</v>
      </c>
      <c r="B17">
        <v>4.2</v>
      </c>
      <c r="C17">
        <f t="shared" si="0"/>
        <v>117.6</v>
      </c>
    </row>
    <row r="18" spans="1:5" x14ac:dyDescent="0.25">
      <c r="A18">
        <v>13</v>
      </c>
      <c r="B18">
        <v>4.5</v>
      </c>
      <c r="C18">
        <f t="shared" si="0"/>
        <v>126</v>
      </c>
    </row>
    <row r="19" spans="1:5" x14ac:dyDescent="0.25">
      <c r="A19">
        <v>14</v>
      </c>
      <c r="B19">
        <v>4.0999999999999996</v>
      </c>
      <c r="C19">
        <f t="shared" si="0"/>
        <v>114.79999999999998</v>
      </c>
    </row>
    <row r="20" spans="1:5" x14ac:dyDescent="0.25">
      <c r="A20">
        <v>15</v>
      </c>
      <c r="B20">
        <v>4.3</v>
      </c>
      <c r="C20">
        <f t="shared" si="0"/>
        <v>120.4</v>
      </c>
    </row>
    <row r="21" spans="1:5" x14ac:dyDescent="0.25">
      <c r="A21">
        <v>16</v>
      </c>
      <c r="B21">
        <v>5.3</v>
      </c>
      <c r="C21">
        <f t="shared" si="0"/>
        <v>148.4</v>
      </c>
    </row>
    <row r="22" spans="1:5" x14ac:dyDescent="0.25">
      <c r="A22">
        <v>17</v>
      </c>
      <c r="B22">
        <v>6</v>
      </c>
      <c r="C22">
        <f t="shared" si="0"/>
        <v>168</v>
      </c>
    </row>
    <row r="23" spans="1:5" x14ac:dyDescent="0.25">
      <c r="A23">
        <v>18</v>
      </c>
      <c r="B23">
        <v>6.6</v>
      </c>
      <c r="C23">
        <f t="shared" si="0"/>
        <v>184.8</v>
      </c>
    </row>
    <row r="24" spans="1:5" x14ac:dyDescent="0.25">
      <c r="A24">
        <v>19</v>
      </c>
      <c r="B24">
        <v>6</v>
      </c>
      <c r="C24">
        <f t="shared" si="0"/>
        <v>168</v>
      </c>
    </row>
    <row r="25" spans="1:5" x14ac:dyDescent="0.25">
      <c r="A25">
        <v>20</v>
      </c>
      <c r="B25">
        <v>5.6</v>
      </c>
      <c r="C25">
        <f t="shared" si="0"/>
        <v>156.79999999999998</v>
      </c>
    </row>
    <row r="26" spans="1:5" x14ac:dyDescent="0.25">
      <c r="A26">
        <v>21</v>
      </c>
      <c r="B26">
        <v>5.4</v>
      </c>
      <c r="C26">
        <f t="shared" si="0"/>
        <v>151.20000000000002</v>
      </c>
    </row>
    <row r="27" spans="1:5" x14ac:dyDescent="0.25">
      <c r="A27">
        <v>22</v>
      </c>
      <c r="B27">
        <v>3.9</v>
      </c>
      <c r="C27">
        <f t="shared" si="0"/>
        <v>109.2</v>
      </c>
    </row>
    <row r="28" spans="1:5" x14ac:dyDescent="0.25">
      <c r="A28">
        <v>23</v>
      </c>
      <c r="B28">
        <v>2.8</v>
      </c>
      <c r="C28">
        <f t="shared" si="0"/>
        <v>78.399999999999991</v>
      </c>
      <c r="D28" s="4">
        <f>AVERAGE(C11:C28)</f>
        <v>142.64444444444445</v>
      </c>
      <c r="E28" t="s">
        <v>4</v>
      </c>
    </row>
    <row r="29" spans="1:5" x14ac:dyDescent="0.25">
      <c r="D29">
        <v>18</v>
      </c>
      <c r="E29" t="s">
        <v>1</v>
      </c>
    </row>
    <row r="30" spans="1:5" x14ac:dyDescent="0.25">
      <c r="B30">
        <f>SUM(B5:B28)</f>
        <v>100</v>
      </c>
      <c r="C30">
        <f>SUM(C5:C28)</f>
        <v>2800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130" zoomScaleNormal="130" workbookViewId="0">
      <selection activeCell="B15" sqref="B15"/>
    </sheetView>
  </sheetViews>
  <sheetFormatPr defaultColWidth="11.5546875" defaultRowHeight="13.2" x14ac:dyDescent="0.25"/>
  <sheetData>
    <row r="1" spans="1:3" x14ac:dyDescent="0.25">
      <c r="A1" t="s">
        <v>0</v>
      </c>
      <c r="B1">
        <v>18</v>
      </c>
      <c r="C1" t="s">
        <v>1</v>
      </c>
    </row>
    <row r="2" spans="1:3" x14ac:dyDescent="0.25">
      <c r="A2" t="s">
        <v>2</v>
      </c>
      <c r="B2">
        <v>6</v>
      </c>
      <c r="C2" t="s">
        <v>1</v>
      </c>
    </row>
    <row r="3" spans="1:3" x14ac:dyDescent="0.25">
      <c r="A3" t="s">
        <v>3</v>
      </c>
      <c r="B3" s="4"/>
      <c r="C3" t="s">
        <v>4</v>
      </c>
    </row>
    <row r="4" spans="1:3" x14ac:dyDescent="0.25">
      <c r="A4" t="s">
        <v>5</v>
      </c>
      <c r="C4" t="s">
        <v>6</v>
      </c>
    </row>
    <row r="5" spans="1:3" x14ac:dyDescent="0.25">
      <c r="A5" t="s">
        <v>17</v>
      </c>
      <c r="B5" s="2"/>
      <c r="C5" t="s">
        <v>4</v>
      </c>
    </row>
    <row r="6" spans="1:3" x14ac:dyDescent="0.25">
      <c r="A6" t="s">
        <v>18</v>
      </c>
      <c r="B6" s="2"/>
      <c r="C6" t="s">
        <v>19</v>
      </c>
    </row>
    <row r="7" spans="1:3" x14ac:dyDescent="0.25">
      <c r="A7" t="s">
        <v>20</v>
      </c>
      <c r="B7" s="2"/>
      <c r="C7" t="s">
        <v>16</v>
      </c>
    </row>
    <row r="8" spans="1:3" x14ac:dyDescent="0.25">
      <c r="A8" t="s">
        <v>7</v>
      </c>
      <c r="B8" s="3"/>
      <c r="C8" t="s">
        <v>8</v>
      </c>
    </row>
    <row r="9" spans="1:3" x14ac:dyDescent="0.25">
      <c r="A9" t="s">
        <v>21</v>
      </c>
      <c r="C9" t="s">
        <v>8</v>
      </c>
    </row>
    <row r="10" spans="1:3" x14ac:dyDescent="0.25">
      <c r="A10" t="s">
        <v>9</v>
      </c>
      <c r="C10" t="s">
        <v>10</v>
      </c>
    </row>
    <row r="11" spans="1:3" x14ac:dyDescent="0.25">
      <c r="A11" t="s">
        <v>11</v>
      </c>
      <c r="C11" t="s">
        <v>10</v>
      </c>
    </row>
    <row r="12" spans="1:3" x14ac:dyDescent="0.25">
      <c r="A12" t="s">
        <v>12</v>
      </c>
      <c r="C12" t="s">
        <v>10</v>
      </c>
    </row>
    <row r="13" spans="1:3" x14ac:dyDescent="0.25">
      <c r="A13" t="s">
        <v>13</v>
      </c>
      <c r="B13" s="2"/>
      <c r="C13" t="s">
        <v>14</v>
      </c>
    </row>
    <row r="14" spans="1:3" x14ac:dyDescent="0.25">
      <c r="A14" t="s">
        <v>28</v>
      </c>
    </row>
    <row r="15" spans="1:3" x14ac:dyDescent="0.25">
      <c r="A15" t="s">
        <v>15</v>
      </c>
      <c r="B15" s="2"/>
      <c r="C15" t="s">
        <v>16</v>
      </c>
    </row>
    <row r="16" spans="1:3" x14ac:dyDescent="0.25">
      <c r="A16" t="s">
        <v>29</v>
      </c>
      <c r="B16" s="2"/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20</vt:i4>
      </vt:variant>
    </vt:vector>
  </HeadingPairs>
  <TitlesOfParts>
    <vt:vector size="25" baseType="lpstr">
      <vt:lpstr>Residenziale</vt:lpstr>
      <vt:lpstr>Volume no prelievo</vt:lpstr>
      <vt:lpstr>Volume Prelievo</vt:lpstr>
      <vt:lpstr>Studenti</vt:lpstr>
      <vt:lpstr>Volume Studenti Prelievo</vt:lpstr>
      <vt:lpstr>Dot_V_pr</vt:lpstr>
      <vt:lpstr>dot_V_pu</vt:lpstr>
      <vt:lpstr>m_pr</vt:lpstr>
      <vt:lpstr>'Volume Prelievo'!m_pu</vt:lpstr>
      <vt:lpstr>m_pu</vt:lpstr>
      <vt:lpstr>phi_pr</vt:lpstr>
      <vt:lpstr>'Volume Prelievo'!rho</vt:lpstr>
      <vt:lpstr>rho</vt:lpstr>
      <vt:lpstr>'Volume Prelievo'!tau_pr</vt:lpstr>
      <vt:lpstr>tau_pr</vt:lpstr>
      <vt:lpstr>'Volume Prelievo'!tau_pu</vt:lpstr>
      <vt:lpstr>tau_pu</vt:lpstr>
      <vt:lpstr>'Volume Prelievo'!theta_c</vt:lpstr>
      <vt:lpstr>theta_c</vt:lpstr>
      <vt:lpstr>'Volume Prelievo'!theta_f</vt:lpstr>
      <vt:lpstr>theta_f</vt:lpstr>
      <vt:lpstr>'Volume Prelievo'!theta_u</vt:lpstr>
      <vt:lpstr>theta_u</vt:lpstr>
      <vt:lpstr>V_pr</vt:lpstr>
      <vt:lpstr>V_pu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marco</cp:lastModifiedBy>
  <cp:revision>7</cp:revision>
  <dcterms:created xsi:type="dcterms:W3CDTF">2020-04-01T10:33:58Z</dcterms:created>
  <dcterms:modified xsi:type="dcterms:W3CDTF">2020-04-08T12:33:56Z</dcterms:modified>
  <dc:language>it-IT</dc:language>
</cp:coreProperties>
</file>