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bla\Lisa_HP\Lisa_Teaching\UniTS_Teaching\UniTS_2022_23\Tecniche di ricerca e analisi dei dati 2022_23\Esercitazioni\"/>
    </mc:Choice>
  </mc:AlternateContent>
  <xr:revisionPtr revIDLastSave="0" documentId="13_ncr:1_{CD95AAAA-F2CD-4806-BEE8-A9503760CC57}" xr6:coauthVersionLast="47" xr6:coauthVersionMax="47" xr10:uidLastSave="{00000000-0000-0000-0000-000000000000}"/>
  <bookViews>
    <workbookView xWindow="276" yWindow="1272" windowWidth="22320" windowHeight="11424" activeTab="3" xr2:uid="{6E63ED86-4546-4B17-AAC0-FD55A7A9F53B}"/>
  </bookViews>
  <sheets>
    <sheet name="regressione semplice lineare" sheetId="2" r:id="rId1"/>
    <sheet name="regresione multipla lineare" sheetId="1" r:id="rId2"/>
    <sheet name="ARM scomposizione varianza" sheetId="3" r:id="rId3"/>
    <sheet name="SE di b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1" i="4" l="1"/>
  <c r="M183" i="4"/>
  <c r="M190" i="4"/>
  <c r="M189" i="4"/>
  <c r="M187" i="4"/>
  <c r="C192" i="4"/>
  <c r="C193" i="4" s="1"/>
  <c r="H191" i="4"/>
  <c r="D188" i="4"/>
  <c r="D189" i="4" s="1"/>
  <c r="C188" i="4"/>
  <c r="C189" i="4" s="1"/>
  <c r="B188" i="4"/>
  <c r="B189" i="4" s="1"/>
  <c r="D187" i="4"/>
  <c r="C187" i="4"/>
  <c r="B187" i="4"/>
  <c r="I185" i="4"/>
  <c r="H185" i="4"/>
  <c r="G185" i="4"/>
  <c r="I184" i="4"/>
  <c r="H184" i="4"/>
  <c r="G184" i="4"/>
  <c r="I183" i="4"/>
  <c r="H183" i="4"/>
  <c r="G183" i="4"/>
  <c r="I182" i="4"/>
  <c r="H182" i="4"/>
  <c r="G182" i="4"/>
  <c r="I181" i="4"/>
  <c r="H181" i="4"/>
  <c r="G181" i="4"/>
  <c r="I180" i="4"/>
  <c r="H180" i="4"/>
  <c r="G180" i="4"/>
  <c r="I179" i="4"/>
  <c r="H179" i="4"/>
  <c r="G179" i="4"/>
  <c r="I178" i="4"/>
  <c r="H178" i="4"/>
  <c r="G178" i="4"/>
  <c r="I177" i="4"/>
  <c r="H177" i="4"/>
  <c r="G177" i="4"/>
  <c r="I176" i="4"/>
  <c r="H176" i="4"/>
  <c r="G176" i="4"/>
  <c r="I175" i="4"/>
  <c r="H175" i="4"/>
  <c r="G175" i="4"/>
  <c r="I174" i="4"/>
  <c r="H174" i="4"/>
  <c r="G174" i="4"/>
  <c r="I173" i="4"/>
  <c r="H173" i="4"/>
  <c r="G173" i="4"/>
  <c r="I172" i="4"/>
  <c r="H172" i="4"/>
  <c r="G172" i="4"/>
  <c r="I171" i="4"/>
  <c r="H171" i="4"/>
  <c r="G171" i="4"/>
  <c r="I170" i="4"/>
  <c r="H170" i="4"/>
  <c r="G170" i="4"/>
  <c r="I169" i="4"/>
  <c r="H169" i="4"/>
  <c r="G169" i="4"/>
  <c r="I168" i="4"/>
  <c r="H168" i="4"/>
  <c r="G168" i="4"/>
  <c r="I167" i="4"/>
  <c r="H167" i="4"/>
  <c r="G167" i="4"/>
  <c r="I166" i="4"/>
  <c r="H166" i="4"/>
  <c r="G166" i="4"/>
  <c r="I165" i="4"/>
  <c r="H165" i="4"/>
  <c r="G165" i="4"/>
  <c r="I164" i="4"/>
  <c r="H164" i="4"/>
  <c r="G164" i="4"/>
  <c r="I163" i="4"/>
  <c r="H163" i="4"/>
  <c r="G163" i="4"/>
  <c r="I162" i="4"/>
  <c r="H162" i="4"/>
  <c r="G162" i="4"/>
  <c r="I161" i="4"/>
  <c r="H161" i="4"/>
  <c r="G161" i="4"/>
  <c r="I160" i="4"/>
  <c r="H160" i="4"/>
  <c r="G160" i="4"/>
  <c r="I159" i="4"/>
  <c r="H159" i="4"/>
  <c r="G159" i="4"/>
  <c r="I158" i="4"/>
  <c r="H158" i="4"/>
  <c r="G158" i="4"/>
  <c r="I157" i="4"/>
  <c r="H157" i="4"/>
  <c r="G157" i="4"/>
  <c r="I156" i="4"/>
  <c r="H156" i="4"/>
  <c r="G156" i="4"/>
  <c r="I155" i="4"/>
  <c r="H155" i="4"/>
  <c r="G155" i="4"/>
  <c r="I154" i="4"/>
  <c r="H154" i="4"/>
  <c r="G154" i="4"/>
  <c r="I153" i="4"/>
  <c r="H153" i="4"/>
  <c r="G153" i="4"/>
  <c r="I152" i="4"/>
  <c r="H152" i="4"/>
  <c r="G152" i="4"/>
  <c r="I151" i="4"/>
  <c r="H151" i="4"/>
  <c r="G151" i="4"/>
  <c r="I150" i="4"/>
  <c r="H150" i="4"/>
  <c r="G150" i="4"/>
  <c r="I149" i="4"/>
  <c r="H149" i="4"/>
  <c r="G149" i="4"/>
  <c r="I148" i="4"/>
  <c r="H148" i="4"/>
  <c r="G148" i="4"/>
  <c r="I147" i="4"/>
  <c r="H147" i="4"/>
  <c r="G147" i="4"/>
  <c r="I146" i="4"/>
  <c r="H146" i="4"/>
  <c r="G146" i="4"/>
  <c r="I145" i="4"/>
  <c r="H145" i="4"/>
  <c r="G145" i="4"/>
  <c r="I144" i="4"/>
  <c r="H144" i="4"/>
  <c r="G144" i="4"/>
  <c r="I143" i="4"/>
  <c r="H143" i="4"/>
  <c r="G143" i="4"/>
  <c r="I142" i="4"/>
  <c r="H142" i="4"/>
  <c r="G142" i="4"/>
  <c r="I141" i="4"/>
  <c r="H141" i="4"/>
  <c r="G141" i="4"/>
  <c r="I140" i="4"/>
  <c r="H140" i="4"/>
  <c r="G140" i="4"/>
  <c r="I139" i="4"/>
  <c r="H139" i="4"/>
  <c r="G139" i="4"/>
  <c r="I138" i="4"/>
  <c r="H138" i="4"/>
  <c r="G138" i="4"/>
  <c r="I137" i="4"/>
  <c r="H137" i="4"/>
  <c r="G137" i="4"/>
  <c r="I136" i="4"/>
  <c r="H136" i="4"/>
  <c r="G136" i="4"/>
  <c r="I135" i="4"/>
  <c r="H135" i="4"/>
  <c r="G135" i="4"/>
  <c r="I134" i="4"/>
  <c r="H134" i="4"/>
  <c r="G134" i="4"/>
  <c r="I133" i="4"/>
  <c r="H133" i="4"/>
  <c r="G133" i="4"/>
  <c r="I132" i="4"/>
  <c r="H132" i="4"/>
  <c r="G132" i="4"/>
  <c r="I131" i="4"/>
  <c r="H131" i="4"/>
  <c r="G131" i="4"/>
  <c r="I130" i="4"/>
  <c r="H130" i="4"/>
  <c r="G130" i="4"/>
  <c r="I129" i="4"/>
  <c r="H129" i="4"/>
  <c r="G129" i="4"/>
  <c r="I128" i="4"/>
  <c r="H128" i="4"/>
  <c r="G128" i="4"/>
  <c r="I127" i="4"/>
  <c r="H127" i="4"/>
  <c r="G127" i="4"/>
  <c r="I126" i="4"/>
  <c r="H126" i="4"/>
  <c r="G126" i="4"/>
  <c r="I125" i="4"/>
  <c r="H125" i="4"/>
  <c r="G125" i="4"/>
  <c r="I124" i="4"/>
  <c r="H124" i="4"/>
  <c r="G124" i="4"/>
  <c r="I123" i="4"/>
  <c r="H123" i="4"/>
  <c r="G123" i="4"/>
  <c r="I122" i="4"/>
  <c r="H122" i="4"/>
  <c r="G122" i="4"/>
  <c r="I121" i="4"/>
  <c r="H121" i="4"/>
  <c r="G121" i="4"/>
  <c r="I120" i="4"/>
  <c r="H120" i="4"/>
  <c r="G120" i="4"/>
  <c r="I119" i="4"/>
  <c r="H119" i="4"/>
  <c r="G119" i="4"/>
  <c r="I118" i="4"/>
  <c r="H118" i="4"/>
  <c r="G118" i="4"/>
  <c r="I117" i="4"/>
  <c r="H117" i="4"/>
  <c r="G117" i="4"/>
  <c r="I116" i="4"/>
  <c r="H116" i="4"/>
  <c r="G116" i="4"/>
  <c r="I115" i="4"/>
  <c r="H115" i="4"/>
  <c r="G115" i="4"/>
  <c r="I114" i="4"/>
  <c r="H114" i="4"/>
  <c r="G114" i="4"/>
  <c r="I113" i="4"/>
  <c r="H113" i="4"/>
  <c r="G113" i="4"/>
  <c r="I112" i="4"/>
  <c r="H112" i="4"/>
  <c r="G112" i="4"/>
  <c r="I111" i="4"/>
  <c r="H111" i="4"/>
  <c r="G111" i="4"/>
  <c r="I110" i="4"/>
  <c r="H110" i="4"/>
  <c r="G110" i="4"/>
  <c r="I109" i="4"/>
  <c r="H109" i="4"/>
  <c r="G109" i="4"/>
  <c r="I108" i="4"/>
  <c r="H108" i="4"/>
  <c r="G108" i="4"/>
  <c r="I107" i="4"/>
  <c r="H107" i="4"/>
  <c r="G107" i="4"/>
  <c r="I106" i="4"/>
  <c r="H106" i="4"/>
  <c r="G106" i="4"/>
  <c r="I105" i="4"/>
  <c r="H105" i="4"/>
  <c r="G105" i="4"/>
  <c r="I104" i="4"/>
  <c r="H104" i="4"/>
  <c r="G104" i="4"/>
  <c r="I103" i="4"/>
  <c r="H103" i="4"/>
  <c r="G103" i="4"/>
  <c r="I102" i="4"/>
  <c r="H102" i="4"/>
  <c r="G102" i="4"/>
  <c r="I101" i="4"/>
  <c r="H101" i="4"/>
  <c r="G101" i="4"/>
  <c r="I100" i="4"/>
  <c r="H100" i="4"/>
  <c r="G100" i="4"/>
  <c r="I99" i="4"/>
  <c r="H99" i="4"/>
  <c r="G99" i="4"/>
  <c r="I98" i="4"/>
  <c r="H98" i="4"/>
  <c r="G98" i="4"/>
  <c r="I97" i="4"/>
  <c r="H97" i="4"/>
  <c r="G97" i="4"/>
  <c r="I96" i="4"/>
  <c r="H96" i="4"/>
  <c r="G96" i="4"/>
  <c r="I95" i="4"/>
  <c r="H95" i="4"/>
  <c r="G95" i="4"/>
  <c r="I94" i="4"/>
  <c r="H94" i="4"/>
  <c r="G94" i="4"/>
  <c r="I93" i="4"/>
  <c r="H93" i="4"/>
  <c r="G93" i="4"/>
  <c r="I92" i="4"/>
  <c r="H92" i="4"/>
  <c r="G92" i="4"/>
  <c r="I91" i="4"/>
  <c r="H91" i="4"/>
  <c r="G91" i="4"/>
  <c r="I90" i="4"/>
  <c r="H90" i="4"/>
  <c r="G90" i="4"/>
  <c r="I89" i="4"/>
  <c r="H89" i="4"/>
  <c r="G89" i="4"/>
  <c r="I88" i="4"/>
  <c r="H88" i="4"/>
  <c r="G88" i="4"/>
  <c r="I87" i="4"/>
  <c r="H87" i="4"/>
  <c r="G87" i="4"/>
  <c r="I86" i="4"/>
  <c r="H86" i="4"/>
  <c r="G86" i="4"/>
  <c r="I85" i="4"/>
  <c r="H85" i="4"/>
  <c r="G85" i="4"/>
  <c r="I84" i="4"/>
  <c r="H84" i="4"/>
  <c r="G84" i="4"/>
  <c r="I83" i="4"/>
  <c r="H83" i="4"/>
  <c r="G83" i="4"/>
  <c r="I82" i="4"/>
  <c r="H82" i="4"/>
  <c r="G82" i="4"/>
  <c r="I81" i="4"/>
  <c r="H81" i="4"/>
  <c r="G81" i="4"/>
  <c r="I80" i="4"/>
  <c r="H80" i="4"/>
  <c r="G80" i="4"/>
  <c r="I79" i="4"/>
  <c r="H79" i="4"/>
  <c r="G79" i="4"/>
  <c r="I78" i="4"/>
  <c r="H78" i="4"/>
  <c r="G78" i="4"/>
  <c r="I77" i="4"/>
  <c r="H77" i="4"/>
  <c r="G77" i="4"/>
  <c r="I76" i="4"/>
  <c r="H76" i="4"/>
  <c r="G76" i="4"/>
  <c r="I75" i="4"/>
  <c r="H75" i="4"/>
  <c r="G75" i="4"/>
  <c r="I74" i="4"/>
  <c r="H74" i="4"/>
  <c r="G74" i="4"/>
  <c r="I73" i="4"/>
  <c r="H73" i="4"/>
  <c r="G73" i="4"/>
  <c r="I72" i="4"/>
  <c r="H72" i="4"/>
  <c r="G72" i="4"/>
  <c r="I71" i="4"/>
  <c r="H71" i="4"/>
  <c r="G71" i="4"/>
  <c r="I70" i="4"/>
  <c r="H70" i="4"/>
  <c r="G70" i="4"/>
  <c r="I69" i="4"/>
  <c r="H69" i="4"/>
  <c r="G69" i="4"/>
  <c r="I68" i="4"/>
  <c r="H68" i="4"/>
  <c r="G68" i="4"/>
  <c r="I67" i="4"/>
  <c r="H67" i="4"/>
  <c r="G67" i="4"/>
  <c r="I66" i="4"/>
  <c r="H66" i="4"/>
  <c r="G66" i="4"/>
  <c r="I65" i="4"/>
  <c r="H65" i="4"/>
  <c r="G65" i="4"/>
  <c r="I64" i="4"/>
  <c r="H64" i="4"/>
  <c r="G64" i="4"/>
  <c r="I63" i="4"/>
  <c r="H63" i="4"/>
  <c r="G63" i="4"/>
  <c r="I62" i="4"/>
  <c r="H62" i="4"/>
  <c r="G62" i="4"/>
  <c r="I61" i="4"/>
  <c r="H61" i="4"/>
  <c r="G61" i="4"/>
  <c r="I60" i="4"/>
  <c r="H60" i="4"/>
  <c r="G60" i="4"/>
  <c r="I59" i="4"/>
  <c r="H59" i="4"/>
  <c r="G59" i="4"/>
  <c r="I58" i="4"/>
  <c r="H58" i="4"/>
  <c r="G58" i="4"/>
  <c r="I57" i="4"/>
  <c r="H57" i="4"/>
  <c r="G57" i="4"/>
  <c r="I56" i="4"/>
  <c r="H56" i="4"/>
  <c r="G56" i="4"/>
  <c r="I55" i="4"/>
  <c r="H55" i="4"/>
  <c r="G55" i="4"/>
  <c r="I54" i="4"/>
  <c r="H54" i="4"/>
  <c r="G54" i="4"/>
  <c r="I53" i="4"/>
  <c r="H53" i="4"/>
  <c r="G53" i="4"/>
  <c r="I52" i="4"/>
  <c r="H52" i="4"/>
  <c r="G52" i="4"/>
  <c r="I51" i="4"/>
  <c r="H51" i="4"/>
  <c r="G51" i="4"/>
  <c r="I50" i="4"/>
  <c r="H50" i="4"/>
  <c r="G50" i="4"/>
  <c r="I49" i="4"/>
  <c r="H49" i="4"/>
  <c r="G49" i="4"/>
  <c r="I48" i="4"/>
  <c r="H48" i="4"/>
  <c r="G48" i="4"/>
  <c r="I47" i="4"/>
  <c r="H47" i="4"/>
  <c r="G47" i="4"/>
  <c r="I46" i="4"/>
  <c r="H46" i="4"/>
  <c r="G46" i="4"/>
  <c r="I45" i="4"/>
  <c r="H45" i="4"/>
  <c r="G45" i="4"/>
  <c r="I44" i="4"/>
  <c r="H44" i="4"/>
  <c r="G44" i="4"/>
  <c r="I43" i="4"/>
  <c r="H43" i="4"/>
  <c r="G43" i="4"/>
  <c r="I42" i="4"/>
  <c r="H42" i="4"/>
  <c r="G42" i="4"/>
  <c r="I41" i="4"/>
  <c r="H41" i="4"/>
  <c r="G41" i="4"/>
  <c r="I40" i="4"/>
  <c r="H40" i="4"/>
  <c r="G40" i="4"/>
  <c r="I39" i="4"/>
  <c r="H39" i="4"/>
  <c r="G39" i="4"/>
  <c r="I38" i="4"/>
  <c r="H38" i="4"/>
  <c r="G38" i="4"/>
  <c r="I37" i="4"/>
  <c r="H37" i="4"/>
  <c r="G37" i="4"/>
  <c r="I36" i="4"/>
  <c r="H36" i="4"/>
  <c r="G36" i="4"/>
  <c r="I35" i="4"/>
  <c r="H35" i="4"/>
  <c r="G35" i="4"/>
  <c r="I34" i="4"/>
  <c r="H34" i="4"/>
  <c r="G34" i="4"/>
  <c r="I33" i="4"/>
  <c r="H33" i="4"/>
  <c r="G33" i="4"/>
  <c r="I32" i="4"/>
  <c r="H32" i="4"/>
  <c r="G32" i="4"/>
  <c r="I31" i="4"/>
  <c r="H31" i="4"/>
  <c r="G31" i="4"/>
  <c r="I30" i="4"/>
  <c r="H30" i="4"/>
  <c r="G30" i="4"/>
  <c r="I29" i="4"/>
  <c r="H29" i="4"/>
  <c r="G29" i="4"/>
  <c r="I28" i="4"/>
  <c r="H28" i="4"/>
  <c r="G28" i="4"/>
  <c r="I27" i="4"/>
  <c r="H27" i="4"/>
  <c r="G27" i="4"/>
  <c r="I26" i="4"/>
  <c r="H26" i="4"/>
  <c r="G26" i="4"/>
  <c r="I25" i="4"/>
  <c r="H25" i="4"/>
  <c r="G25" i="4"/>
  <c r="I24" i="4"/>
  <c r="H24" i="4"/>
  <c r="G24" i="4"/>
  <c r="I23" i="4"/>
  <c r="H23" i="4"/>
  <c r="G23" i="4"/>
  <c r="I22" i="4"/>
  <c r="H22" i="4"/>
  <c r="G22" i="4"/>
  <c r="I21" i="4"/>
  <c r="H21" i="4"/>
  <c r="G21" i="4"/>
  <c r="I20" i="4"/>
  <c r="H20" i="4"/>
  <c r="G20" i="4"/>
  <c r="I19" i="4"/>
  <c r="H19" i="4"/>
  <c r="G19" i="4"/>
  <c r="I18" i="4"/>
  <c r="H18" i="4"/>
  <c r="G18" i="4"/>
  <c r="I17" i="4"/>
  <c r="H17" i="4"/>
  <c r="G17" i="4"/>
  <c r="I16" i="4"/>
  <c r="H16" i="4"/>
  <c r="G16" i="4"/>
  <c r="I15" i="4"/>
  <c r="H15" i="4"/>
  <c r="G15" i="4"/>
  <c r="I14" i="4"/>
  <c r="H14" i="4"/>
  <c r="G14" i="4"/>
  <c r="I13" i="4"/>
  <c r="H13" i="4"/>
  <c r="G13" i="4"/>
  <c r="I12" i="4"/>
  <c r="H12" i="4"/>
  <c r="G12" i="4"/>
  <c r="I11" i="4"/>
  <c r="H11" i="4"/>
  <c r="G11" i="4"/>
  <c r="I10" i="4"/>
  <c r="H10" i="4"/>
  <c r="G10" i="4"/>
  <c r="I9" i="4"/>
  <c r="H9" i="4"/>
  <c r="G9" i="4"/>
  <c r="I8" i="4"/>
  <c r="H8" i="4"/>
  <c r="G8" i="4"/>
  <c r="I7" i="4"/>
  <c r="H7" i="4"/>
  <c r="G7" i="4"/>
  <c r="I6" i="4"/>
  <c r="H6" i="4"/>
  <c r="G6" i="4"/>
  <c r="I5" i="4"/>
  <c r="H5" i="4"/>
  <c r="G5" i="4"/>
  <c r="I4" i="4"/>
  <c r="H4" i="4"/>
  <c r="G4" i="4"/>
  <c r="I3" i="4"/>
  <c r="H3" i="4"/>
  <c r="G3" i="4"/>
  <c r="I2" i="4"/>
  <c r="H2" i="4"/>
  <c r="G2" i="4"/>
  <c r="K190" i="3"/>
  <c r="I188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2" i="3"/>
  <c r="G188" i="3"/>
  <c r="H191" i="3"/>
  <c r="G3" i="3"/>
  <c r="H3" i="3"/>
  <c r="G4" i="3"/>
  <c r="H4" i="3"/>
  <c r="G5" i="3"/>
  <c r="H5" i="3"/>
  <c r="H188" i="3" s="1"/>
  <c r="G6" i="3"/>
  <c r="H6" i="3"/>
  <c r="G7" i="3"/>
  <c r="H7" i="3"/>
  <c r="G8" i="3"/>
  <c r="H8" i="3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H69" i="3"/>
  <c r="G70" i="3"/>
  <c r="H70" i="3"/>
  <c r="G71" i="3"/>
  <c r="H71" i="3"/>
  <c r="G72" i="3"/>
  <c r="H72" i="3"/>
  <c r="G73" i="3"/>
  <c r="H73" i="3"/>
  <c r="G74" i="3"/>
  <c r="H74" i="3"/>
  <c r="G75" i="3"/>
  <c r="H75" i="3"/>
  <c r="G76" i="3"/>
  <c r="H76" i="3"/>
  <c r="G77" i="3"/>
  <c r="H77" i="3"/>
  <c r="G78" i="3"/>
  <c r="H78" i="3"/>
  <c r="G79" i="3"/>
  <c r="H79" i="3"/>
  <c r="G80" i="3"/>
  <c r="H80" i="3"/>
  <c r="G81" i="3"/>
  <c r="H81" i="3"/>
  <c r="G82" i="3"/>
  <c r="H82" i="3"/>
  <c r="G83" i="3"/>
  <c r="H83" i="3"/>
  <c r="G84" i="3"/>
  <c r="H84" i="3"/>
  <c r="G85" i="3"/>
  <c r="H85" i="3"/>
  <c r="G86" i="3"/>
  <c r="H86" i="3"/>
  <c r="G87" i="3"/>
  <c r="H87" i="3"/>
  <c r="G88" i="3"/>
  <c r="H88" i="3"/>
  <c r="G89" i="3"/>
  <c r="H89" i="3"/>
  <c r="G90" i="3"/>
  <c r="H90" i="3"/>
  <c r="G91" i="3"/>
  <c r="H91" i="3"/>
  <c r="G92" i="3"/>
  <c r="H92" i="3"/>
  <c r="G93" i="3"/>
  <c r="H93" i="3"/>
  <c r="G94" i="3"/>
  <c r="H94" i="3"/>
  <c r="G95" i="3"/>
  <c r="H95" i="3"/>
  <c r="G96" i="3"/>
  <c r="H96" i="3"/>
  <c r="G97" i="3"/>
  <c r="H97" i="3"/>
  <c r="G98" i="3"/>
  <c r="H98" i="3"/>
  <c r="G99" i="3"/>
  <c r="H99" i="3"/>
  <c r="G100" i="3"/>
  <c r="H100" i="3"/>
  <c r="G101" i="3"/>
  <c r="H101" i="3"/>
  <c r="G102" i="3"/>
  <c r="H102" i="3"/>
  <c r="G103" i="3"/>
  <c r="H103" i="3"/>
  <c r="G104" i="3"/>
  <c r="H104" i="3"/>
  <c r="G105" i="3"/>
  <c r="H105" i="3"/>
  <c r="G106" i="3"/>
  <c r="H106" i="3"/>
  <c r="G107" i="3"/>
  <c r="H107" i="3"/>
  <c r="G108" i="3"/>
  <c r="H108" i="3"/>
  <c r="G109" i="3"/>
  <c r="H109" i="3"/>
  <c r="G110" i="3"/>
  <c r="H110" i="3"/>
  <c r="G111" i="3"/>
  <c r="H111" i="3"/>
  <c r="G112" i="3"/>
  <c r="H112" i="3"/>
  <c r="G113" i="3"/>
  <c r="H113" i="3"/>
  <c r="G114" i="3"/>
  <c r="H114" i="3"/>
  <c r="G115" i="3"/>
  <c r="H115" i="3"/>
  <c r="G116" i="3"/>
  <c r="H116" i="3"/>
  <c r="G117" i="3"/>
  <c r="H117" i="3"/>
  <c r="G118" i="3"/>
  <c r="H118" i="3"/>
  <c r="G119" i="3"/>
  <c r="H119" i="3"/>
  <c r="G120" i="3"/>
  <c r="H120" i="3"/>
  <c r="G121" i="3"/>
  <c r="H121" i="3"/>
  <c r="G122" i="3"/>
  <c r="H122" i="3"/>
  <c r="G123" i="3"/>
  <c r="H123" i="3"/>
  <c r="G124" i="3"/>
  <c r="H124" i="3"/>
  <c r="G125" i="3"/>
  <c r="H125" i="3"/>
  <c r="G126" i="3"/>
  <c r="H126" i="3"/>
  <c r="G127" i="3"/>
  <c r="H127" i="3"/>
  <c r="G128" i="3"/>
  <c r="H128" i="3"/>
  <c r="G129" i="3"/>
  <c r="H129" i="3"/>
  <c r="G130" i="3"/>
  <c r="H130" i="3"/>
  <c r="G131" i="3"/>
  <c r="H131" i="3"/>
  <c r="G132" i="3"/>
  <c r="H132" i="3"/>
  <c r="G133" i="3"/>
  <c r="H133" i="3"/>
  <c r="G134" i="3"/>
  <c r="H134" i="3"/>
  <c r="G135" i="3"/>
  <c r="H135" i="3"/>
  <c r="G136" i="3"/>
  <c r="H136" i="3"/>
  <c r="G137" i="3"/>
  <c r="H137" i="3"/>
  <c r="G138" i="3"/>
  <c r="H138" i="3"/>
  <c r="G139" i="3"/>
  <c r="H139" i="3"/>
  <c r="G140" i="3"/>
  <c r="H140" i="3"/>
  <c r="G141" i="3"/>
  <c r="H141" i="3"/>
  <c r="G142" i="3"/>
  <c r="H142" i="3"/>
  <c r="G143" i="3"/>
  <c r="H143" i="3"/>
  <c r="G144" i="3"/>
  <c r="H144" i="3"/>
  <c r="G145" i="3"/>
  <c r="H145" i="3"/>
  <c r="G146" i="3"/>
  <c r="H146" i="3"/>
  <c r="G147" i="3"/>
  <c r="H147" i="3"/>
  <c r="G148" i="3"/>
  <c r="H148" i="3"/>
  <c r="G149" i="3"/>
  <c r="H149" i="3"/>
  <c r="G150" i="3"/>
  <c r="H150" i="3"/>
  <c r="G151" i="3"/>
  <c r="H151" i="3"/>
  <c r="G152" i="3"/>
  <c r="H152" i="3"/>
  <c r="G153" i="3"/>
  <c r="H153" i="3"/>
  <c r="G154" i="3"/>
  <c r="H154" i="3"/>
  <c r="G155" i="3"/>
  <c r="H155" i="3"/>
  <c r="G156" i="3"/>
  <c r="H156" i="3"/>
  <c r="G157" i="3"/>
  <c r="H157" i="3"/>
  <c r="G158" i="3"/>
  <c r="H158" i="3"/>
  <c r="G159" i="3"/>
  <c r="H159" i="3"/>
  <c r="G160" i="3"/>
  <c r="H160" i="3"/>
  <c r="G161" i="3"/>
  <c r="H161" i="3"/>
  <c r="G162" i="3"/>
  <c r="H162" i="3"/>
  <c r="G163" i="3"/>
  <c r="H163" i="3"/>
  <c r="G164" i="3"/>
  <c r="H164" i="3"/>
  <c r="G165" i="3"/>
  <c r="H165" i="3"/>
  <c r="G166" i="3"/>
  <c r="H166" i="3"/>
  <c r="G167" i="3"/>
  <c r="H167" i="3"/>
  <c r="G168" i="3"/>
  <c r="H168" i="3"/>
  <c r="G169" i="3"/>
  <c r="H169" i="3"/>
  <c r="G170" i="3"/>
  <c r="H170" i="3"/>
  <c r="G171" i="3"/>
  <c r="H171" i="3"/>
  <c r="G172" i="3"/>
  <c r="H172" i="3"/>
  <c r="G173" i="3"/>
  <c r="H173" i="3"/>
  <c r="G174" i="3"/>
  <c r="H174" i="3"/>
  <c r="G175" i="3"/>
  <c r="H175" i="3"/>
  <c r="G176" i="3"/>
  <c r="H176" i="3"/>
  <c r="G177" i="3"/>
  <c r="H177" i="3"/>
  <c r="G178" i="3"/>
  <c r="H178" i="3"/>
  <c r="G179" i="3"/>
  <c r="H179" i="3"/>
  <c r="G180" i="3"/>
  <c r="H180" i="3"/>
  <c r="G181" i="3"/>
  <c r="H181" i="3"/>
  <c r="G182" i="3"/>
  <c r="H182" i="3"/>
  <c r="G183" i="3"/>
  <c r="H183" i="3"/>
  <c r="G184" i="3"/>
  <c r="H184" i="3"/>
  <c r="G185" i="3"/>
  <c r="H185" i="3"/>
  <c r="H2" i="3"/>
  <c r="G2" i="3"/>
  <c r="D189" i="3"/>
  <c r="C189" i="3"/>
  <c r="B189" i="3"/>
  <c r="D188" i="3"/>
  <c r="C188" i="3"/>
  <c r="B188" i="3"/>
  <c r="D187" i="3"/>
  <c r="C187" i="3"/>
  <c r="B187" i="3"/>
  <c r="P16" i="1"/>
  <c r="F185" i="1"/>
  <c r="F189" i="1"/>
  <c r="D189" i="1"/>
  <c r="C189" i="1"/>
  <c r="B189" i="1"/>
  <c r="F188" i="1"/>
  <c r="L3" i="1"/>
  <c r="M3" i="1" s="1"/>
  <c r="L4" i="1"/>
  <c r="M4" i="1"/>
  <c r="L5" i="1"/>
  <c r="M5" i="1"/>
  <c r="L6" i="1"/>
  <c r="M6" i="1"/>
  <c r="L7" i="1"/>
  <c r="M7" i="1" s="1"/>
  <c r="L8" i="1"/>
  <c r="M8" i="1"/>
  <c r="L9" i="1"/>
  <c r="M9" i="1"/>
  <c r="L10" i="1"/>
  <c r="M10" i="1"/>
  <c r="L11" i="1"/>
  <c r="M11" i="1" s="1"/>
  <c r="L12" i="1"/>
  <c r="M12" i="1"/>
  <c r="L13" i="1"/>
  <c r="M13" i="1"/>
  <c r="L14" i="1"/>
  <c r="M14" i="1"/>
  <c r="L15" i="1"/>
  <c r="M15" i="1" s="1"/>
  <c r="L16" i="1"/>
  <c r="M16" i="1"/>
  <c r="L17" i="1"/>
  <c r="M17" i="1"/>
  <c r="L18" i="1"/>
  <c r="M18" i="1"/>
  <c r="L19" i="1"/>
  <c r="M19" i="1" s="1"/>
  <c r="L20" i="1"/>
  <c r="M20" i="1"/>
  <c r="L21" i="1"/>
  <c r="M21" i="1"/>
  <c r="L22" i="1"/>
  <c r="M22" i="1"/>
  <c r="L23" i="1"/>
  <c r="M23" i="1" s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L116" i="1"/>
  <c r="M116" i="1"/>
  <c r="L117" i="1"/>
  <c r="M117" i="1"/>
  <c r="L118" i="1"/>
  <c r="M118" i="1"/>
  <c r="L119" i="1"/>
  <c r="M119" i="1"/>
  <c r="L120" i="1"/>
  <c r="M120" i="1"/>
  <c r="L121" i="1"/>
  <c r="M121" i="1"/>
  <c r="L122" i="1"/>
  <c r="M122" i="1"/>
  <c r="L123" i="1"/>
  <c r="M123" i="1"/>
  <c r="L124" i="1"/>
  <c r="M124" i="1"/>
  <c r="L125" i="1"/>
  <c r="M125" i="1"/>
  <c r="L126" i="1"/>
  <c r="M126" i="1"/>
  <c r="L127" i="1"/>
  <c r="M127" i="1"/>
  <c r="L128" i="1"/>
  <c r="M128" i="1"/>
  <c r="L129" i="1"/>
  <c r="M129" i="1"/>
  <c r="L130" i="1"/>
  <c r="M130" i="1"/>
  <c r="L131" i="1"/>
  <c r="M131" i="1"/>
  <c r="L132" i="1"/>
  <c r="M132" i="1"/>
  <c r="L133" i="1"/>
  <c r="M133" i="1"/>
  <c r="L134" i="1"/>
  <c r="M134" i="1"/>
  <c r="L135" i="1"/>
  <c r="M135" i="1"/>
  <c r="L136" i="1"/>
  <c r="M136" i="1"/>
  <c r="L137" i="1"/>
  <c r="M137" i="1"/>
  <c r="L138" i="1"/>
  <c r="M138" i="1"/>
  <c r="L139" i="1"/>
  <c r="M139" i="1"/>
  <c r="L140" i="1"/>
  <c r="M140" i="1"/>
  <c r="L141" i="1"/>
  <c r="M141" i="1"/>
  <c r="L142" i="1"/>
  <c r="M142" i="1"/>
  <c r="L143" i="1"/>
  <c r="M143" i="1"/>
  <c r="L144" i="1"/>
  <c r="M144" i="1"/>
  <c r="L145" i="1"/>
  <c r="M145" i="1"/>
  <c r="L146" i="1"/>
  <c r="M146" i="1"/>
  <c r="L147" i="1"/>
  <c r="M147" i="1"/>
  <c r="L148" i="1"/>
  <c r="M148" i="1"/>
  <c r="L149" i="1"/>
  <c r="M149" i="1"/>
  <c r="L150" i="1"/>
  <c r="M150" i="1"/>
  <c r="L151" i="1"/>
  <c r="M151" i="1"/>
  <c r="L152" i="1"/>
  <c r="M152" i="1"/>
  <c r="L153" i="1"/>
  <c r="M153" i="1"/>
  <c r="L154" i="1"/>
  <c r="M154" i="1"/>
  <c r="L155" i="1"/>
  <c r="M155" i="1"/>
  <c r="L156" i="1"/>
  <c r="M156" i="1"/>
  <c r="L157" i="1"/>
  <c r="M157" i="1"/>
  <c r="L158" i="1"/>
  <c r="M158" i="1"/>
  <c r="L159" i="1"/>
  <c r="M159" i="1"/>
  <c r="L160" i="1"/>
  <c r="M160" i="1"/>
  <c r="L161" i="1"/>
  <c r="M161" i="1"/>
  <c r="L162" i="1"/>
  <c r="M162" i="1"/>
  <c r="L163" i="1"/>
  <c r="M163" i="1"/>
  <c r="L164" i="1"/>
  <c r="M164" i="1"/>
  <c r="L165" i="1"/>
  <c r="M165" i="1"/>
  <c r="L166" i="1"/>
  <c r="M166" i="1"/>
  <c r="L167" i="1"/>
  <c r="M167" i="1"/>
  <c r="L168" i="1"/>
  <c r="M168" i="1"/>
  <c r="L169" i="1"/>
  <c r="M169" i="1"/>
  <c r="L170" i="1"/>
  <c r="M170" i="1"/>
  <c r="L171" i="1"/>
  <c r="M171" i="1"/>
  <c r="L172" i="1"/>
  <c r="M172" i="1"/>
  <c r="L173" i="1"/>
  <c r="M173" i="1"/>
  <c r="L174" i="1"/>
  <c r="M174" i="1"/>
  <c r="L175" i="1"/>
  <c r="M175" i="1"/>
  <c r="L176" i="1"/>
  <c r="M176" i="1"/>
  <c r="L177" i="1"/>
  <c r="M177" i="1"/>
  <c r="L178" i="1"/>
  <c r="M178" i="1"/>
  <c r="L179" i="1"/>
  <c r="M179" i="1"/>
  <c r="L180" i="1"/>
  <c r="M180" i="1"/>
  <c r="L181" i="1"/>
  <c r="M181" i="1"/>
  <c r="L182" i="1"/>
  <c r="M182" i="1"/>
  <c r="L183" i="1"/>
  <c r="M183" i="1"/>
  <c r="L184" i="1"/>
  <c r="M184" i="1"/>
  <c r="L185" i="1"/>
  <c r="M185" i="1"/>
  <c r="L2" i="1"/>
  <c r="M2" i="1"/>
  <c r="I3" i="1"/>
  <c r="J3" i="1"/>
  <c r="I4" i="1"/>
  <c r="J4" i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 s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 s="1"/>
  <c r="I122" i="1"/>
  <c r="J122" i="1"/>
  <c r="I123" i="1"/>
  <c r="J123" i="1"/>
  <c r="I124" i="1"/>
  <c r="J124" i="1"/>
  <c r="I125" i="1"/>
  <c r="J125" i="1" s="1"/>
  <c r="I126" i="1"/>
  <c r="J126" i="1"/>
  <c r="I127" i="1"/>
  <c r="J127" i="1"/>
  <c r="I128" i="1"/>
  <c r="J128" i="1"/>
  <c r="I129" i="1"/>
  <c r="J129" i="1" s="1"/>
  <c r="I130" i="1"/>
  <c r="J130" i="1"/>
  <c r="I131" i="1"/>
  <c r="J131" i="1"/>
  <c r="I132" i="1"/>
  <c r="J132" i="1"/>
  <c r="I133" i="1"/>
  <c r="J133" i="1" s="1"/>
  <c r="I134" i="1"/>
  <c r="J134" i="1"/>
  <c r="I135" i="1"/>
  <c r="J135" i="1"/>
  <c r="I136" i="1"/>
  <c r="J136" i="1"/>
  <c r="I137" i="1"/>
  <c r="J137" i="1" s="1"/>
  <c r="I138" i="1"/>
  <c r="J138" i="1"/>
  <c r="I139" i="1"/>
  <c r="J139" i="1"/>
  <c r="I140" i="1"/>
  <c r="J140" i="1"/>
  <c r="I141" i="1"/>
  <c r="J141" i="1" s="1"/>
  <c r="I142" i="1"/>
  <c r="J142" i="1"/>
  <c r="I143" i="1"/>
  <c r="J143" i="1"/>
  <c r="I144" i="1"/>
  <c r="J144" i="1"/>
  <c r="I145" i="1"/>
  <c r="J145" i="1" s="1"/>
  <c r="I146" i="1"/>
  <c r="J146" i="1"/>
  <c r="I147" i="1"/>
  <c r="J147" i="1"/>
  <c r="I148" i="1"/>
  <c r="J148" i="1" s="1"/>
  <c r="I149" i="1"/>
  <c r="J149" i="1" s="1"/>
  <c r="I150" i="1"/>
  <c r="J150" i="1"/>
  <c r="I151" i="1"/>
  <c r="J151" i="1"/>
  <c r="I152" i="1"/>
  <c r="J152" i="1" s="1"/>
  <c r="I153" i="1"/>
  <c r="J153" i="1" s="1"/>
  <c r="I154" i="1"/>
  <c r="J154" i="1"/>
  <c r="I155" i="1"/>
  <c r="J155" i="1"/>
  <c r="I156" i="1"/>
  <c r="J156" i="1" s="1"/>
  <c r="I157" i="1"/>
  <c r="J157" i="1" s="1"/>
  <c r="I158" i="1"/>
  <c r="J158" i="1"/>
  <c r="I159" i="1"/>
  <c r="J159" i="1"/>
  <c r="I160" i="1"/>
  <c r="J160" i="1" s="1"/>
  <c r="I161" i="1"/>
  <c r="J161" i="1" s="1"/>
  <c r="I162" i="1"/>
  <c r="J162" i="1"/>
  <c r="I163" i="1"/>
  <c r="J163" i="1"/>
  <c r="I164" i="1"/>
  <c r="J164" i="1" s="1"/>
  <c r="I165" i="1"/>
  <c r="J165" i="1" s="1"/>
  <c r="I166" i="1"/>
  <c r="J166" i="1"/>
  <c r="I167" i="1"/>
  <c r="J167" i="1"/>
  <c r="I168" i="1"/>
  <c r="J168" i="1" s="1"/>
  <c r="I169" i="1"/>
  <c r="J169" i="1" s="1"/>
  <c r="I170" i="1"/>
  <c r="J170" i="1"/>
  <c r="I171" i="1"/>
  <c r="J171" i="1"/>
  <c r="I172" i="1"/>
  <c r="J172" i="1" s="1"/>
  <c r="I173" i="1"/>
  <c r="J173" i="1" s="1"/>
  <c r="I174" i="1"/>
  <c r="J174" i="1"/>
  <c r="I175" i="1"/>
  <c r="J175" i="1"/>
  <c r="I176" i="1"/>
  <c r="J176" i="1" s="1"/>
  <c r="I177" i="1"/>
  <c r="J177" i="1" s="1"/>
  <c r="I178" i="1"/>
  <c r="J178" i="1"/>
  <c r="I179" i="1"/>
  <c r="J179" i="1"/>
  <c r="I180" i="1"/>
  <c r="J180" i="1" s="1"/>
  <c r="I181" i="1"/>
  <c r="J181" i="1" s="1"/>
  <c r="I182" i="1"/>
  <c r="J182" i="1"/>
  <c r="I183" i="1"/>
  <c r="J183" i="1"/>
  <c r="I184" i="1"/>
  <c r="J184" i="1" s="1"/>
  <c r="I185" i="1"/>
  <c r="J185" i="1" s="1"/>
  <c r="J2" i="1"/>
  <c r="I2" i="1"/>
  <c r="F3" i="1"/>
  <c r="G3" i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 s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 s="1"/>
  <c r="F81" i="1"/>
  <c r="G81" i="1"/>
  <c r="F82" i="1"/>
  <c r="G82" i="1"/>
  <c r="F83" i="1"/>
  <c r="G83" i="1"/>
  <c r="F84" i="1"/>
  <c r="G84" i="1" s="1"/>
  <c r="F85" i="1"/>
  <c r="G85" i="1"/>
  <c r="F86" i="1"/>
  <c r="G86" i="1"/>
  <c r="F87" i="1"/>
  <c r="G87" i="1"/>
  <c r="F88" i="1"/>
  <c r="G88" i="1" s="1"/>
  <c r="F89" i="1"/>
  <c r="G89" i="1"/>
  <c r="F90" i="1"/>
  <c r="G90" i="1"/>
  <c r="F91" i="1"/>
  <c r="G91" i="1"/>
  <c r="F92" i="1"/>
  <c r="G92" i="1" s="1"/>
  <c r="F93" i="1"/>
  <c r="G93" i="1"/>
  <c r="F94" i="1"/>
  <c r="G94" i="1"/>
  <c r="F95" i="1"/>
  <c r="G95" i="1"/>
  <c r="F96" i="1"/>
  <c r="G96" i="1" s="1"/>
  <c r="F97" i="1"/>
  <c r="G97" i="1"/>
  <c r="F98" i="1"/>
  <c r="G98" i="1"/>
  <c r="F99" i="1"/>
  <c r="G99" i="1"/>
  <c r="F100" i="1"/>
  <c r="G100" i="1" s="1"/>
  <c r="F101" i="1"/>
  <c r="G101" i="1"/>
  <c r="F102" i="1"/>
  <c r="G102" i="1"/>
  <c r="F103" i="1"/>
  <c r="G103" i="1"/>
  <c r="F104" i="1"/>
  <c r="G104" i="1" s="1"/>
  <c r="F105" i="1"/>
  <c r="G105" i="1"/>
  <c r="F106" i="1"/>
  <c r="G106" i="1"/>
  <c r="F107" i="1"/>
  <c r="G107" i="1"/>
  <c r="F108" i="1"/>
  <c r="G108" i="1" s="1"/>
  <c r="F109" i="1"/>
  <c r="G109" i="1"/>
  <c r="F110" i="1"/>
  <c r="G110" i="1"/>
  <c r="F111" i="1"/>
  <c r="G111" i="1"/>
  <c r="F112" i="1"/>
  <c r="G112" i="1" s="1"/>
  <c r="F113" i="1"/>
  <c r="G113" i="1"/>
  <c r="F114" i="1"/>
  <c r="G114" i="1"/>
  <c r="F115" i="1"/>
  <c r="G115" i="1"/>
  <c r="F116" i="1"/>
  <c r="G116" i="1" s="1"/>
  <c r="F117" i="1"/>
  <c r="G117" i="1"/>
  <c r="F118" i="1"/>
  <c r="G118" i="1"/>
  <c r="F119" i="1"/>
  <c r="G119" i="1"/>
  <c r="F120" i="1"/>
  <c r="G120" i="1" s="1"/>
  <c r="F121" i="1"/>
  <c r="G121" i="1"/>
  <c r="F122" i="1"/>
  <c r="G122" i="1"/>
  <c r="F123" i="1"/>
  <c r="G123" i="1"/>
  <c r="F124" i="1"/>
  <c r="G124" i="1" s="1"/>
  <c r="F125" i="1"/>
  <c r="G125" i="1"/>
  <c r="F126" i="1"/>
  <c r="G126" i="1"/>
  <c r="F127" i="1"/>
  <c r="G127" i="1"/>
  <c r="F128" i="1"/>
  <c r="G128" i="1" s="1"/>
  <c r="F129" i="1"/>
  <c r="G129" i="1"/>
  <c r="F130" i="1"/>
  <c r="G130" i="1"/>
  <c r="F131" i="1"/>
  <c r="G131" i="1"/>
  <c r="F132" i="1"/>
  <c r="G132" i="1" s="1"/>
  <c r="F133" i="1"/>
  <c r="G133" i="1"/>
  <c r="F134" i="1"/>
  <c r="G134" i="1"/>
  <c r="F135" i="1"/>
  <c r="G135" i="1"/>
  <c r="F136" i="1"/>
  <c r="G136" i="1" s="1"/>
  <c r="F137" i="1"/>
  <c r="G137" i="1"/>
  <c r="F138" i="1"/>
  <c r="G138" i="1"/>
  <c r="F139" i="1"/>
  <c r="G139" i="1"/>
  <c r="F140" i="1"/>
  <c r="G140" i="1" s="1"/>
  <c r="F141" i="1"/>
  <c r="G141" i="1"/>
  <c r="F142" i="1"/>
  <c r="G142" i="1"/>
  <c r="F143" i="1"/>
  <c r="G143" i="1"/>
  <c r="F144" i="1"/>
  <c r="G144" i="1" s="1"/>
  <c r="F145" i="1"/>
  <c r="G145" i="1"/>
  <c r="F146" i="1"/>
  <c r="G146" i="1"/>
  <c r="F147" i="1"/>
  <c r="G147" i="1"/>
  <c r="F148" i="1"/>
  <c r="G148" i="1" s="1"/>
  <c r="F149" i="1"/>
  <c r="G149" i="1"/>
  <c r="F150" i="1"/>
  <c r="G150" i="1"/>
  <c r="F151" i="1"/>
  <c r="G151" i="1"/>
  <c r="F152" i="1"/>
  <c r="G152" i="1" s="1"/>
  <c r="F153" i="1"/>
  <c r="G153" i="1"/>
  <c r="F154" i="1"/>
  <c r="G154" i="1"/>
  <c r="F155" i="1"/>
  <c r="G155" i="1"/>
  <c r="F156" i="1"/>
  <c r="G156" i="1" s="1"/>
  <c r="F157" i="1"/>
  <c r="G157" i="1"/>
  <c r="F158" i="1"/>
  <c r="G158" i="1"/>
  <c r="F159" i="1"/>
  <c r="G159" i="1"/>
  <c r="F160" i="1"/>
  <c r="G160" i="1" s="1"/>
  <c r="F161" i="1"/>
  <c r="G161" i="1"/>
  <c r="F162" i="1"/>
  <c r="G162" i="1"/>
  <c r="F163" i="1"/>
  <c r="G163" i="1"/>
  <c r="F164" i="1"/>
  <c r="G164" i="1" s="1"/>
  <c r="F165" i="1"/>
  <c r="G165" i="1"/>
  <c r="F166" i="1"/>
  <c r="G166" i="1"/>
  <c r="F167" i="1"/>
  <c r="G167" i="1"/>
  <c r="F168" i="1"/>
  <c r="G168" i="1" s="1"/>
  <c r="F169" i="1"/>
  <c r="G169" i="1"/>
  <c r="F170" i="1"/>
  <c r="G170" i="1"/>
  <c r="F171" i="1"/>
  <c r="G171" i="1"/>
  <c r="F172" i="1"/>
  <c r="G172" i="1" s="1"/>
  <c r="F173" i="1"/>
  <c r="G173" i="1"/>
  <c r="F174" i="1"/>
  <c r="G174" i="1"/>
  <c r="F175" i="1"/>
  <c r="G175" i="1"/>
  <c r="F176" i="1"/>
  <c r="G176" i="1" s="1"/>
  <c r="F177" i="1"/>
  <c r="G177" i="1"/>
  <c r="F178" i="1"/>
  <c r="G178" i="1"/>
  <c r="F179" i="1"/>
  <c r="G179" i="1"/>
  <c r="F180" i="1"/>
  <c r="G180" i="1" s="1"/>
  <c r="F181" i="1"/>
  <c r="G181" i="1"/>
  <c r="F182" i="1"/>
  <c r="G182" i="1"/>
  <c r="F183" i="1"/>
  <c r="G183" i="1"/>
  <c r="F184" i="1"/>
  <c r="G184" i="1" s="1"/>
  <c r="G185" i="1"/>
  <c r="G2" i="1"/>
  <c r="F2" i="1"/>
  <c r="C187" i="1"/>
  <c r="B187" i="1"/>
  <c r="D187" i="1"/>
  <c r="C188" i="1"/>
  <c r="D188" i="1"/>
  <c r="B188" i="1"/>
  <c r="M22" i="2"/>
  <c r="N20" i="2"/>
  <c r="L20" i="2"/>
  <c r="E215" i="2"/>
  <c r="D215" i="2"/>
  <c r="D214" i="2"/>
  <c r="E214" i="2" s="1"/>
  <c r="D213" i="2"/>
  <c r="E213" i="2" s="1"/>
  <c r="D212" i="2"/>
  <c r="E212" i="2" s="1"/>
  <c r="E211" i="2"/>
  <c r="D211" i="2"/>
  <c r="D210" i="2"/>
  <c r="E210" i="2" s="1"/>
  <c r="D209" i="2"/>
  <c r="E209" i="2" s="1"/>
  <c r="D208" i="2"/>
  <c r="E208" i="2" s="1"/>
  <c r="E207" i="2"/>
  <c r="D207" i="2"/>
  <c r="D206" i="2"/>
  <c r="E206" i="2" s="1"/>
  <c r="D205" i="2"/>
  <c r="E205" i="2" s="1"/>
  <c r="D204" i="2"/>
  <c r="E204" i="2" s="1"/>
  <c r="E203" i="2"/>
  <c r="D203" i="2"/>
  <c r="D202" i="2"/>
  <c r="E202" i="2" s="1"/>
  <c r="D201" i="2"/>
  <c r="E201" i="2" s="1"/>
  <c r="D200" i="2"/>
  <c r="E200" i="2" s="1"/>
  <c r="E199" i="2"/>
  <c r="D199" i="2"/>
  <c r="D198" i="2"/>
  <c r="E198" i="2" s="1"/>
  <c r="D197" i="2"/>
  <c r="E197" i="2" s="1"/>
  <c r="D196" i="2"/>
  <c r="E196" i="2" s="1"/>
  <c r="E195" i="2"/>
  <c r="D195" i="2"/>
  <c r="D194" i="2"/>
  <c r="E194" i="2" s="1"/>
  <c r="D193" i="2"/>
  <c r="E193" i="2" s="1"/>
  <c r="D192" i="2"/>
  <c r="E192" i="2" s="1"/>
  <c r="E191" i="2"/>
  <c r="D191" i="2"/>
  <c r="D190" i="2"/>
  <c r="E190" i="2" s="1"/>
  <c r="D189" i="2"/>
  <c r="E189" i="2" s="1"/>
  <c r="D188" i="2"/>
  <c r="E188" i="2" s="1"/>
  <c r="E187" i="2"/>
  <c r="D187" i="2"/>
  <c r="D186" i="2"/>
  <c r="E186" i="2" s="1"/>
  <c r="D185" i="2"/>
  <c r="E185" i="2" s="1"/>
  <c r="D184" i="2"/>
  <c r="E184" i="2" s="1"/>
  <c r="E183" i="2"/>
  <c r="D183" i="2"/>
  <c r="D182" i="2"/>
  <c r="E182" i="2" s="1"/>
  <c r="D181" i="2"/>
  <c r="E181" i="2" s="1"/>
  <c r="D180" i="2"/>
  <c r="E180" i="2" s="1"/>
  <c r="E179" i="2"/>
  <c r="D179" i="2"/>
  <c r="D178" i="2"/>
  <c r="E178" i="2" s="1"/>
  <c r="D177" i="2"/>
  <c r="E177" i="2" s="1"/>
  <c r="D176" i="2"/>
  <c r="E176" i="2" s="1"/>
  <c r="E175" i="2"/>
  <c r="D175" i="2"/>
  <c r="D174" i="2"/>
  <c r="E174" i="2" s="1"/>
  <c r="D173" i="2"/>
  <c r="E173" i="2" s="1"/>
  <c r="D172" i="2"/>
  <c r="E172" i="2" s="1"/>
  <c r="E171" i="2"/>
  <c r="D171" i="2"/>
  <c r="D170" i="2"/>
  <c r="E170" i="2" s="1"/>
  <c r="D169" i="2"/>
  <c r="E169" i="2" s="1"/>
  <c r="D168" i="2"/>
  <c r="E168" i="2" s="1"/>
  <c r="E167" i="2"/>
  <c r="D167" i="2"/>
  <c r="D166" i="2"/>
  <c r="E166" i="2" s="1"/>
  <c r="D165" i="2"/>
  <c r="E165" i="2" s="1"/>
  <c r="D164" i="2"/>
  <c r="E164" i="2" s="1"/>
  <c r="E163" i="2"/>
  <c r="D163" i="2"/>
  <c r="D162" i="2"/>
  <c r="E162" i="2" s="1"/>
  <c r="D161" i="2"/>
  <c r="E161" i="2" s="1"/>
  <c r="D160" i="2"/>
  <c r="E160" i="2" s="1"/>
  <c r="E159" i="2"/>
  <c r="D159" i="2"/>
  <c r="D158" i="2"/>
  <c r="E158" i="2" s="1"/>
  <c r="D157" i="2"/>
  <c r="E157" i="2" s="1"/>
  <c r="D156" i="2"/>
  <c r="E156" i="2" s="1"/>
  <c r="E155" i="2"/>
  <c r="D155" i="2"/>
  <c r="D154" i="2"/>
  <c r="E154" i="2" s="1"/>
  <c r="D153" i="2"/>
  <c r="E153" i="2" s="1"/>
  <c r="D152" i="2"/>
  <c r="E152" i="2" s="1"/>
  <c r="E151" i="2"/>
  <c r="D151" i="2"/>
  <c r="D150" i="2"/>
  <c r="E150" i="2" s="1"/>
  <c r="D149" i="2"/>
  <c r="E149" i="2" s="1"/>
  <c r="D148" i="2"/>
  <c r="E148" i="2" s="1"/>
  <c r="E147" i="2"/>
  <c r="D147" i="2"/>
  <c r="D146" i="2"/>
  <c r="E146" i="2" s="1"/>
  <c r="D145" i="2"/>
  <c r="E145" i="2" s="1"/>
  <c r="D144" i="2"/>
  <c r="E144" i="2" s="1"/>
  <c r="E143" i="2"/>
  <c r="D143" i="2"/>
  <c r="D142" i="2"/>
  <c r="E142" i="2" s="1"/>
  <c r="D141" i="2"/>
  <c r="E141" i="2" s="1"/>
  <c r="D140" i="2"/>
  <c r="E140" i="2" s="1"/>
  <c r="E139" i="2"/>
  <c r="D139" i="2"/>
  <c r="D138" i="2"/>
  <c r="E138" i="2" s="1"/>
  <c r="D137" i="2"/>
  <c r="E137" i="2" s="1"/>
  <c r="D136" i="2"/>
  <c r="E136" i="2" s="1"/>
  <c r="E135" i="2"/>
  <c r="D135" i="2"/>
  <c r="D134" i="2"/>
  <c r="E134" i="2" s="1"/>
  <c r="D133" i="2"/>
  <c r="E133" i="2" s="1"/>
  <c r="D132" i="2"/>
  <c r="E132" i="2" s="1"/>
  <c r="E131" i="2"/>
  <c r="D131" i="2"/>
  <c r="D130" i="2"/>
  <c r="E130" i="2" s="1"/>
  <c r="D129" i="2"/>
  <c r="E129" i="2" s="1"/>
  <c r="D128" i="2"/>
  <c r="E128" i="2" s="1"/>
  <c r="E127" i="2"/>
  <c r="D127" i="2"/>
  <c r="D126" i="2"/>
  <c r="E126" i="2" s="1"/>
  <c r="D125" i="2"/>
  <c r="E125" i="2" s="1"/>
  <c r="D124" i="2"/>
  <c r="E124" i="2" s="1"/>
  <c r="E123" i="2"/>
  <c r="D123" i="2"/>
  <c r="D122" i="2"/>
  <c r="E122" i="2" s="1"/>
  <c r="D121" i="2"/>
  <c r="E121" i="2" s="1"/>
  <c r="D120" i="2"/>
  <c r="E120" i="2" s="1"/>
  <c r="E119" i="2"/>
  <c r="D119" i="2"/>
  <c r="D118" i="2"/>
  <c r="E118" i="2" s="1"/>
  <c r="D117" i="2"/>
  <c r="E117" i="2" s="1"/>
  <c r="D116" i="2"/>
  <c r="E116" i="2" s="1"/>
  <c r="E115" i="2"/>
  <c r="D115" i="2"/>
  <c r="D114" i="2"/>
  <c r="E114" i="2" s="1"/>
  <c r="D113" i="2"/>
  <c r="E113" i="2" s="1"/>
  <c r="D112" i="2"/>
  <c r="E112" i="2" s="1"/>
  <c r="E111" i="2"/>
  <c r="D111" i="2"/>
  <c r="D110" i="2"/>
  <c r="E110" i="2" s="1"/>
  <c r="D109" i="2"/>
  <c r="E109" i="2" s="1"/>
  <c r="D108" i="2"/>
  <c r="E108" i="2" s="1"/>
  <c r="E107" i="2"/>
  <c r="D107" i="2"/>
  <c r="D106" i="2"/>
  <c r="E106" i="2" s="1"/>
  <c r="D105" i="2"/>
  <c r="E105" i="2" s="1"/>
  <c r="D104" i="2"/>
  <c r="E104" i="2" s="1"/>
  <c r="E103" i="2"/>
  <c r="D103" i="2"/>
  <c r="D102" i="2"/>
  <c r="E102" i="2" s="1"/>
  <c r="D101" i="2"/>
  <c r="E101" i="2" s="1"/>
  <c r="D100" i="2"/>
  <c r="E100" i="2" s="1"/>
  <c r="E99" i="2"/>
  <c r="D99" i="2"/>
  <c r="D98" i="2"/>
  <c r="E98" i="2" s="1"/>
  <c r="D97" i="2"/>
  <c r="E97" i="2" s="1"/>
  <c r="D96" i="2"/>
  <c r="E96" i="2" s="1"/>
  <c r="E95" i="2"/>
  <c r="D95" i="2"/>
  <c r="D94" i="2"/>
  <c r="E94" i="2" s="1"/>
  <c r="D93" i="2"/>
  <c r="E93" i="2" s="1"/>
  <c r="D92" i="2"/>
  <c r="E92" i="2" s="1"/>
  <c r="E91" i="2"/>
  <c r="D91" i="2"/>
  <c r="D90" i="2"/>
  <c r="E90" i="2" s="1"/>
  <c r="D89" i="2"/>
  <c r="E89" i="2" s="1"/>
  <c r="D88" i="2"/>
  <c r="E88" i="2" s="1"/>
  <c r="E87" i="2"/>
  <c r="D87" i="2"/>
  <c r="D86" i="2"/>
  <c r="E86" i="2" s="1"/>
  <c r="D85" i="2"/>
  <c r="E85" i="2" s="1"/>
  <c r="D84" i="2"/>
  <c r="E84" i="2" s="1"/>
  <c r="E83" i="2"/>
  <c r="D83" i="2"/>
  <c r="D82" i="2"/>
  <c r="E82" i="2" s="1"/>
  <c r="D81" i="2"/>
  <c r="E81" i="2" s="1"/>
  <c r="D80" i="2"/>
  <c r="E80" i="2" s="1"/>
  <c r="E79" i="2"/>
  <c r="D79" i="2"/>
  <c r="D78" i="2"/>
  <c r="E78" i="2" s="1"/>
  <c r="D77" i="2"/>
  <c r="E77" i="2" s="1"/>
  <c r="D76" i="2"/>
  <c r="E76" i="2" s="1"/>
  <c r="E75" i="2"/>
  <c r="D75" i="2"/>
  <c r="D74" i="2"/>
  <c r="E74" i="2" s="1"/>
  <c r="D73" i="2"/>
  <c r="E73" i="2" s="1"/>
  <c r="D72" i="2"/>
  <c r="E72" i="2" s="1"/>
  <c r="E71" i="2"/>
  <c r="D71" i="2"/>
  <c r="D70" i="2"/>
  <c r="E70" i="2" s="1"/>
  <c r="D69" i="2"/>
  <c r="E69" i="2" s="1"/>
  <c r="D68" i="2"/>
  <c r="E68" i="2" s="1"/>
  <c r="E67" i="2"/>
  <c r="D67" i="2"/>
  <c r="D66" i="2"/>
  <c r="E66" i="2" s="1"/>
  <c r="D65" i="2"/>
  <c r="E65" i="2" s="1"/>
  <c r="D64" i="2"/>
  <c r="E64" i="2" s="1"/>
  <c r="E63" i="2"/>
  <c r="D63" i="2"/>
  <c r="D62" i="2"/>
  <c r="E62" i="2" s="1"/>
  <c r="D61" i="2"/>
  <c r="E61" i="2" s="1"/>
  <c r="D60" i="2"/>
  <c r="E60" i="2" s="1"/>
  <c r="E59" i="2"/>
  <c r="D59" i="2"/>
  <c r="D58" i="2"/>
  <c r="E58" i="2" s="1"/>
  <c r="D57" i="2"/>
  <c r="E57" i="2" s="1"/>
  <c r="D56" i="2"/>
  <c r="E56" i="2" s="1"/>
  <c r="E55" i="2"/>
  <c r="D55" i="2"/>
  <c r="D54" i="2"/>
  <c r="E54" i="2" s="1"/>
  <c r="D53" i="2"/>
  <c r="E53" i="2" s="1"/>
  <c r="D52" i="2"/>
  <c r="E52" i="2" s="1"/>
  <c r="E51" i="2"/>
  <c r="D51" i="2"/>
  <c r="D50" i="2"/>
  <c r="E50" i="2" s="1"/>
  <c r="D49" i="2"/>
  <c r="E49" i="2" s="1"/>
  <c r="D48" i="2"/>
  <c r="E48" i="2" s="1"/>
  <c r="E47" i="2"/>
  <c r="D47" i="2"/>
  <c r="D46" i="2"/>
  <c r="E46" i="2" s="1"/>
  <c r="D45" i="2"/>
  <c r="E45" i="2" s="1"/>
  <c r="D44" i="2"/>
  <c r="E44" i="2" s="1"/>
  <c r="E43" i="2"/>
  <c r="D43" i="2"/>
  <c r="D42" i="2"/>
  <c r="E42" i="2" s="1"/>
  <c r="D41" i="2"/>
  <c r="E41" i="2" s="1"/>
  <c r="D40" i="2"/>
  <c r="E40" i="2" s="1"/>
  <c r="E39" i="2"/>
  <c r="D39" i="2"/>
  <c r="D38" i="2"/>
  <c r="E38" i="2" s="1"/>
  <c r="D37" i="2"/>
  <c r="E37" i="2" s="1"/>
  <c r="D36" i="2"/>
  <c r="E36" i="2" s="1"/>
  <c r="E35" i="2"/>
  <c r="D35" i="2"/>
  <c r="D34" i="2"/>
  <c r="E34" i="2" s="1"/>
  <c r="D33" i="2"/>
  <c r="E33" i="2" s="1"/>
  <c r="D32" i="2"/>
  <c r="E32" i="2" s="1"/>
  <c r="E31" i="2"/>
  <c r="D31" i="2"/>
  <c r="D30" i="2"/>
  <c r="E30" i="2" s="1"/>
  <c r="D29" i="2"/>
  <c r="E29" i="2" s="1"/>
  <c r="D28" i="2"/>
  <c r="E28" i="2" s="1"/>
  <c r="E27" i="2"/>
  <c r="D27" i="2"/>
  <c r="E26" i="2"/>
  <c r="D26" i="2"/>
  <c r="E25" i="2"/>
  <c r="D25" i="2"/>
  <c r="E24" i="2"/>
  <c r="D24" i="2"/>
  <c r="E23" i="2"/>
  <c r="D23" i="2"/>
  <c r="E22" i="2"/>
  <c r="D22" i="2"/>
  <c r="D21" i="2"/>
  <c r="E21" i="2" s="1"/>
  <c r="D20" i="2"/>
  <c r="E20" i="2" s="1"/>
  <c r="D19" i="2"/>
  <c r="E19" i="2" s="1"/>
  <c r="E18" i="2"/>
  <c r="D18" i="2"/>
  <c r="D17" i="2"/>
  <c r="E17" i="2" s="1"/>
  <c r="D16" i="2"/>
  <c r="E16" i="2" s="1"/>
  <c r="D15" i="2"/>
  <c r="E15" i="2" s="1"/>
  <c r="E14" i="2"/>
  <c r="D14" i="2"/>
  <c r="H13" i="2"/>
  <c r="H14" i="2" s="1"/>
  <c r="D13" i="2"/>
  <c r="E13" i="2" s="1"/>
  <c r="D12" i="2"/>
  <c r="E12" i="2" s="1"/>
  <c r="D11" i="2"/>
  <c r="E11" i="2" s="1"/>
  <c r="D10" i="2"/>
  <c r="E10" i="2" s="1"/>
  <c r="D9" i="2"/>
  <c r="E9" i="2" s="1"/>
  <c r="I8" i="2"/>
  <c r="H8" i="2"/>
  <c r="D8" i="2"/>
  <c r="E8" i="2" s="1"/>
  <c r="I7" i="2"/>
  <c r="H7" i="2"/>
  <c r="D7" i="2"/>
  <c r="E7" i="2" s="1"/>
  <c r="I6" i="2"/>
  <c r="H24" i="2" s="1"/>
  <c r="H6" i="2"/>
  <c r="H17" i="2" s="1"/>
  <c r="D6" i="2"/>
  <c r="E6" i="2" s="1"/>
  <c r="I5" i="2"/>
  <c r="H5" i="2"/>
  <c r="D5" i="2"/>
  <c r="E5" i="2" s="1"/>
  <c r="D4" i="2"/>
  <c r="E4" i="2" s="1"/>
  <c r="D3" i="2"/>
  <c r="E3" i="2" s="1"/>
  <c r="E2" i="2"/>
  <c r="D2" i="2"/>
  <c r="L24" i="2" s="1"/>
  <c r="G188" i="4" l="1"/>
  <c r="H188" i="4"/>
  <c r="I188" i="4"/>
  <c r="H190" i="3"/>
  <c r="P12" i="1"/>
  <c r="P10" i="1"/>
  <c r="P8" i="1"/>
  <c r="P7" i="1"/>
  <c r="H26" i="2"/>
  <c r="I25" i="2"/>
  <c r="L22" i="2"/>
  <c r="H18" i="2"/>
  <c r="H25" i="2" s="1"/>
  <c r="L26" i="2"/>
  <c r="M26" i="2" s="1"/>
  <c r="H190" i="4" l="1"/>
  <c r="M188" i="4" s="1"/>
  <c r="H193" i="4"/>
  <c r="H21" i="2"/>
</calcChain>
</file>

<file path=xl/sharedStrings.xml><?xml version="1.0" encoding="utf-8"?>
<sst xmlns="http://schemas.openxmlformats.org/spreadsheetml/2006/main" count="80" uniqueCount="53">
  <si>
    <t>Valori attesi di Y in base a X1 e X2</t>
  </si>
  <si>
    <t>Errore di stima o residui di Y sulla base di X1 e X2</t>
  </si>
  <si>
    <t>Residui di Y</t>
  </si>
  <si>
    <t>media</t>
  </si>
  <si>
    <t>DS</t>
  </si>
  <si>
    <t>COMPIN (X)</t>
  </si>
  <si>
    <t>RSE (Y)</t>
  </si>
  <si>
    <t>Y atteso</t>
  </si>
  <si>
    <t>Errore di stima (scarto Y - Yatteso)</t>
  </si>
  <si>
    <t>Media</t>
  </si>
  <si>
    <t>asimmetria</t>
  </si>
  <si>
    <t>curtosi</t>
  </si>
  <si>
    <t>n</t>
  </si>
  <si>
    <t>CODEV</t>
  </si>
  <si>
    <t>COV</t>
  </si>
  <si>
    <t>r</t>
  </si>
  <si>
    <t>Rquadro</t>
  </si>
  <si>
    <t>1-Rquadro</t>
  </si>
  <si>
    <r>
      <t>b</t>
    </r>
    <r>
      <rPr>
        <b/>
        <vertAlign val="subscript"/>
        <sz val="11"/>
        <color theme="1"/>
        <rFont val="Calibri"/>
        <family val="2"/>
        <scheme val="minor"/>
      </rPr>
      <t>YX</t>
    </r>
  </si>
  <si>
    <t>rquadro</t>
  </si>
  <si>
    <t>1-rquadro</t>
  </si>
  <si>
    <r>
      <t>a</t>
    </r>
    <r>
      <rPr>
        <b/>
        <vertAlign val="subscript"/>
        <sz val="11"/>
        <color theme="1"/>
        <rFont val="Calibri"/>
        <family val="2"/>
        <scheme val="minor"/>
      </rPr>
      <t>YX</t>
    </r>
  </si>
  <si>
    <r>
      <t>SE di b</t>
    </r>
    <r>
      <rPr>
        <b/>
        <vertAlign val="subscript"/>
        <sz val="11"/>
        <color theme="1"/>
        <rFont val="Abadi"/>
        <family val="2"/>
      </rPr>
      <t>YX</t>
    </r>
  </si>
  <si>
    <r>
      <t>95% CI b</t>
    </r>
    <r>
      <rPr>
        <vertAlign val="subscript"/>
        <sz val="11"/>
        <color theme="1"/>
        <rFont val="Abadi"/>
        <family val="2"/>
      </rPr>
      <t>YX</t>
    </r>
  </si>
  <si>
    <t>t test per b</t>
  </si>
  <si>
    <t>alienazione</t>
  </si>
  <si>
    <t>correlazioni</t>
  </si>
  <si>
    <t>HUMOR SELF_ENHANCING (X2)</t>
  </si>
  <si>
    <t>humor_self_DEFEATING (X1)</t>
  </si>
  <si>
    <t>Valori attesi di X1 in base a X2</t>
  </si>
  <si>
    <t>Residui di X1</t>
  </si>
  <si>
    <t>X1 res e X2</t>
  </si>
  <si>
    <t>X1 prev e X2</t>
  </si>
  <si>
    <t>X1 res e Y</t>
  </si>
  <si>
    <t>X1 res e Yres</t>
  </si>
  <si>
    <t>Valori attesi di Y in base a X2</t>
  </si>
  <si>
    <t>corr semiparziale</t>
  </si>
  <si>
    <t>corr parziale</t>
  </si>
  <si>
    <t>R quadro</t>
  </si>
  <si>
    <t>varianza</t>
  </si>
  <si>
    <t>F di Fisher</t>
  </si>
  <si>
    <t>SQ Regressione</t>
  </si>
  <si>
    <t>SQ Totale</t>
  </si>
  <si>
    <t>SQ Residua</t>
  </si>
  <si>
    <t>correlazione X1 e X2</t>
  </si>
  <si>
    <t>SE b X1</t>
  </si>
  <si>
    <t>se modifichiamo elementi nel calcolo</t>
  </si>
  <si>
    <t>N = 400</t>
  </si>
  <si>
    <t>k stimatori = 6</t>
  </si>
  <si>
    <t>N = 184</t>
  </si>
  <si>
    <t>r x1 X2 = 0.20</t>
  </si>
  <si>
    <t>se R quadro di Y = 0.45</t>
  </si>
  <si>
    <t>se aumenta s di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</si>
</sst>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0066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Abadi"/>
      <family val="2"/>
    </font>
    <font>
      <sz val="11"/>
      <color theme="1"/>
      <name val="Abad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Abadi"/>
      <family val="2"/>
    </font>
    <font>
      <b/>
      <vertAlign val="subscript"/>
      <sz val="11"/>
      <color theme="1"/>
      <name val="Abadi"/>
      <family val="2"/>
    </font>
    <font>
      <vertAlign val="subscript"/>
      <sz val="11"/>
      <color theme="1"/>
      <name val="Abadi"/>
      <family val="2"/>
    </font>
    <font>
      <b/>
      <sz val="11"/>
      <color rgb="FF00B0F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wrapText="1"/>
    </xf>
    <xf numFmtId="2" fontId="4" fillId="0" borderId="0" xfId="0" applyNumberFormat="1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164" fontId="5" fillId="0" borderId="0" xfId="0" applyNumberFormat="1" applyFont="1" applyAlignment="1">
      <alignment vertical="center"/>
    </xf>
    <xf numFmtId="164" fontId="6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8" fillId="0" borderId="0" xfId="0" applyFont="1"/>
    <xf numFmtId="0" fontId="9" fillId="0" borderId="0" xfId="0" applyFont="1"/>
    <xf numFmtId="1" fontId="2" fillId="0" borderId="0" xfId="0" applyNumberFormat="1" applyFont="1" applyAlignment="1">
      <alignment horizontal="center" wrapText="1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64" fontId="4" fillId="0" borderId="0" xfId="0" applyNumberFormat="1" applyFont="1"/>
    <xf numFmtId="164" fontId="0" fillId="0" borderId="0" xfId="0" applyNumberFormat="1"/>
    <xf numFmtId="2" fontId="0" fillId="0" borderId="0" xfId="0" applyNumberForma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forward val="2"/>
            <c:dispRSqr val="0"/>
            <c:dispEq val="0"/>
          </c:trendline>
          <c:xVal>
            <c:numRef>
              <c:f>'[2]correlazione semplice lineare'!$A$2:$A$215</c:f>
              <c:numCache>
                <c:formatCode>General</c:formatCode>
                <c:ptCount val="214"/>
                <c:pt idx="0">
                  <c:v>35</c:v>
                </c:pt>
                <c:pt idx="1">
                  <c:v>24</c:v>
                </c:pt>
                <c:pt idx="2">
                  <c:v>15</c:v>
                </c:pt>
                <c:pt idx="3">
                  <c:v>37</c:v>
                </c:pt>
                <c:pt idx="4">
                  <c:v>25</c:v>
                </c:pt>
                <c:pt idx="5">
                  <c:v>21</c:v>
                </c:pt>
                <c:pt idx="6">
                  <c:v>42</c:v>
                </c:pt>
                <c:pt idx="7">
                  <c:v>33</c:v>
                </c:pt>
                <c:pt idx="8">
                  <c:v>18</c:v>
                </c:pt>
                <c:pt idx="9">
                  <c:v>36</c:v>
                </c:pt>
                <c:pt idx="10">
                  <c:v>23</c:v>
                </c:pt>
                <c:pt idx="11">
                  <c:v>10</c:v>
                </c:pt>
                <c:pt idx="12">
                  <c:v>38</c:v>
                </c:pt>
                <c:pt idx="13">
                  <c:v>34</c:v>
                </c:pt>
                <c:pt idx="14">
                  <c:v>35</c:v>
                </c:pt>
                <c:pt idx="15">
                  <c:v>21</c:v>
                </c:pt>
                <c:pt idx="16">
                  <c:v>45</c:v>
                </c:pt>
                <c:pt idx="17">
                  <c:v>24</c:v>
                </c:pt>
                <c:pt idx="18">
                  <c:v>33</c:v>
                </c:pt>
                <c:pt idx="19">
                  <c:v>34</c:v>
                </c:pt>
                <c:pt idx="20">
                  <c:v>36</c:v>
                </c:pt>
                <c:pt idx="21">
                  <c:v>42</c:v>
                </c:pt>
                <c:pt idx="22">
                  <c:v>22</c:v>
                </c:pt>
                <c:pt idx="23">
                  <c:v>23</c:v>
                </c:pt>
                <c:pt idx="24">
                  <c:v>35</c:v>
                </c:pt>
                <c:pt idx="25">
                  <c:v>35</c:v>
                </c:pt>
                <c:pt idx="26">
                  <c:v>18</c:v>
                </c:pt>
                <c:pt idx="27">
                  <c:v>37</c:v>
                </c:pt>
                <c:pt idx="28">
                  <c:v>44</c:v>
                </c:pt>
                <c:pt idx="29">
                  <c:v>43</c:v>
                </c:pt>
                <c:pt idx="30">
                  <c:v>20</c:v>
                </c:pt>
                <c:pt idx="31">
                  <c:v>40</c:v>
                </c:pt>
                <c:pt idx="32">
                  <c:v>14</c:v>
                </c:pt>
                <c:pt idx="33">
                  <c:v>31</c:v>
                </c:pt>
                <c:pt idx="34">
                  <c:v>30</c:v>
                </c:pt>
                <c:pt idx="35">
                  <c:v>37</c:v>
                </c:pt>
                <c:pt idx="36">
                  <c:v>29</c:v>
                </c:pt>
                <c:pt idx="37">
                  <c:v>28</c:v>
                </c:pt>
                <c:pt idx="38">
                  <c:v>27</c:v>
                </c:pt>
                <c:pt idx="39">
                  <c:v>10</c:v>
                </c:pt>
                <c:pt idx="40">
                  <c:v>17</c:v>
                </c:pt>
                <c:pt idx="41">
                  <c:v>23</c:v>
                </c:pt>
                <c:pt idx="42">
                  <c:v>11</c:v>
                </c:pt>
                <c:pt idx="43">
                  <c:v>33</c:v>
                </c:pt>
                <c:pt idx="44">
                  <c:v>35</c:v>
                </c:pt>
                <c:pt idx="45">
                  <c:v>13</c:v>
                </c:pt>
                <c:pt idx="46">
                  <c:v>27</c:v>
                </c:pt>
                <c:pt idx="47">
                  <c:v>40</c:v>
                </c:pt>
                <c:pt idx="48">
                  <c:v>32</c:v>
                </c:pt>
                <c:pt idx="49">
                  <c:v>20</c:v>
                </c:pt>
                <c:pt idx="50">
                  <c:v>28</c:v>
                </c:pt>
                <c:pt idx="51">
                  <c:v>10</c:v>
                </c:pt>
                <c:pt idx="52">
                  <c:v>38</c:v>
                </c:pt>
                <c:pt idx="53">
                  <c:v>23</c:v>
                </c:pt>
                <c:pt idx="54">
                  <c:v>23</c:v>
                </c:pt>
                <c:pt idx="55">
                  <c:v>19</c:v>
                </c:pt>
                <c:pt idx="56">
                  <c:v>11</c:v>
                </c:pt>
                <c:pt idx="57">
                  <c:v>36</c:v>
                </c:pt>
                <c:pt idx="58">
                  <c:v>33</c:v>
                </c:pt>
                <c:pt idx="59">
                  <c:v>31</c:v>
                </c:pt>
                <c:pt idx="60">
                  <c:v>29</c:v>
                </c:pt>
                <c:pt idx="61">
                  <c:v>17</c:v>
                </c:pt>
                <c:pt idx="62">
                  <c:v>13</c:v>
                </c:pt>
                <c:pt idx="63">
                  <c:v>17</c:v>
                </c:pt>
                <c:pt idx="64">
                  <c:v>24</c:v>
                </c:pt>
                <c:pt idx="65">
                  <c:v>38</c:v>
                </c:pt>
                <c:pt idx="66">
                  <c:v>39</c:v>
                </c:pt>
                <c:pt idx="67">
                  <c:v>22</c:v>
                </c:pt>
                <c:pt idx="68">
                  <c:v>14</c:v>
                </c:pt>
                <c:pt idx="69">
                  <c:v>28</c:v>
                </c:pt>
                <c:pt idx="70">
                  <c:v>17</c:v>
                </c:pt>
                <c:pt idx="71">
                  <c:v>45</c:v>
                </c:pt>
                <c:pt idx="72">
                  <c:v>37</c:v>
                </c:pt>
                <c:pt idx="73">
                  <c:v>44</c:v>
                </c:pt>
                <c:pt idx="74">
                  <c:v>20</c:v>
                </c:pt>
                <c:pt idx="75">
                  <c:v>15</c:v>
                </c:pt>
                <c:pt idx="76">
                  <c:v>21</c:v>
                </c:pt>
                <c:pt idx="77">
                  <c:v>33</c:v>
                </c:pt>
                <c:pt idx="78">
                  <c:v>21</c:v>
                </c:pt>
                <c:pt idx="79">
                  <c:v>12</c:v>
                </c:pt>
                <c:pt idx="80">
                  <c:v>28</c:v>
                </c:pt>
                <c:pt idx="81">
                  <c:v>26</c:v>
                </c:pt>
                <c:pt idx="82">
                  <c:v>28</c:v>
                </c:pt>
                <c:pt idx="83">
                  <c:v>13</c:v>
                </c:pt>
                <c:pt idx="84">
                  <c:v>34</c:v>
                </c:pt>
                <c:pt idx="85">
                  <c:v>32</c:v>
                </c:pt>
                <c:pt idx="86">
                  <c:v>22</c:v>
                </c:pt>
                <c:pt idx="87">
                  <c:v>34</c:v>
                </c:pt>
                <c:pt idx="88">
                  <c:v>20</c:v>
                </c:pt>
                <c:pt idx="89">
                  <c:v>13</c:v>
                </c:pt>
                <c:pt idx="90">
                  <c:v>34</c:v>
                </c:pt>
                <c:pt idx="91">
                  <c:v>20</c:v>
                </c:pt>
                <c:pt idx="92">
                  <c:v>26</c:v>
                </c:pt>
                <c:pt idx="93">
                  <c:v>29</c:v>
                </c:pt>
                <c:pt idx="94">
                  <c:v>34</c:v>
                </c:pt>
                <c:pt idx="95">
                  <c:v>25</c:v>
                </c:pt>
                <c:pt idx="96">
                  <c:v>18</c:v>
                </c:pt>
                <c:pt idx="97">
                  <c:v>22</c:v>
                </c:pt>
                <c:pt idx="98">
                  <c:v>27</c:v>
                </c:pt>
                <c:pt idx="99">
                  <c:v>36</c:v>
                </c:pt>
                <c:pt idx="100">
                  <c:v>28</c:v>
                </c:pt>
                <c:pt idx="101">
                  <c:v>32</c:v>
                </c:pt>
                <c:pt idx="102">
                  <c:v>27</c:v>
                </c:pt>
                <c:pt idx="103">
                  <c:v>24</c:v>
                </c:pt>
                <c:pt idx="104">
                  <c:v>36</c:v>
                </c:pt>
                <c:pt idx="105">
                  <c:v>10</c:v>
                </c:pt>
                <c:pt idx="106">
                  <c:v>34</c:v>
                </c:pt>
                <c:pt idx="107">
                  <c:v>17</c:v>
                </c:pt>
                <c:pt idx="108">
                  <c:v>27</c:v>
                </c:pt>
                <c:pt idx="109">
                  <c:v>42</c:v>
                </c:pt>
                <c:pt idx="110">
                  <c:v>26</c:v>
                </c:pt>
                <c:pt idx="111">
                  <c:v>28</c:v>
                </c:pt>
                <c:pt idx="112">
                  <c:v>40</c:v>
                </c:pt>
                <c:pt idx="113">
                  <c:v>28</c:v>
                </c:pt>
                <c:pt idx="114">
                  <c:v>37</c:v>
                </c:pt>
                <c:pt idx="115">
                  <c:v>36</c:v>
                </c:pt>
                <c:pt idx="116">
                  <c:v>36</c:v>
                </c:pt>
                <c:pt idx="117">
                  <c:v>29</c:v>
                </c:pt>
                <c:pt idx="118">
                  <c:v>10</c:v>
                </c:pt>
                <c:pt idx="119">
                  <c:v>16</c:v>
                </c:pt>
                <c:pt idx="120">
                  <c:v>10</c:v>
                </c:pt>
                <c:pt idx="121">
                  <c:v>12</c:v>
                </c:pt>
                <c:pt idx="122">
                  <c:v>26</c:v>
                </c:pt>
                <c:pt idx="123">
                  <c:v>21</c:v>
                </c:pt>
                <c:pt idx="124">
                  <c:v>34</c:v>
                </c:pt>
                <c:pt idx="125">
                  <c:v>46</c:v>
                </c:pt>
                <c:pt idx="126">
                  <c:v>19</c:v>
                </c:pt>
                <c:pt idx="127">
                  <c:v>21</c:v>
                </c:pt>
                <c:pt idx="128">
                  <c:v>21</c:v>
                </c:pt>
                <c:pt idx="129">
                  <c:v>29</c:v>
                </c:pt>
                <c:pt idx="130">
                  <c:v>26</c:v>
                </c:pt>
                <c:pt idx="131">
                  <c:v>15</c:v>
                </c:pt>
                <c:pt idx="132">
                  <c:v>24</c:v>
                </c:pt>
                <c:pt idx="133">
                  <c:v>25</c:v>
                </c:pt>
                <c:pt idx="134">
                  <c:v>17</c:v>
                </c:pt>
                <c:pt idx="135">
                  <c:v>31</c:v>
                </c:pt>
                <c:pt idx="136">
                  <c:v>35</c:v>
                </c:pt>
                <c:pt idx="137">
                  <c:v>23</c:v>
                </c:pt>
                <c:pt idx="138">
                  <c:v>35</c:v>
                </c:pt>
                <c:pt idx="139">
                  <c:v>21</c:v>
                </c:pt>
                <c:pt idx="140">
                  <c:v>11</c:v>
                </c:pt>
                <c:pt idx="141">
                  <c:v>41</c:v>
                </c:pt>
                <c:pt idx="142">
                  <c:v>23</c:v>
                </c:pt>
                <c:pt idx="143">
                  <c:v>20</c:v>
                </c:pt>
                <c:pt idx="144">
                  <c:v>20</c:v>
                </c:pt>
                <c:pt idx="145">
                  <c:v>14</c:v>
                </c:pt>
                <c:pt idx="146">
                  <c:v>10</c:v>
                </c:pt>
                <c:pt idx="147">
                  <c:v>19</c:v>
                </c:pt>
                <c:pt idx="148">
                  <c:v>32</c:v>
                </c:pt>
                <c:pt idx="149">
                  <c:v>33</c:v>
                </c:pt>
                <c:pt idx="150">
                  <c:v>23</c:v>
                </c:pt>
                <c:pt idx="151">
                  <c:v>38</c:v>
                </c:pt>
                <c:pt idx="152">
                  <c:v>18</c:v>
                </c:pt>
                <c:pt idx="153">
                  <c:v>29</c:v>
                </c:pt>
                <c:pt idx="154">
                  <c:v>45</c:v>
                </c:pt>
                <c:pt idx="155">
                  <c:v>13</c:v>
                </c:pt>
                <c:pt idx="156">
                  <c:v>10</c:v>
                </c:pt>
                <c:pt idx="157">
                  <c:v>20</c:v>
                </c:pt>
                <c:pt idx="158">
                  <c:v>27</c:v>
                </c:pt>
                <c:pt idx="159">
                  <c:v>22</c:v>
                </c:pt>
                <c:pt idx="160">
                  <c:v>28</c:v>
                </c:pt>
                <c:pt idx="161">
                  <c:v>16</c:v>
                </c:pt>
                <c:pt idx="162">
                  <c:v>22</c:v>
                </c:pt>
                <c:pt idx="163">
                  <c:v>21</c:v>
                </c:pt>
                <c:pt idx="164">
                  <c:v>35</c:v>
                </c:pt>
                <c:pt idx="165">
                  <c:v>21</c:v>
                </c:pt>
                <c:pt idx="166">
                  <c:v>17</c:v>
                </c:pt>
                <c:pt idx="167">
                  <c:v>32</c:v>
                </c:pt>
                <c:pt idx="168">
                  <c:v>24</c:v>
                </c:pt>
                <c:pt idx="169">
                  <c:v>40</c:v>
                </c:pt>
                <c:pt idx="170">
                  <c:v>47</c:v>
                </c:pt>
                <c:pt idx="171">
                  <c:v>13</c:v>
                </c:pt>
                <c:pt idx="172">
                  <c:v>19</c:v>
                </c:pt>
                <c:pt idx="173">
                  <c:v>28</c:v>
                </c:pt>
                <c:pt idx="174">
                  <c:v>19</c:v>
                </c:pt>
                <c:pt idx="175">
                  <c:v>21</c:v>
                </c:pt>
                <c:pt idx="176">
                  <c:v>30</c:v>
                </c:pt>
                <c:pt idx="177">
                  <c:v>31</c:v>
                </c:pt>
                <c:pt idx="178">
                  <c:v>28</c:v>
                </c:pt>
                <c:pt idx="179">
                  <c:v>20</c:v>
                </c:pt>
                <c:pt idx="180">
                  <c:v>41</c:v>
                </c:pt>
                <c:pt idx="181">
                  <c:v>17</c:v>
                </c:pt>
                <c:pt idx="182">
                  <c:v>24</c:v>
                </c:pt>
                <c:pt idx="183">
                  <c:v>34</c:v>
                </c:pt>
                <c:pt idx="184">
                  <c:v>21</c:v>
                </c:pt>
                <c:pt idx="185">
                  <c:v>19</c:v>
                </c:pt>
                <c:pt idx="186">
                  <c:v>19</c:v>
                </c:pt>
                <c:pt idx="187">
                  <c:v>18</c:v>
                </c:pt>
                <c:pt idx="188">
                  <c:v>25</c:v>
                </c:pt>
                <c:pt idx="189">
                  <c:v>31</c:v>
                </c:pt>
                <c:pt idx="190">
                  <c:v>23</c:v>
                </c:pt>
                <c:pt idx="191">
                  <c:v>22</c:v>
                </c:pt>
                <c:pt idx="192">
                  <c:v>10</c:v>
                </c:pt>
                <c:pt idx="193">
                  <c:v>17</c:v>
                </c:pt>
                <c:pt idx="194">
                  <c:v>25</c:v>
                </c:pt>
                <c:pt idx="195">
                  <c:v>27</c:v>
                </c:pt>
                <c:pt idx="196">
                  <c:v>34</c:v>
                </c:pt>
                <c:pt idx="197">
                  <c:v>29</c:v>
                </c:pt>
                <c:pt idx="198">
                  <c:v>13</c:v>
                </c:pt>
                <c:pt idx="199">
                  <c:v>21</c:v>
                </c:pt>
                <c:pt idx="200">
                  <c:v>32</c:v>
                </c:pt>
                <c:pt idx="201">
                  <c:v>34</c:v>
                </c:pt>
                <c:pt idx="202">
                  <c:v>25</c:v>
                </c:pt>
                <c:pt idx="203">
                  <c:v>10</c:v>
                </c:pt>
                <c:pt idx="204">
                  <c:v>29</c:v>
                </c:pt>
                <c:pt idx="205">
                  <c:v>29</c:v>
                </c:pt>
                <c:pt idx="206">
                  <c:v>20</c:v>
                </c:pt>
                <c:pt idx="207">
                  <c:v>19</c:v>
                </c:pt>
                <c:pt idx="208">
                  <c:v>34</c:v>
                </c:pt>
                <c:pt idx="209">
                  <c:v>45</c:v>
                </c:pt>
                <c:pt idx="210">
                  <c:v>36</c:v>
                </c:pt>
                <c:pt idx="211">
                  <c:v>20</c:v>
                </c:pt>
                <c:pt idx="212">
                  <c:v>27</c:v>
                </c:pt>
                <c:pt idx="213">
                  <c:v>24</c:v>
                </c:pt>
              </c:numCache>
            </c:numRef>
          </c:xVal>
          <c:yVal>
            <c:numRef>
              <c:f>'[2]correlazione semplice lineare'!$B$2:$B$215</c:f>
              <c:numCache>
                <c:formatCode>General</c:formatCode>
                <c:ptCount val="214"/>
                <c:pt idx="0">
                  <c:v>17</c:v>
                </c:pt>
                <c:pt idx="1">
                  <c:v>23</c:v>
                </c:pt>
                <c:pt idx="2">
                  <c:v>4</c:v>
                </c:pt>
                <c:pt idx="3">
                  <c:v>20</c:v>
                </c:pt>
                <c:pt idx="4">
                  <c:v>12</c:v>
                </c:pt>
                <c:pt idx="5">
                  <c:v>21</c:v>
                </c:pt>
                <c:pt idx="6">
                  <c:v>12</c:v>
                </c:pt>
                <c:pt idx="7">
                  <c:v>17</c:v>
                </c:pt>
                <c:pt idx="8">
                  <c:v>24</c:v>
                </c:pt>
                <c:pt idx="9">
                  <c:v>12</c:v>
                </c:pt>
                <c:pt idx="10">
                  <c:v>16</c:v>
                </c:pt>
                <c:pt idx="11">
                  <c:v>20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18</c:v>
                </c:pt>
                <c:pt idx="16">
                  <c:v>12</c:v>
                </c:pt>
                <c:pt idx="17">
                  <c:v>17</c:v>
                </c:pt>
                <c:pt idx="18">
                  <c:v>18</c:v>
                </c:pt>
                <c:pt idx="19">
                  <c:v>10</c:v>
                </c:pt>
                <c:pt idx="20">
                  <c:v>19</c:v>
                </c:pt>
                <c:pt idx="21">
                  <c:v>3</c:v>
                </c:pt>
                <c:pt idx="22">
                  <c:v>25</c:v>
                </c:pt>
                <c:pt idx="23">
                  <c:v>18</c:v>
                </c:pt>
                <c:pt idx="24">
                  <c:v>13</c:v>
                </c:pt>
                <c:pt idx="25">
                  <c:v>11</c:v>
                </c:pt>
                <c:pt idx="26">
                  <c:v>18</c:v>
                </c:pt>
                <c:pt idx="27">
                  <c:v>10</c:v>
                </c:pt>
                <c:pt idx="28">
                  <c:v>9</c:v>
                </c:pt>
                <c:pt idx="29">
                  <c:v>14</c:v>
                </c:pt>
                <c:pt idx="30">
                  <c:v>12</c:v>
                </c:pt>
                <c:pt idx="31">
                  <c:v>8</c:v>
                </c:pt>
                <c:pt idx="32">
                  <c:v>9</c:v>
                </c:pt>
                <c:pt idx="33">
                  <c:v>19</c:v>
                </c:pt>
                <c:pt idx="34">
                  <c:v>15</c:v>
                </c:pt>
                <c:pt idx="35">
                  <c:v>14</c:v>
                </c:pt>
                <c:pt idx="36">
                  <c:v>16</c:v>
                </c:pt>
                <c:pt idx="37">
                  <c:v>21</c:v>
                </c:pt>
                <c:pt idx="38">
                  <c:v>16</c:v>
                </c:pt>
                <c:pt idx="39">
                  <c:v>28</c:v>
                </c:pt>
                <c:pt idx="40">
                  <c:v>22</c:v>
                </c:pt>
                <c:pt idx="41">
                  <c:v>19</c:v>
                </c:pt>
                <c:pt idx="42">
                  <c:v>28</c:v>
                </c:pt>
                <c:pt idx="43">
                  <c:v>15</c:v>
                </c:pt>
                <c:pt idx="44">
                  <c:v>13</c:v>
                </c:pt>
                <c:pt idx="45">
                  <c:v>4</c:v>
                </c:pt>
                <c:pt idx="46">
                  <c:v>16</c:v>
                </c:pt>
                <c:pt idx="47">
                  <c:v>12</c:v>
                </c:pt>
                <c:pt idx="48">
                  <c:v>14</c:v>
                </c:pt>
                <c:pt idx="49">
                  <c:v>19</c:v>
                </c:pt>
                <c:pt idx="50">
                  <c:v>17</c:v>
                </c:pt>
                <c:pt idx="51">
                  <c:v>21</c:v>
                </c:pt>
                <c:pt idx="52">
                  <c:v>20</c:v>
                </c:pt>
                <c:pt idx="53">
                  <c:v>16</c:v>
                </c:pt>
                <c:pt idx="54">
                  <c:v>20</c:v>
                </c:pt>
                <c:pt idx="55">
                  <c:v>24</c:v>
                </c:pt>
                <c:pt idx="56">
                  <c:v>23</c:v>
                </c:pt>
                <c:pt idx="57">
                  <c:v>13</c:v>
                </c:pt>
                <c:pt idx="58">
                  <c:v>10</c:v>
                </c:pt>
                <c:pt idx="59">
                  <c:v>12</c:v>
                </c:pt>
                <c:pt idx="60">
                  <c:v>18</c:v>
                </c:pt>
                <c:pt idx="61">
                  <c:v>22</c:v>
                </c:pt>
                <c:pt idx="62">
                  <c:v>27</c:v>
                </c:pt>
                <c:pt idx="63">
                  <c:v>21</c:v>
                </c:pt>
                <c:pt idx="64">
                  <c:v>15</c:v>
                </c:pt>
                <c:pt idx="65">
                  <c:v>9</c:v>
                </c:pt>
                <c:pt idx="66">
                  <c:v>13</c:v>
                </c:pt>
                <c:pt idx="67">
                  <c:v>16</c:v>
                </c:pt>
                <c:pt idx="68">
                  <c:v>16</c:v>
                </c:pt>
                <c:pt idx="69">
                  <c:v>17</c:v>
                </c:pt>
                <c:pt idx="70">
                  <c:v>23</c:v>
                </c:pt>
                <c:pt idx="71">
                  <c:v>7</c:v>
                </c:pt>
                <c:pt idx="72">
                  <c:v>9</c:v>
                </c:pt>
                <c:pt idx="73">
                  <c:v>5</c:v>
                </c:pt>
                <c:pt idx="74">
                  <c:v>23</c:v>
                </c:pt>
                <c:pt idx="75">
                  <c:v>22</c:v>
                </c:pt>
                <c:pt idx="76">
                  <c:v>23</c:v>
                </c:pt>
                <c:pt idx="77">
                  <c:v>22</c:v>
                </c:pt>
                <c:pt idx="78">
                  <c:v>18</c:v>
                </c:pt>
                <c:pt idx="79">
                  <c:v>25</c:v>
                </c:pt>
                <c:pt idx="80">
                  <c:v>18</c:v>
                </c:pt>
                <c:pt idx="81">
                  <c:v>17</c:v>
                </c:pt>
                <c:pt idx="82">
                  <c:v>20</c:v>
                </c:pt>
                <c:pt idx="83">
                  <c:v>28</c:v>
                </c:pt>
                <c:pt idx="84">
                  <c:v>15</c:v>
                </c:pt>
                <c:pt idx="85">
                  <c:v>13</c:v>
                </c:pt>
                <c:pt idx="86">
                  <c:v>17</c:v>
                </c:pt>
                <c:pt idx="87">
                  <c:v>18</c:v>
                </c:pt>
                <c:pt idx="88">
                  <c:v>22</c:v>
                </c:pt>
                <c:pt idx="89">
                  <c:v>25</c:v>
                </c:pt>
                <c:pt idx="90">
                  <c:v>11</c:v>
                </c:pt>
                <c:pt idx="91">
                  <c:v>18</c:v>
                </c:pt>
                <c:pt idx="92">
                  <c:v>18</c:v>
                </c:pt>
                <c:pt idx="93">
                  <c:v>11</c:v>
                </c:pt>
                <c:pt idx="94">
                  <c:v>15</c:v>
                </c:pt>
                <c:pt idx="95">
                  <c:v>17</c:v>
                </c:pt>
                <c:pt idx="96">
                  <c:v>20</c:v>
                </c:pt>
                <c:pt idx="97">
                  <c:v>20</c:v>
                </c:pt>
                <c:pt idx="98">
                  <c:v>14</c:v>
                </c:pt>
                <c:pt idx="99">
                  <c:v>8</c:v>
                </c:pt>
                <c:pt idx="100">
                  <c:v>18</c:v>
                </c:pt>
                <c:pt idx="101">
                  <c:v>19</c:v>
                </c:pt>
                <c:pt idx="102">
                  <c:v>20</c:v>
                </c:pt>
                <c:pt idx="103">
                  <c:v>21</c:v>
                </c:pt>
                <c:pt idx="104">
                  <c:v>15</c:v>
                </c:pt>
                <c:pt idx="105">
                  <c:v>26</c:v>
                </c:pt>
                <c:pt idx="106">
                  <c:v>13</c:v>
                </c:pt>
                <c:pt idx="107">
                  <c:v>14</c:v>
                </c:pt>
                <c:pt idx="108">
                  <c:v>19</c:v>
                </c:pt>
                <c:pt idx="109">
                  <c:v>20</c:v>
                </c:pt>
                <c:pt idx="110">
                  <c:v>17</c:v>
                </c:pt>
                <c:pt idx="111">
                  <c:v>17</c:v>
                </c:pt>
                <c:pt idx="112">
                  <c:v>13</c:v>
                </c:pt>
                <c:pt idx="113">
                  <c:v>13</c:v>
                </c:pt>
                <c:pt idx="114">
                  <c:v>15</c:v>
                </c:pt>
                <c:pt idx="115">
                  <c:v>16</c:v>
                </c:pt>
                <c:pt idx="116">
                  <c:v>15</c:v>
                </c:pt>
                <c:pt idx="117">
                  <c:v>16</c:v>
                </c:pt>
                <c:pt idx="118">
                  <c:v>25</c:v>
                </c:pt>
                <c:pt idx="119">
                  <c:v>23</c:v>
                </c:pt>
                <c:pt idx="120">
                  <c:v>21</c:v>
                </c:pt>
                <c:pt idx="121">
                  <c:v>27</c:v>
                </c:pt>
                <c:pt idx="122">
                  <c:v>27</c:v>
                </c:pt>
                <c:pt idx="123">
                  <c:v>23</c:v>
                </c:pt>
                <c:pt idx="124">
                  <c:v>9</c:v>
                </c:pt>
                <c:pt idx="125">
                  <c:v>13</c:v>
                </c:pt>
                <c:pt idx="126">
                  <c:v>5</c:v>
                </c:pt>
                <c:pt idx="127">
                  <c:v>18</c:v>
                </c:pt>
                <c:pt idx="128">
                  <c:v>17</c:v>
                </c:pt>
                <c:pt idx="129">
                  <c:v>17</c:v>
                </c:pt>
                <c:pt idx="130">
                  <c:v>23</c:v>
                </c:pt>
                <c:pt idx="131">
                  <c:v>7</c:v>
                </c:pt>
                <c:pt idx="132">
                  <c:v>13</c:v>
                </c:pt>
                <c:pt idx="133">
                  <c:v>15</c:v>
                </c:pt>
                <c:pt idx="134">
                  <c:v>17</c:v>
                </c:pt>
                <c:pt idx="135">
                  <c:v>16</c:v>
                </c:pt>
                <c:pt idx="136">
                  <c:v>12</c:v>
                </c:pt>
                <c:pt idx="137">
                  <c:v>23</c:v>
                </c:pt>
                <c:pt idx="138">
                  <c:v>15</c:v>
                </c:pt>
                <c:pt idx="139">
                  <c:v>16</c:v>
                </c:pt>
                <c:pt idx="140">
                  <c:v>29</c:v>
                </c:pt>
                <c:pt idx="141">
                  <c:v>12</c:v>
                </c:pt>
                <c:pt idx="142">
                  <c:v>12</c:v>
                </c:pt>
                <c:pt idx="143">
                  <c:v>12</c:v>
                </c:pt>
                <c:pt idx="144">
                  <c:v>22</c:v>
                </c:pt>
                <c:pt idx="145">
                  <c:v>19</c:v>
                </c:pt>
                <c:pt idx="146">
                  <c:v>24</c:v>
                </c:pt>
                <c:pt idx="147">
                  <c:v>19</c:v>
                </c:pt>
                <c:pt idx="148">
                  <c:v>23</c:v>
                </c:pt>
                <c:pt idx="149">
                  <c:v>15</c:v>
                </c:pt>
                <c:pt idx="150">
                  <c:v>23</c:v>
                </c:pt>
                <c:pt idx="151">
                  <c:v>7</c:v>
                </c:pt>
                <c:pt idx="152">
                  <c:v>24</c:v>
                </c:pt>
                <c:pt idx="153">
                  <c:v>12</c:v>
                </c:pt>
                <c:pt idx="154">
                  <c:v>10</c:v>
                </c:pt>
                <c:pt idx="155">
                  <c:v>21</c:v>
                </c:pt>
                <c:pt idx="156">
                  <c:v>23</c:v>
                </c:pt>
                <c:pt idx="157">
                  <c:v>23</c:v>
                </c:pt>
                <c:pt idx="158">
                  <c:v>20</c:v>
                </c:pt>
                <c:pt idx="159">
                  <c:v>20</c:v>
                </c:pt>
                <c:pt idx="160">
                  <c:v>12</c:v>
                </c:pt>
                <c:pt idx="161">
                  <c:v>25</c:v>
                </c:pt>
                <c:pt idx="162">
                  <c:v>16</c:v>
                </c:pt>
                <c:pt idx="163">
                  <c:v>22</c:v>
                </c:pt>
                <c:pt idx="164">
                  <c:v>15</c:v>
                </c:pt>
                <c:pt idx="165">
                  <c:v>19</c:v>
                </c:pt>
                <c:pt idx="166">
                  <c:v>21</c:v>
                </c:pt>
                <c:pt idx="167">
                  <c:v>16</c:v>
                </c:pt>
                <c:pt idx="168">
                  <c:v>27</c:v>
                </c:pt>
                <c:pt idx="169">
                  <c:v>11</c:v>
                </c:pt>
                <c:pt idx="170">
                  <c:v>11</c:v>
                </c:pt>
                <c:pt idx="171">
                  <c:v>25</c:v>
                </c:pt>
                <c:pt idx="172">
                  <c:v>27</c:v>
                </c:pt>
                <c:pt idx="173">
                  <c:v>18</c:v>
                </c:pt>
                <c:pt idx="174">
                  <c:v>23</c:v>
                </c:pt>
                <c:pt idx="175">
                  <c:v>24</c:v>
                </c:pt>
                <c:pt idx="176">
                  <c:v>16</c:v>
                </c:pt>
                <c:pt idx="177">
                  <c:v>12</c:v>
                </c:pt>
                <c:pt idx="178">
                  <c:v>19</c:v>
                </c:pt>
                <c:pt idx="179">
                  <c:v>23</c:v>
                </c:pt>
                <c:pt idx="180">
                  <c:v>16</c:v>
                </c:pt>
                <c:pt idx="181">
                  <c:v>20</c:v>
                </c:pt>
                <c:pt idx="182">
                  <c:v>16</c:v>
                </c:pt>
                <c:pt idx="183">
                  <c:v>13</c:v>
                </c:pt>
                <c:pt idx="184">
                  <c:v>16</c:v>
                </c:pt>
                <c:pt idx="185">
                  <c:v>24</c:v>
                </c:pt>
                <c:pt idx="186">
                  <c:v>25</c:v>
                </c:pt>
                <c:pt idx="187">
                  <c:v>26</c:v>
                </c:pt>
                <c:pt idx="188">
                  <c:v>17</c:v>
                </c:pt>
                <c:pt idx="189">
                  <c:v>17</c:v>
                </c:pt>
                <c:pt idx="190">
                  <c:v>20</c:v>
                </c:pt>
                <c:pt idx="191">
                  <c:v>22</c:v>
                </c:pt>
                <c:pt idx="192">
                  <c:v>21</c:v>
                </c:pt>
                <c:pt idx="193">
                  <c:v>24</c:v>
                </c:pt>
                <c:pt idx="194">
                  <c:v>22</c:v>
                </c:pt>
                <c:pt idx="195">
                  <c:v>18</c:v>
                </c:pt>
                <c:pt idx="196">
                  <c:v>21</c:v>
                </c:pt>
                <c:pt idx="197">
                  <c:v>18</c:v>
                </c:pt>
                <c:pt idx="198">
                  <c:v>18</c:v>
                </c:pt>
                <c:pt idx="199">
                  <c:v>22</c:v>
                </c:pt>
                <c:pt idx="200">
                  <c:v>12</c:v>
                </c:pt>
                <c:pt idx="201">
                  <c:v>14</c:v>
                </c:pt>
                <c:pt idx="202">
                  <c:v>19</c:v>
                </c:pt>
                <c:pt idx="203">
                  <c:v>25</c:v>
                </c:pt>
                <c:pt idx="204">
                  <c:v>20</c:v>
                </c:pt>
                <c:pt idx="205">
                  <c:v>20</c:v>
                </c:pt>
                <c:pt idx="206">
                  <c:v>17</c:v>
                </c:pt>
                <c:pt idx="207">
                  <c:v>22</c:v>
                </c:pt>
                <c:pt idx="208">
                  <c:v>13</c:v>
                </c:pt>
                <c:pt idx="209">
                  <c:v>4</c:v>
                </c:pt>
                <c:pt idx="210">
                  <c:v>10</c:v>
                </c:pt>
                <c:pt idx="211">
                  <c:v>24</c:v>
                </c:pt>
                <c:pt idx="212">
                  <c:v>15</c:v>
                </c:pt>
                <c:pt idx="213">
                  <c:v>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30-48EF-9290-A977E35CD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2808240"/>
        <c:axId val="1012823216"/>
      </c:scatterChart>
      <c:valAx>
        <c:axId val="1012808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COMP_INF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12823216"/>
        <c:crosses val="autoZero"/>
        <c:crossBetween val="midCat"/>
      </c:valAx>
      <c:valAx>
        <c:axId val="101282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RSE</a:t>
                </a:r>
                <a:r>
                  <a:rPr lang="it-IT" baseline="0"/>
                  <a:t> AUTO-STIMA</a:t>
                </a:r>
                <a:endParaRPr lang="it-IT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12808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586740</xdr:colOff>
      <xdr:row>0</xdr:row>
      <xdr:rowOff>495300</xdr:rowOff>
    </xdr:from>
    <xdr:to>
      <xdr:col>18</xdr:col>
      <xdr:colOff>259080</xdr:colOff>
      <xdr:row>14</xdr:row>
      <xdr:rowOff>129540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10E8A2E-88DA-4466-9263-E398DDDC7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0.66322</cdr:x>
      <cdr:y>0.03333</cdr:y>
    </cdr:from>
    <cdr:to>
      <cdr:x>0.94685</cdr:x>
      <cdr:y>0.23941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4BA30FEF-31C9-1581-1940-E3D1E247BB5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421380" y="83820"/>
          <a:ext cx="1463167" cy="518205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bla\Lisa_HP\Lisa_Teaching\UniTS_Teaching\UniTS_2022_23\Disegni%20Longitudinali%20e%20Personalit&#224;%202022_23\File%20dati%20Esercitazioni%20CARICATI\ARM%20DLeP%202021_22%20file%20A.xlsx" TargetMode="External"/><Relationship Id="rId1" Type="http://schemas.openxmlformats.org/officeDocument/2006/relationships/externalLinkPath" Target="/Users/dibla/Lisa_HP/Lisa_Teaching/UniTS_Teaching/UniTS_2022_23/Disegni%20Longitudinali%20e%20Personalit&#224;%202022_23/File%20dati%20Esercitazioni%20CARICATI/ARM%20DLeP%202021_22%20file%20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bla\Lisa_HP\Lisa_Teaching\UniTS_Teaching\UniTS_2022_23\Tecniche%20di%20ricerca%20e%20analisi%20dei%20dati%202022_23\Esercitazioni\Dati%20ESERCITAZIONI%20TRPeAD%202%20variabili.xlsx" TargetMode="External"/><Relationship Id="rId1" Type="http://schemas.openxmlformats.org/officeDocument/2006/relationships/externalLinkPath" Target="Dati%20ESERCITAZIONI%20TRPeAD%202%20variabi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glio 1"/>
      <sheetName val="foglio 2"/>
    </sheetNames>
    <sheetDataSet>
      <sheetData sheetId="0">
        <row r="1">
          <cell r="C1" t="str">
            <v>UmoreNeg (X2)</v>
          </cell>
        </row>
        <row r="2">
          <cell r="B2">
            <v>1.08</v>
          </cell>
          <cell r="C2">
            <v>1.1299999999999999</v>
          </cell>
          <cell r="J2">
            <v>1.2534480000000001</v>
          </cell>
          <cell r="K2">
            <v>-0.12344800000000022</v>
          </cell>
          <cell r="L2">
            <v>1.1299999999999999</v>
          </cell>
        </row>
        <row r="3">
          <cell r="B3">
            <v>2.21</v>
          </cell>
          <cell r="C3">
            <v>1.21</v>
          </cell>
          <cell r="J3">
            <v>1.754151</v>
          </cell>
          <cell r="K3">
            <v>-0.54415100000000005</v>
          </cell>
          <cell r="L3">
            <v>1.21</v>
          </cell>
        </row>
        <row r="4">
          <cell r="B4">
            <v>2.29</v>
          </cell>
          <cell r="C4">
            <v>1.1499999999999999</v>
          </cell>
          <cell r="J4">
            <v>1.7895989999999999</v>
          </cell>
          <cell r="K4">
            <v>-0.63959900000000003</v>
          </cell>
          <cell r="L4">
            <v>1.1499999999999999</v>
          </cell>
        </row>
        <row r="5">
          <cell r="B5">
            <v>2.2400000000000002</v>
          </cell>
          <cell r="C5">
            <v>1.54</v>
          </cell>
          <cell r="J5">
            <v>1.7674440000000002</v>
          </cell>
          <cell r="K5">
            <v>-0.2274440000000002</v>
          </cell>
          <cell r="L5">
            <v>1.54</v>
          </cell>
        </row>
        <row r="6">
          <cell r="B6">
            <v>1.95</v>
          </cell>
          <cell r="C6">
            <v>1.23</v>
          </cell>
          <cell r="J6">
            <v>1.6389450000000001</v>
          </cell>
          <cell r="K6">
            <v>-0.40894500000000011</v>
          </cell>
          <cell r="L6">
            <v>1.23</v>
          </cell>
        </row>
        <row r="7">
          <cell r="B7">
            <v>2.2599999999999998</v>
          </cell>
          <cell r="C7">
            <v>1.62</v>
          </cell>
          <cell r="J7">
            <v>1.7763059999999999</v>
          </cell>
          <cell r="K7">
            <v>-0.15630599999999983</v>
          </cell>
          <cell r="L7">
            <v>1.62</v>
          </cell>
        </row>
        <row r="8">
          <cell r="B8">
            <v>2.4</v>
          </cell>
          <cell r="C8">
            <v>1.21</v>
          </cell>
          <cell r="J8">
            <v>1.8383400000000001</v>
          </cell>
          <cell r="K8">
            <v>-0.62834000000000012</v>
          </cell>
          <cell r="L8">
            <v>1.21</v>
          </cell>
        </row>
        <row r="9">
          <cell r="B9">
            <v>1.62</v>
          </cell>
          <cell r="C9">
            <v>1.45</v>
          </cell>
          <cell r="J9">
            <v>1.4927220000000001</v>
          </cell>
          <cell r="K9">
            <v>-4.2722000000000149E-2</v>
          </cell>
          <cell r="L9">
            <v>1.45</v>
          </cell>
        </row>
        <row r="10">
          <cell r="B10">
            <v>2.44</v>
          </cell>
          <cell r="C10">
            <v>1.1100000000000001</v>
          </cell>
          <cell r="J10">
            <v>1.8560639999999999</v>
          </cell>
          <cell r="K10">
            <v>-0.74606399999999984</v>
          </cell>
          <cell r="L10">
            <v>1.1100000000000001</v>
          </cell>
        </row>
        <row r="11">
          <cell r="B11">
            <v>1.87</v>
          </cell>
          <cell r="C11">
            <v>1.41</v>
          </cell>
          <cell r="J11">
            <v>1.603497</v>
          </cell>
          <cell r="K11">
            <v>-0.19349700000000003</v>
          </cell>
          <cell r="L11">
            <v>1.41</v>
          </cell>
        </row>
        <row r="12">
          <cell r="B12">
            <v>1.8</v>
          </cell>
          <cell r="C12">
            <v>1.18</v>
          </cell>
          <cell r="J12">
            <v>1.5724800000000001</v>
          </cell>
          <cell r="K12">
            <v>-0.39248000000000016</v>
          </cell>
          <cell r="L12">
            <v>1.18</v>
          </cell>
        </row>
        <row r="13">
          <cell r="B13">
            <v>2.86</v>
          </cell>
          <cell r="C13">
            <v>2.08</v>
          </cell>
          <cell r="J13">
            <v>2.0421659999999999</v>
          </cell>
          <cell r="K13">
            <v>3.7834000000000145E-2</v>
          </cell>
          <cell r="L13">
            <v>2.08</v>
          </cell>
        </row>
        <row r="14">
          <cell r="B14">
            <v>2.61</v>
          </cell>
          <cell r="C14">
            <v>2.7</v>
          </cell>
          <cell r="J14">
            <v>1.9313910000000001</v>
          </cell>
          <cell r="K14">
            <v>0.7686090000000001</v>
          </cell>
          <cell r="L14">
            <v>2.7</v>
          </cell>
        </row>
        <row r="15">
          <cell r="B15">
            <v>2.1800000000000002</v>
          </cell>
          <cell r="C15">
            <v>1.76</v>
          </cell>
          <cell r="J15">
            <v>1.7408580000000002</v>
          </cell>
          <cell r="K15">
            <v>1.914199999999977E-2</v>
          </cell>
          <cell r="L15">
            <v>1.76</v>
          </cell>
        </row>
        <row r="16">
          <cell r="B16">
            <v>3.57</v>
          </cell>
          <cell r="C16">
            <v>2.68</v>
          </cell>
          <cell r="J16">
            <v>2.3567670000000001</v>
          </cell>
          <cell r="K16">
            <v>0.3232330000000001</v>
          </cell>
          <cell r="L16">
            <v>2.68</v>
          </cell>
        </row>
        <row r="17">
          <cell r="B17">
            <v>1.4</v>
          </cell>
          <cell r="C17">
            <v>1.57</v>
          </cell>
          <cell r="J17">
            <v>1.39524</v>
          </cell>
          <cell r="K17">
            <v>0.17476000000000003</v>
          </cell>
          <cell r="L17">
            <v>1.57</v>
          </cell>
        </row>
        <row r="18">
          <cell r="B18">
            <v>2.27</v>
          </cell>
          <cell r="C18">
            <v>2.04</v>
          </cell>
          <cell r="J18">
            <v>1.7807370000000002</v>
          </cell>
          <cell r="K18">
            <v>0.2592629999999998</v>
          </cell>
          <cell r="L18">
            <v>2.04</v>
          </cell>
        </row>
        <row r="19">
          <cell r="B19">
            <v>2.2400000000000002</v>
          </cell>
          <cell r="C19">
            <v>1.6</v>
          </cell>
          <cell r="J19">
            <v>1.7674440000000002</v>
          </cell>
          <cell r="K19">
            <v>-0.16744400000000015</v>
          </cell>
          <cell r="L19">
            <v>1.6</v>
          </cell>
        </row>
        <row r="20">
          <cell r="B20">
            <v>2.34</v>
          </cell>
          <cell r="C20">
            <v>1.43</v>
          </cell>
          <cell r="J20">
            <v>1.8117540000000001</v>
          </cell>
          <cell r="K20">
            <v>-0.38175400000000015</v>
          </cell>
          <cell r="L20">
            <v>1.43</v>
          </cell>
        </row>
        <row r="21">
          <cell r="B21">
            <v>2.2400000000000002</v>
          </cell>
          <cell r="C21">
            <v>1.65</v>
          </cell>
          <cell r="J21">
            <v>1.7674440000000002</v>
          </cell>
          <cell r="K21">
            <v>-0.11744400000000033</v>
          </cell>
          <cell r="L21">
            <v>1.65</v>
          </cell>
        </row>
        <row r="22">
          <cell r="B22">
            <v>3.38</v>
          </cell>
          <cell r="C22">
            <v>2.68</v>
          </cell>
          <cell r="J22">
            <v>2.2725779999999998</v>
          </cell>
          <cell r="K22">
            <v>0.40742200000000039</v>
          </cell>
          <cell r="L22">
            <v>2.68</v>
          </cell>
        </row>
        <row r="23">
          <cell r="B23">
            <v>3.14</v>
          </cell>
          <cell r="C23">
            <v>2.0299999999999998</v>
          </cell>
          <cell r="J23">
            <v>2.1662340000000002</v>
          </cell>
          <cell r="K23">
            <v>-0.13623400000000041</v>
          </cell>
          <cell r="L23">
            <v>2.0299999999999998</v>
          </cell>
        </row>
        <row r="24">
          <cell r="B24">
            <v>2.2200000000000002</v>
          </cell>
          <cell r="C24">
            <v>1.68</v>
          </cell>
          <cell r="J24">
            <v>1.7585820000000001</v>
          </cell>
          <cell r="K24">
            <v>-7.8582000000000152E-2</v>
          </cell>
          <cell r="L24">
            <v>1.68</v>
          </cell>
        </row>
        <row r="25">
          <cell r="B25">
            <v>2.2599999999999998</v>
          </cell>
          <cell r="C25">
            <v>2.66</v>
          </cell>
          <cell r="J25">
            <v>1.7763059999999999</v>
          </cell>
          <cell r="K25">
            <v>0.8836940000000002</v>
          </cell>
          <cell r="L25">
            <v>2.66</v>
          </cell>
        </row>
        <row r="26">
          <cell r="B26">
            <v>2.59</v>
          </cell>
          <cell r="C26">
            <v>1.72</v>
          </cell>
          <cell r="J26">
            <v>1.9225289999999999</v>
          </cell>
          <cell r="K26">
            <v>-0.20252899999999996</v>
          </cell>
          <cell r="L26">
            <v>1.72</v>
          </cell>
        </row>
        <row r="27">
          <cell r="B27">
            <v>3.03</v>
          </cell>
          <cell r="C27">
            <v>2.02</v>
          </cell>
          <cell r="J27">
            <v>2.1174930000000001</v>
          </cell>
          <cell r="K27">
            <v>-9.7493000000000052E-2</v>
          </cell>
          <cell r="L27">
            <v>2.02</v>
          </cell>
        </row>
        <row r="28">
          <cell r="B28">
            <v>2.74</v>
          </cell>
          <cell r="C28">
            <v>3.17</v>
          </cell>
          <cell r="J28">
            <v>1.9889939999999999</v>
          </cell>
          <cell r="K28">
            <v>1.181006</v>
          </cell>
          <cell r="L28">
            <v>3.17</v>
          </cell>
        </row>
        <row r="29">
          <cell r="B29">
            <v>2.8</v>
          </cell>
          <cell r="C29">
            <v>2.23</v>
          </cell>
          <cell r="J29">
            <v>2.0155799999999999</v>
          </cell>
          <cell r="K29">
            <v>0.21442000000000005</v>
          </cell>
          <cell r="L29">
            <v>2.23</v>
          </cell>
        </row>
        <row r="30">
          <cell r="B30">
            <v>1.28</v>
          </cell>
          <cell r="C30">
            <v>1.89</v>
          </cell>
          <cell r="J30">
            <v>1.342068</v>
          </cell>
          <cell r="K30">
            <v>0.54793199999999986</v>
          </cell>
          <cell r="L30">
            <v>1.89</v>
          </cell>
        </row>
        <row r="31">
          <cell r="B31">
            <v>2.29</v>
          </cell>
          <cell r="C31">
            <v>2.02</v>
          </cell>
          <cell r="J31">
            <v>1.7895989999999999</v>
          </cell>
          <cell r="K31">
            <v>0.23040100000000008</v>
          </cell>
          <cell r="L31">
            <v>2.02</v>
          </cell>
        </row>
        <row r="32">
          <cell r="B32">
            <v>2.68</v>
          </cell>
          <cell r="C32">
            <v>2.29</v>
          </cell>
          <cell r="J32">
            <v>1.9624079999999999</v>
          </cell>
          <cell r="K32">
            <v>0.32759200000000011</v>
          </cell>
          <cell r="L32">
            <v>2.29</v>
          </cell>
        </row>
        <row r="33">
          <cell r="B33">
            <v>1.69</v>
          </cell>
          <cell r="C33">
            <v>2.23</v>
          </cell>
          <cell r="J33">
            <v>1.523739</v>
          </cell>
          <cell r="K33">
            <v>0.70626100000000003</v>
          </cell>
          <cell r="L33">
            <v>2.23</v>
          </cell>
        </row>
        <row r="34">
          <cell r="B34">
            <v>1.54</v>
          </cell>
          <cell r="C34">
            <v>1.85</v>
          </cell>
          <cell r="J34">
            <v>1.457274</v>
          </cell>
          <cell r="K34">
            <v>0.39272600000000013</v>
          </cell>
          <cell r="L34">
            <v>1.85</v>
          </cell>
        </row>
        <row r="35">
          <cell r="B35">
            <v>2.88</v>
          </cell>
          <cell r="C35">
            <v>2.16</v>
          </cell>
          <cell r="J35">
            <v>2.0510280000000001</v>
          </cell>
          <cell r="K35">
            <v>0.10897200000000007</v>
          </cell>
          <cell r="L35">
            <v>2.16</v>
          </cell>
        </row>
        <row r="36">
          <cell r="B36">
            <v>2.76</v>
          </cell>
          <cell r="C36">
            <v>2.14</v>
          </cell>
          <cell r="J36">
            <v>1.9978560000000001</v>
          </cell>
          <cell r="K36">
            <v>0.14214400000000005</v>
          </cell>
          <cell r="L36">
            <v>2.14</v>
          </cell>
        </row>
        <row r="37">
          <cell r="B37">
            <v>2.93</v>
          </cell>
          <cell r="C37">
            <v>1.75</v>
          </cell>
          <cell r="J37">
            <v>2.0731830000000002</v>
          </cell>
          <cell r="K37">
            <v>-0.32318300000000022</v>
          </cell>
          <cell r="L37">
            <v>1.75</v>
          </cell>
        </row>
        <row r="38">
          <cell r="B38">
            <v>2.6</v>
          </cell>
          <cell r="C38">
            <v>2.4</v>
          </cell>
          <cell r="J38">
            <v>1.9269600000000002</v>
          </cell>
          <cell r="K38">
            <v>0.47303999999999968</v>
          </cell>
          <cell r="L38">
            <v>2.4</v>
          </cell>
        </row>
        <row r="39">
          <cell r="B39">
            <v>3.38</v>
          </cell>
          <cell r="C39">
            <v>2.19</v>
          </cell>
          <cell r="J39">
            <v>2.2725779999999998</v>
          </cell>
          <cell r="K39">
            <v>-8.2577999999999818E-2</v>
          </cell>
          <cell r="L39">
            <v>2.19</v>
          </cell>
        </row>
        <row r="40">
          <cell r="B40">
            <v>2.38</v>
          </cell>
          <cell r="C40">
            <v>1.98</v>
          </cell>
          <cell r="J40">
            <v>1.8294779999999999</v>
          </cell>
          <cell r="K40">
            <v>0.15052200000000004</v>
          </cell>
          <cell r="L40">
            <v>1.98</v>
          </cell>
        </row>
        <row r="41">
          <cell r="B41">
            <v>2.29</v>
          </cell>
          <cell r="C41">
            <v>1.07</v>
          </cell>
          <cell r="J41">
            <v>1.7895989999999999</v>
          </cell>
          <cell r="K41">
            <v>-0.71959899999999988</v>
          </cell>
          <cell r="L41">
            <v>1.07</v>
          </cell>
        </row>
        <row r="42">
          <cell r="B42">
            <v>2.56</v>
          </cell>
          <cell r="C42">
            <v>1.4</v>
          </cell>
          <cell r="J42">
            <v>1.9092359999999999</v>
          </cell>
          <cell r="K42">
            <v>-0.50923600000000002</v>
          </cell>
          <cell r="L42">
            <v>1.4</v>
          </cell>
        </row>
        <row r="43">
          <cell r="B43">
            <v>2.54</v>
          </cell>
          <cell r="C43">
            <v>1.71</v>
          </cell>
          <cell r="J43">
            <v>1.9003740000000002</v>
          </cell>
          <cell r="K43">
            <v>-0.19037400000000027</v>
          </cell>
          <cell r="L43">
            <v>1.71</v>
          </cell>
        </row>
        <row r="44">
          <cell r="B44">
            <v>3.62</v>
          </cell>
          <cell r="C44">
            <v>1.67</v>
          </cell>
          <cell r="J44">
            <v>2.3789220000000002</v>
          </cell>
          <cell r="K44">
            <v>-0.70892200000000027</v>
          </cell>
          <cell r="L44">
            <v>1.67</v>
          </cell>
        </row>
        <row r="45">
          <cell r="B45">
            <v>2.44</v>
          </cell>
          <cell r="C45">
            <v>2.52</v>
          </cell>
          <cell r="J45">
            <v>1.8560639999999999</v>
          </cell>
          <cell r="K45">
            <v>0.66393600000000008</v>
          </cell>
          <cell r="L45">
            <v>2.52</v>
          </cell>
        </row>
        <row r="46">
          <cell r="B46">
            <v>2.4</v>
          </cell>
          <cell r="C46">
            <v>2.6</v>
          </cell>
          <cell r="J46">
            <v>1.8383400000000001</v>
          </cell>
          <cell r="K46">
            <v>0.76166</v>
          </cell>
          <cell r="L46">
            <v>2.6</v>
          </cell>
        </row>
        <row r="47">
          <cell r="B47">
            <v>1.9</v>
          </cell>
          <cell r="C47">
            <v>1.84</v>
          </cell>
          <cell r="J47">
            <v>1.6167899999999999</v>
          </cell>
          <cell r="K47">
            <v>0.22321000000000013</v>
          </cell>
          <cell r="L47">
            <v>1.84</v>
          </cell>
        </row>
        <row r="48">
          <cell r="B48">
            <v>1.68</v>
          </cell>
          <cell r="C48">
            <v>1.18</v>
          </cell>
          <cell r="J48">
            <v>1.5193080000000001</v>
          </cell>
          <cell r="K48">
            <v>-0.33930800000000017</v>
          </cell>
          <cell r="L48">
            <v>1.18</v>
          </cell>
        </row>
        <row r="49">
          <cell r="B49">
            <v>2.31</v>
          </cell>
          <cell r="C49">
            <v>1.97</v>
          </cell>
          <cell r="J49">
            <v>1.7984610000000001</v>
          </cell>
          <cell r="K49">
            <v>0.17153899999999989</v>
          </cell>
          <cell r="L49">
            <v>1.97</v>
          </cell>
        </row>
        <row r="50">
          <cell r="B50">
            <v>2.29</v>
          </cell>
          <cell r="C50">
            <v>2.04</v>
          </cell>
          <cell r="J50">
            <v>1.7895989999999999</v>
          </cell>
          <cell r="K50">
            <v>0.2504010000000001</v>
          </cell>
          <cell r="L50">
            <v>2.04</v>
          </cell>
        </row>
        <row r="51">
          <cell r="B51">
            <v>1.93</v>
          </cell>
          <cell r="C51">
            <v>1.6</v>
          </cell>
          <cell r="J51">
            <v>1.6300829999999999</v>
          </cell>
          <cell r="K51">
            <v>-3.008299999999986E-2</v>
          </cell>
          <cell r="L51">
            <v>1.6</v>
          </cell>
        </row>
        <row r="52">
          <cell r="B52">
            <v>2.33</v>
          </cell>
          <cell r="C52">
            <v>2.08</v>
          </cell>
          <cell r="J52">
            <v>1.8073230000000002</v>
          </cell>
          <cell r="K52">
            <v>0.27267699999999984</v>
          </cell>
          <cell r="L52">
            <v>2.08</v>
          </cell>
        </row>
        <row r="53">
          <cell r="B53">
            <v>2.1</v>
          </cell>
          <cell r="C53">
            <v>1.1100000000000001</v>
          </cell>
          <cell r="J53">
            <v>1.7054100000000001</v>
          </cell>
          <cell r="K53">
            <v>-0.59540999999999999</v>
          </cell>
          <cell r="L53">
            <v>1.1100000000000001</v>
          </cell>
        </row>
        <row r="54">
          <cell r="B54">
            <v>2.72</v>
          </cell>
          <cell r="C54">
            <v>2.8</v>
          </cell>
          <cell r="J54">
            <v>1.9801320000000002</v>
          </cell>
          <cell r="K54">
            <v>0.8198679999999996</v>
          </cell>
          <cell r="L54">
            <v>2.8</v>
          </cell>
        </row>
        <row r="55">
          <cell r="B55">
            <v>1.52</v>
          </cell>
          <cell r="C55">
            <v>1.22</v>
          </cell>
          <cell r="J55">
            <v>1.448412</v>
          </cell>
          <cell r="K55">
            <v>-0.22841200000000006</v>
          </cell>
          <cell r="L55">
            <v>1.22</v>
          </cell>
        </row>
        <row r="56">
          <cell r="B56">
            <v>2.23</v>
          </cell>
          <cell r="C56">
            <v>1.34</v>
          </cell>
          <cell r="J56">
            <v>1.7630129999999999</v>
          </cell>
          <cell r="K56">
            <v>-0.42301299999999986</v>
          </cell>
          <cell r="L56">
            <v>1.34</v>
          </cell>
        </row>
        <row r="57">
          <cell r="B57">
            <v>2.9</v>
          </cell>
          <cell r="C57">
            <v>1.89</v>
          </cell>
          <cell r="J57">
            <v>2.0598899999999998</v>
          </cell>
          <cell r="K57">
            <v>-0.16988999999999987</v>
          </cell>
          <cell r="L57">
            <v>1.89</v>
          </cell>
        </row>
        <row r="58">
          <cell r="B58">
            <v>2.79</v>
          </cell>
          <cell r="C58">
            <v>1.58</v>
          </cell>
          <cell r="J58">
            <v>2.0111490000000001</v>
          </cell>
          <cell r="K58">
            <v>-0.431149</v>
          </cell>
          <cell r="L58">
            <v>1.58</v>
          </cell>
        </row>
        <row r="59">
          <cell r="B59">
            <v>2.15</v>
          </cell>
          <cell r="C59">
            <v>1.51</v>
          </cell>
          <cell r="J59">
            <v>1.727565</v>
          </cell>
          <cell r="K59">
            <v>-0.21756500000000001</v>
          </cell>
          <cell r="L59">
            <v>1.51</v>
          </cell>
        </row>
        <row r="60">
          <cell r="B60">
            <v>1.38</v>
          </cell>
          <cell r="C60">
            <v>1.17</v>
          </cell>
          <cell r="J60">
            <v>1.3863780000000001</v>
          </cell>
          <cell r="K60">
            <v>-0.21637800000000018</v>
          </cell>
          <cell r="L60">
            <v>1.17</v>
          </cell>
        </row>
        <row r="61">
          <cell r="B61">
            <v>2.02</v>
          </cell>
          <cell r="C61">
            <v>1.35</v>
          </cell>
          <cell r="J61">
            <v>1.6699619999999999</v>
          </cell>
          <cell r="K61">
            <v>-0.31996199999999986</v>
          </cell>
          <cell r="L61">
            <v>1.35</v>
          </cell>
        </row>
        <row r="62">
          <cell r="B62">
            <v>2.4700000000000002</v>
          </cell>
          <cell r="C62">
            <v>1.95</v>
          </cell>
          <cell r="J62">
            <v>1.8693569999999999</v>
          </cell>
          <cell r="K62">
            <v>8.064300000000002E-2</v>
          </cell>
          <cell r="L62">
            <v>1.95</v>
          </cell>
        </row>
        <row r="63">
          <cell r="B63">
            <v>1.75</v>
          </cell>
          <cell r="C63">
            <v>1.42</v>
          </cell>
          <cell r="J63">
            <v>1.550325</v>
          </cell>
          <cell r="K63">
            <v>-0.13032500000000002</v>
          </cell>
          <cell r="L63">
            <v>1.42</v>
          </cell>
        </row>
        <row r="64">
          <cell r="B64">
            <v>3.2</v>
          </cell>
          <cell r="C64">
            <v>1.7</v>
          </cell>
          <cell r="J64">
            <v>2.1928200000000002</v>
          </cell>
          <cell r="K64">
            <v>-0.49282000000000026</v>
          </cell>
          <cell r="L64">
            <v>1.7</v>
          </cell>
        </row>
        <row r="65">
          <cell r="B65">
            <v>1.52</v>
          </cell>
          <cell r="C65">
            <v>2.0499999999999998</v>
          </cell>
          <cell r="J65">
            <v>1.448412</v>
          </cell>
          <cell r="K65">
            <v>0.60158799999999979</v>
          </cell>
          <cell r="L65">
            <v>2.0499999999999998</v>
          </cell>
        </row>
        <row r="66">
          <cell r="B66">
            <v>1.99</v>
          </cell>
          <cell r="C66">
            <v>1.4</v>
          </cell>
          <cell r="J66">
            <v>1.6566689999999999</v>
          </cell>
          <cell r="K66">
            <v>-0.25666900000000004</v>
          </cell>
          <cell r="L66">
            <v>1.4</v>
          </cell>
        </row>
        <row r="67">
          <cell r="B67">
            <v>1.97</v>
          </cell>
          <cell r="C67">
            <v>2.0299999999999998</v>
          </cell>
          <cell r="J67">
            <v>1.647807</v>
          </cell>
          <cell r="K67">
            <v>0.38219299999999978</v>
          </cell>
          <cell r="L67">
            <v>2.0299999999999998</v>
          </cell>
        </row>
        <row r="68">
          <cell r="B68">
            <v>2.37</v>
          </cell>
          <cell r="C68">
            <v>1.64</v>
          </cell>
          <cell r="J68">
            <v>1.8250470000000001</v>
          </cell>
          <cell r="K68">
            <v>-0.18504700000000018</v>
          </cell>
          <cell r="L68">
            <v>1.64</v>
          </cell>
        </row>
        <row r="69">
          <cell r="B69">
            <v>3.01</v>
          </cell>
          <cell r="C69">
            <v>1.58</v>
          </cell>
          <cell r="J69">
            <v>2.1086309999999999</v>
          </cell>
          <cell r="K69">
            <v>-0.52863099999999985</v>
          </cell>
          <cell r="L69">
            <v>1.58</v>
          </cell>
        </row>
        <row r="70">
          <cell r="B70">
            <v>2.08</v>
          </cell>
          <cell r="C70">
            <v>1.57</v>
          </cell>
          <cell r="J70">
            <v>1.6965479999999999</v>
          </cell>
          <cell r="K70">
            <v>-0.12654799999999988</v>
          </cell>
          <cell r="L70">
            <v>1.57</v>
          </cell>
        </row>
        <row r="71">
          <cell r="B71">
            <v>1.77</v>
          </cell>
          <cell r="C71">
            <v>1.63</v>
          </cell>
          <cell r="J71">
            <v>1.5591870000000001</v>
          </cell>
          <cell r="K71">
            <v>7.0812999999999793E-2</v>
          </cell>
          <cell r="L71">
            <v>1.63</v>
          </cell>
        </row>
        <row r="72">
          <cell r="B72">
            <v>3.29</v>
          </cell>
          <cell r="C72">
            <v>2.2000000000000002</v>
          </cell>
          <cell r="J72">
            <v>2.2326990000000002</v>
          </cell>
          <cell r="K72">
            <v>-3.2699000000000034E-2</v>
          </cell>
          <cell r="L72">
            <v>2.2000000000000002</v>
          </cell>
        </row>
        <row r="73">
          <cell r="B73">
            <v>1.69</v>
          </cell>
          <cell r="C73">
            <v>1.33</v>
          </cell>
          <cell r="J73">
            <v>1.523739</v>
          </cell>
          <cell r="K73">
            <v>-0.19373899999999988</v>
          </cell>
          <cell r="L73">
            <v>1.33</v>
          </cell>
        </row>
        <row r="74">
          <cell r="B74">
            <v>1.54</v>
          </cell>
          <cell r="C74">
            <v>1.1499999999999999</v>
          </cell>
          <cell r="J74">
            <v>1.457274</v>
          </cell>
          <cell r="K74">
            <v>-0.30727400000000005</v>
          </cell>
          <cell r="L74">
            <v>1.1499999999999999</v>
          </cell>
        </row>
        <row r="75">
          <cell r="B75">
            <v>2.25</v>
          </cell>
          <cell r="C75">
            <v>2.0499999999999998</v>
          </cell>
          <cell r="J75">
            <v>1.7718750000000001</v>
          </cell>
          <cell r="K75">
            <v>0.27812499999999973</v>
          </cell>
          <cell r="L75">
            <v>2.0499999999999998</v>
          </cell>
        </row>
        <row r="76">
          <cell r="B76">
            <v>2.38</v>
          </cell>
          <cell r="C76">
            <v>1.82</v>
          </cell>
          <cell r="J76">
            <v>1.8294779999999999</v>
          </cell>
          <cell r="K76">
            <v>-9.4779999999998754E-3</v>
          </cell>
          <cell r="L76">
            <v>1.82</v>
          </cell>
        </row>
        <row r="77">
          <cell r="B77">
            <v>2.5499999999999998</v>
          </cell>
          <cell r="C77">
            <v>1.87</v>
          </cell>
          <cell r="J77">
            <v>1.9048050000000001</v>
          </cell>
          <cell r="K77">
            <v>-3.4804999999999975E-2</v>
          </cell>
          <cell r="L77">
            <v>1.87</v>
          </cell>
        </row>
        <row r="78">
          <cell r="B78">
            <v>2.57</v>
          </cell>
          <cell r="C78">
            <v>1.93</v>
          </cell>
          <cell r="J78">
            <v>1.9136669999999998</v>
          </cell>
          <cell r="K78">
            <v>1.6333000000000153E-2</v>
          </cell>
          <cell r="L78">
            <v>1.93</v>
          </cell>
        </row>
        <row r="79">
          <cell r="B79">
            <v>2.62</v>
          </cell>
          <cell r="C79">
            <v>2.27</v>
          </cell>
          <cell r="J79">
            <v>1.9358219999999999</v>
          </cell>
          <cell r="K79">
            <v>0.33417800000000009</v>
          </cell>
          <cell r="L79">
            <v>2.27</v>
          </cell>
        </row>
        <row r="80">
          <cell r="B80">
            <v>1.1200000000000001</v>
          </cell>
          <cell r="C80">
            <v>1.19</v>
          </cell>
          <cell r="J80">
            <v>1.271172</v>
          </cell>
          <cell r="K80">
            <v>-8.1172000000000022E-2</v>
          </cell>
          <cell r="L80">
            <v>1.19</v>
          </cell>
        </row>
        <row r="81">
          <cell r="B81">
            <v>2.19</v>
          </cell>
          <cell r="C81">
            <v>3.37</v>
          </cell>
          <cell r="J81">
            <v>1.7452890000000001</v>
          </cell>
          <cell r="K81">
            <v>1.624711</v>
          </cell>
          <cell r="L81">
            <v>3.37</v>
          </cell>
        </row>
        <row r="82">
          <cell r="B82">
            <v>2.12</v>
          </cell>
          <cell r="C82">
            <v>1.53</v>
          </cell>
          <cell r="J82">
            <v>1.714272</v>
          </cell>
          <cell r="K82">
            <v>-0.18427199999999999</v>
          </cell>
          <cell r="L82">
            <v>1.53</v>
          </cell>
        </row>
        <row r="83">
          <cell r="B83">
            <v>2.12</v>
          </cell>
          <cell r="C83">
            <v>1.53</v>
          </cell>
          <cell r="J83">
            <v>1.714272</v>
          </cell>
          <cell r="K83">
            <v>-0.18427199999999999</v>
          </cell>
          <cell r="L83">
            <v>1.53</v>
          </cell>
        </row>
        <row r="84">
          <cell r="B84">
            <v>1.32</v>
          </cell>
          <cell r="C84">
            <v>1.08</v>
          </cell>
          <cell r="J84">
            <v>1.3597920000000001</v>
          </cell>
          <cell r="K84">
            <v>-0.27979200000000004</v>
          </cell>
          <cell r="L84">
            <v>1.08</v>
          </cell>
        </row>
        <row r="85">
          <cell r="B85">
            <v>2.11</v>
          </cell>
          <cell r="C85">
            <v>1.49</v>
          </cell>
          <cell r="J85">
            <v>1.7098409999999999</v>
          </cell>
          <cell r="K85">
            <v>-0.21984099999999995</v>
          </cell>
          <cell r="L85">
            <v>1.49</v>
          </cell>
        </row>
        <row r="86">
          <cell r="B86">
            <v>2.67</v>
          </cell>
          <cell r="C86">
            <v>2.1</v>
          </cell>
          <cell r="J86">
            <v>1.9579770000000001</v>
          </cell>
          <cell r="K86">
            <v>0.14202300000000001</v>
          </cell>
          <cell r="L86">
            <v>2.1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i"/>
      <sheetName val="normalizzazione standardizzaz"/>
      <sheetName val="correlazione semplice lineare"/>
      <sheetName val="prova"/>
      <sheetName val="Regressione lineare semplice"/>
      <sheetName val="R quadro"/>
      <sheetName val="ANOVA btw"/>
    </sheetNames>
    <sheetDataSet>
      <sheetData sheetId="0" refreshError="1"/>
      <sheetData sheetId="1" refreshError="1"/>
      <sheetData sheetId="2">
        <row r="2">
          <cell r="A2">
            <v>35</v>
          </cell>
          <cell r="B2">
            <v>17</v>
          </cell>
        </row>
        <row r="3">
          <cell r="A3">
            <v>24</v>
          </cell>
          <cell r="B3">
            <v>23</v>
          </cell>
        </row>
        <row r="4">
          <cell r="A4">
            <v>15</v>
          </cell>
          <cell r="B4">
            <v>4</v>
          </cell>
        </row>
        <row r="5">
          <cell r="A5">
            <v>37</v>
          </cell>
          <cell r="B5">
            <v>20</v>
          </cell>
        </row>
        <row r="6">
          <cell r="A6">
            <v>25</v>
          </cell>
          <cell r="B6">
            <v>12</v>
          </cell>
        </row>
        <row r="7">
          <cell r="A7">
            <v>21</v>
          </cell>
          <cell r="B7">
            <v>21</v>
          </cell>
        </row>
        <row r="8">
          <cell r="A8">
            <v>42</v>
          </cell>
          <cell r="B8">
            <v>12</v>
          </cell>
        </row>
        <row r="9">
          <cell r="A9">
            <v>33</v>
          </cell>
          <cell r="B9">
            <v>17</v>
          </cell>
        </row>
        <row r="10">
          <cell r="A10">
            <v>18</v>
          </cell>
          <cell r="B10">
            <v>24</v>
          </cell>
        </row>
        <row r="11">
          <cell r="A11">
            <v>36</v>
          </cell>
          <cell r="B11">
            <v>12</v>
          </cell>
        </row>
        <row r="12">
          <cell r="A12">
            <v>23</v>
          </cell>
          <cell r="B12">
            <v>16</v>
          </cell>
        </row>
        <row r="13">
          <cell r="A13">
            <v>10</v>
          </cell>
          <cell r="B13">
            <v>20</v>
          </cell>
        </row>
        <row r="14">
          <cell r="A14">
            <v>38</v>
          </cell>
          <cell r="B14">
            <v>10</v>
          </cell>
        </row>
        <row r="15">
          <cell r="A15">
            <v>34</v>
          </cell>
          <cell r="B15">
            <v>11</v>
          </cell>
        </row>
        <row r="16">
          <cell r="A16">
            <v>35</v>
          </cell>
          <cell r="B16">
            <v>12</v>
          </cell>
        </row>
        <row r="17">
          <cell r="A17">
            <v>21</v>
          </cell>
          <cell r="B17">
            <v>18</v>
          </cell>
        </row>
        <row r="18">
          <cell r="A18">
            <v>45</v>
          </cell>
          <cell r="B18">
            <v>12</v>
          </cell>
        </row>
        <row r="19">
          <cell r="A19">
            <v>24</v>
          </cell>
          <cell r="B19">
            <v>17</v>
          </cell>
        </row>
        <row r="20">
          <cell r="A20">
            <v>33</v>
          </cell>
          <cell r="B20">
            <v>18</v>
          </cell>
        </row>
        <row r="21">
          <cell r="A21">
            <v>34</v>
          </cell>
          <cell r="B21">
            <v>10</v>
          </cell>
        </row>
        <row r="22">
          <cell r="A22">
            <v>36</v>
          </cell>
          <cell r="B22">
            <v>19</v>
          </cell>
        </row>
        <row r="23">
          <cell r="A23">
            <v>42</v>
          </cell>
          <cell r="B23">
            <v>3</v>
          </cell>
        </row>
        <row r="24">
          <cell r="A24">
            <v>22</v>
          </cell>
          <cell r="B24">
            <v>25</v>
          </cell>
        </row>
        <row r="25">
          <cell r="A25">
            <v>23</v>
          </cell>
          <cell r="B25">
            <v>18</v>
          </cell>
        </row>
        <row r="26">
          <cell r="A26">
            <v>35</v>
          </cell>
          <cell r="B26">
            <v>13</v>
          </cell>
        </row>
        <row r="27">
          <cell r="A27">
            <v>35</v>
          </cell>
          <cell r="B27">
            <v>11</v>
          </cell>
        </row>
        <row r="28">
          <cell r="A28">
            <v>18</v>
          </cell>
          <cell r="B28">
            <v>18</v>
          </cell>
        </row>
        <row r="29">
          <cell r="A29">
            <v>37</v>
          </cell>
          <cell r="B29">
            <v>10</v>
          </cell>
        </row>
        <row r="30">
          <cell r="A30">
            <v>44</v>
          </cell>
          <cell r="B30">
            <v>9</v>
          </cell>
        </row>
        <row r="31">
          <cell r="A31">
            <v>43</v>
          </cell>
          <cell r="B31">
            <v>14</v>
          </cell>
        </row>
        <row r="32">
          <cell r="A32">
            <v>20</v>
          </cell>
          <cell r="B32">
            <v>12</v>
          </cell>
        </row>
        <row r="33">
          <cell r="A33">
            <v>40</v>
          </cell>
          <cell r="B33">
            <v>8</v>
          </cell>
        </row>
        <row r="34">
          <cell r="A34">
            <v>14</v>
          </cell>
          <cell r="B34">
            <v>9</v>
          </cell>
        </row>
        <row r="35">
          <cell r="A35">
            <v>31</v>
          </cell>
          <cell r="B35">
            <v>19</v>
          </cell>
        </row>
        <row r="36">
          <cell r="A36">
            <v>30</v>
          </cell>
          <cell r="B36">
            <v>15</v>
          </cell>
        </row>
        <row r="37">
          <cell r="A37">
            <v>37</v>
          </cell>
          <cell r="B37">
            <v>14</v>
          </cell>
        </row>
        <row r="38">
          <cell r="A38">
            <v>29</v>
          </cell>
          <cell r="B38">
            <v>16</v>
          </cell>
        </row>
        <row r="39">
          <cell r="A39">
            <v>28</v>
          </cell>
          <cell r="B39">
            <v>21</v>
          </cell>
        </row>
        <row r="40">
          <cell r="A40">
            <v>27</v>
          </cell>
          <cell r="B40">
            <v>16</v>
          </cell>
        </row>
        <row r="41">
          <cell r="A41">
            <v>10</v>
          </cell>
          <cell r="B41">
            <v>28</v>
          </cell>
        </row>
        <row r="42">
          <cell r="A42">
            <v>17</v>
          </cell>
          <cell r="B42">
            <v>22</v>
          </cell>
        </row>
        <row r="43">
          <cell r="A43">
            <v>23</v>
          </cell>
          <cell r="B43">
            <v>19</v>
          </cell>
        </row>
        <row r="44">
          <cell r="A44">
            <v>11</v>
          </cell>
          <cell r="B44">
            <v>28</v>
          </cell>
        </row>
        <row r="45">
          <cell r="A45">
            <v>33</v>
          </cell>
          <cell r="B45">
            <v>15</v>
          </cell>
        </row>
        <row r="46">
          <cell r="A46">
            <v>35</v>
          </cell>
          <cell r="B46">
            <v>13</v>
          </cell>
        </row>
        <row r="47">
          <cell r="A47">
            <v>13</v>
          </cell>
          <cell r="B47">
            <v>4</v>
          </cell>
        </row>
        <row r="48">
          <cell r="A48">
            <v>27</v>
          </cell>
          <cell r="B48">
            <v>16</v>
          </cell>
        </row>
        <row r="49">
          <cell r="A49">
            <v>40</v>
          </cell>
          <cell r="B49">
            <v>12</v>
          </cell>
        </row>
        <row r="50">
          <cell r="A50">
            <v>32</v>
          </cell>
          <cell r="B50">
            <v>14</v>
          </cell>
        </row>
        <row r="51">
          <cell r="A51">
            <v>20</v>
          </cell>
          <cell r="B51">
            <v>19</v>
          </cell>
        </row>
        <row r="52">
          <cell r="A52">
            <v>28</v>
          </cell>
          <cell r="B52">
            <v>17</v>
          </cell>
        </row>
        <row r="53">
          <cell r="A53">
            <v>10</v>
          </cell>
          <cell r="B53">
            <v>21</v>
          </cell>
        </row>
        <row r="54">
          <cell r="A54">
            <v>38</v>
          </cell>
          <cell r="B54">
            <v>20</v>
          </cell>
        </row>
        <row r="55">
          <cell r="A55">
            <v>23</v>
          </cell>
          <cell r="B55">
            <v>16</v>
          </cell>
        </row>
        <row r="56">
          <cell r="A56">
            <v>23</v>
          </cell>
          <cell r="B56">
            <v>20</v>
          </cell>
        </row>
        <row r="57">
          <cell r="A57">
            <v>19</v>
          </cell>
          <cell r="B57">
            <v>24</v>
          </cell>
        </row>
        <row r="58">
          <cell r="A58">
            <v>11</v>
          </cell>
          <cell r="B58">
            <v>23</v>
          </cell>
        </row>
        <row r="59">
          <cell r="A59">
            <v>36</v>
          </cell>
          <cell r="B59">
            <v>13</v>
          </cell>
        </row>
        <row r="60">
          <cell r="A60">
            <v>33</v>
          </cell>
          <cell r="B60">
            <v>10</v>
          </cell>
        </row>
        <row r="61">
          <cell r="A61">
            <v>31</v>
          </cell>
          <cell r="B61">
            <v>12</v>
          </cell>
        </row>
        <row r="62">
          <cell r="A62">
            <v>29</v>
          </cell>
          <cell r="B62">
            <v>18</v>
          </cell>
        </row>
        <row r="63">
          <cell r="A63">
            <v>17</v>
          </cell>
          <cell r="B63">
            <v>22</v>
          </cell>
        </row>
        <row r="64">
          <cell r="A64">
            <v>13</v>
          </cell>
          <cell r="B64">
            <v>27</v>
          </cell>
        </row>
        <row r="65">
          <cell r="A65">
            <v>17</v>
          </cell>
          <cell r="B65">
            <v>21</v>
          </cell>
        </row>
        <row r="66">
          <cell r="A66">
            <v>24</v>
          </cell>
          <cell r="B66">
            <v>15</v>
          </cell>
        </row>
        <row r="67">
          <cell r="A67">
            <v>38</v>
          </cell>
          <cell r="B67">
            <v>9</v>
          </cell>
        </row>
        <row r="68">
          <cell r="A68">
            <v>39</v>
          </cell>
          <cell r="B68">
            <v>13</v>
          </cell>
        </row>
        <row r="69">
          <cell r="A69">
            <v>22</v>
          </cell>
          <cell r="B69">
            <v>16</v>
          </cell>
        </row>
        <row r="70">
          <cell r="A70">
            <v>14</v>
          </cell>
          <cell r="B70">
            <v>16</v>
          </cell>
        </row>
        <row r="71">
          <cell r="A71">
            <v>28</v>
          </cell>
          <cell r="B71">
            <v>17</v>
          </cell>
        </row>
        <row r="72">
          <cell r="A72">
            <v>17</v>
          </cell>
          <cell r="B72">
            <v>23</v>
          </cell>
        </row>
        <row r="73">
          <cell r="A73">
            <v>45</v>
          </cell>
          <cell r="B73">
            <v>7</v>
          </cell>
        </row>
        <row r="74">
          <cell r="A74">
            <v>37</v>
          </cell>
          <cell r="B74">
            <v>9</v>
          </cell>
        </row>
        <row r="75">
          <cell r="A75">
            <v>44</v>
          </cell>
          <cell r="B75">
            <v>5</v>
          </cell>
        </row>
        <row r="76">
          <cell r="A76">
            <v>20</v>
          </cell>
          <cell r="B76">
            <v>23</v>
          </cell>
        </row>
        <row r="77">
          <cell r="A77">
            <v>15</v>
          </cell>
          <cell r="B77">
            <v>22</v>
          </cell>
        </row>
        <row r="78">
          <cell r="A78">
            <v>21</v>
          </cell>
          <cell r="B78">
            <v>23</v>
          </cell>
        </row>
        <row r="79">
          <cell r="A79">
            <v>33</v>
          </cell>
          <cell r="B79">
            <v>22</v>
          </cell>
        </row>
        <row r="80">
          <cell r="A80">
            <v>21</v>
          </cell>
          <cell r="B80">
            <v>18</v>
          </cell>
        </row>
        <row r="81">
          <cell r="A81">
            <v>12</v>
          </cell>
          <cell r="B81">
            <v>25</v>
          </cell>
        </row>
        <row r="82">
          <cell r="A82">
            <v>28</v>
          </cell>
          <cell r="B82">
            <v>18</v>
          </cell>
        </row>
        <row r="83">
          <cell r="A83">
            <v>26</v>
          </cell>
          <cell r="B83">
            <v>17</v>
          </cell>
        </row>
        <row r="84">
          <cell r="A84">
            <v>28</v>
          </cell>
          <cell r="B84">
            <v>20</v>
          </cell>
        </row>
        <row r="85">
          <cell r="A85">
            <v>13</v>
          </cell>
          <cell r="B85">
            <v>28</v>
          </cell>
        </row>
        <row r="86">
          <cell r="A86">
            <v>34</v>
          </cell>
          <cell r="B86">
            <v>15</v>
          </cell>
        </row>
        <row r="87">
          <cell r="A87">
            <v>32</v>
          </cell>
          <cell r="B87">
            <v>13</v>
          </cell>
        </row>
        <row r="88">
          <cell r="A88">
            <v>22</v>
          </cell>
          <cell r="B88">
            <v>17</v>
          </cell>
        </row>
        <row r="89">
          <cell r="A89">
            <v>34</v>
          </cell>
          <cell r="B89">
            <v>18</v>
          </cell>
        </row>
        <row r="90">
          <cell r="A90">
            <v>20</v>
          </cell>
          <cell r="B90">
            <v>22</v>
          </cell>
        </row>
        <row r="91">
          <cell r="A91">
            <v>13</v>
          </cell>
          <cell r="B91">
            <v>25</v>
          </cell>
        </row>
        <row r="92">
          <cell r="A92">
            <v>34</v>
          </cell>
          <cell r="B92">
            <v>11</v>
          </cell>
        </row>
        <row r="93">
          <cell r="A93">
            <v>20</v>
          </cell>
          <cell r="B93">
            <v>18</v>
          </cell>
        </row>
        <row r="94">
          <cell r="A94">
            <v>26</v>
          </cell>
          <cell r="B94">
            <v>18</v>
          </cell>
        </row>
        <row r="95">
          <cell r="A95">
            <v>29</v>
          </cell>
          <cell r="B95">
            <v>11</v>
          </cell>
        </row>
        <row r="96">
          <cell r="A96">
            <v>34</v>
          </cell>
          <cell r="B96">
            <v>15</v>
          </cell>
        </row>
        <row r="97">
          <cell r="A97">
            <v>25</v>
          </cell>
          <cell r="B97">
            <v>17</v>
          </cell>
        </row>
        <row r="98">
          <cell r="A98">
            <v>18</v>
          </cell>
          <cell r="B98">
            <v>20</v>
          </cell>
        </row>
        <row r="99">
          <cell r="A99">
            <v>22</v>
          </cell>
          <cell r="B99">
            <v>20</v>
          </cell>
        </row>
        <row r="100">
          <cell r="A100">
            <v>27</v>
          </cell>
          <cell r="B100">
            <v>14</v>
          </cell>
        </row>
        <row r="101">
          <cell r="A101">
            <v>36</v>
          </cell>
          <cell r="B101">
            <v>8</v>
          </cell>
        </row>
        <row r="102">
          <cell r="A102">
            <v>28</v>
          </cell>
          <cell r="B102">
            <v>18</v>
          </cell>
        </row>
        <row r="103">
          <cell r="A103">
            <v>32</v>
          </cell>
          <cell r="B103">
            <v>19</v>
          </cell>
        </row>
        <row r="104">
          <cell r="A104">
            <v>27</v>
          </cell>
          <cell r="B104">
            <v>20</v>
          </cell>
        </row>
        <row r="105">
          <cell r="A105">
            <v>24</v>
          </cell>
          <cell r="B105">
            <v>21</v>
          </cell>
        </row>
        <row r="106">
          <cell r="A106">
            <v>36</v>
          </cell>
          <cell r="B106">
            <v>15</v>
          </cell>
        </row>
        <row r="107">
          <cell r="A107">
            <v>10</v>
          </cell>
          <cell r="B107">
            <v>26</v>
          </cell>
        </row>
        <row r="108">
          <cell r="A108">
            <v>34</v>
          </cell>
          <cell r="B108">
            <v>13</v>
          </cell>
        </row>
        <row r="109">
          <cell r="A109">
            <v>17</v>
          </cell>
          <cell r="B109">
            <v>14</v>
          </cell>
        </row>
        <row r="110">
          <cell r="A110">
            <v>27</v>
          </cell>
          <cell r="B110">
            <v>19</v>
          </cell>
        </row>
        <row r="111">
          <cell r="A111">
            <v>42</v>
          </cell>
          <cell r="B111">
            <v>20</v>
          </cell>
        </row>
        <row r="112">
          <cell r="A112">
            <v>26</v>
          </cell>
          <cell r="B112">
            <v>17</v>
          </cell>
        </row>
        <row r="113">
          <cell r="A113">
            <v>28</v>
          </cell>
          <cell r="B113">
            <v>17</v>
          </cell>
        </row>
        <row r="114">
          <cell r="A114">
            <v>40</v>
          </cell>
          <cell r="B114">
            <v>13</v>
          </cell>
        </row>
        <row r="115">
          <cell r="A115">
            <v>28</v>
          </cell>
          <cell r="B115">
            <v>13</v>
          </cell>
        </row>
        <row r="116">
          <cell r="A116">
            <v>37</v>
          </cell>
          <cell r="B116">
            <v>15</v>
          </cell>
        </row>
        <row r="117">
          <cell r="A117">
            <v>36</v>
          </cell>
          <cell r="B117">
            <v>16</v>
          </cell>
        </row>
        <row r="118">
          <cell r="A118">
            <v>36</v>
          </cell>
          <cell r="B118">
            <v>15</v>
          </cell>
        </row>
        <row r="119">
          <cell r="A119">
            <v>29</v>
          </cell>
          <cell r="B119">
            <v>16</v>
          </cell>
        </row>
        <row r="120">
          <cell r="A120">
            <v>10</v>
          </cell>
          <cell r="B120">
            <v>25</v>
          </cell>
        </row>
        <row r="121">
          <cell r="A121">
            <v>16</v>
          </cell>
          <cell r="B121">
            <v>23</v>
          </cell>
        </row>
        <row r="122">
          <cell r="A122">
            <v>10</v>
          </cell>
          <cell r="B122">
            <v>21</v>
          </cell>
        </row>
        <row r="123">
          <cell r="A123">
            <v>12</v>
          </cell>
          <cell r="B123">
            <v>27</v>
          </cell>
        </row>
        <row r="124">
          <cell r="A124">
            <v>26</v>
          </cell>
          <cell r="B124">
            <v>27</v>
          </cell>
        </row>
        <row r="125">
          <cell r="A125">
            <v>21</v>
          </cell>
          <cell r="B125">
            <v>23</v>
          </cell>
        </row>
        <row r="126">
          <cell r="A126">
            <v>34</v>
          </cell>
          <cell r="B126">
            <v>9</v>
          </cell>
        </row>
        <row r="127">
          <cell r="A127">
            <v>46</v>
          </cell>
          <cell r="B127">
            <v>13</v>
          </cell>
        </row>
        <row r="128">
          <cell r="A128">
            <v>19</v>
          </cell>
          <cell r="B128">
            <v>5</v>
          </cell>
        </row>
        <row r="129">
          <cell r="A129">
            <v>21</v>
          </cell>
          <cell r="B129">
            <v>18</v>
          </cell>
        </row>
        <row r="130">
          <cell r="A130">
            <v>21</v>
          </cell>
          <cell r="B130">
            <v>17</v>
          </cell>
        </row>
        <row r="131">
          <cell r="A131">
            <v>29</v>
          </cell>
          <cell r="B131">
            <v>17</v>
          </cell>
        </row>
        <row r="132">
          <cell r="A132">
            <v>26</v>
          </cell>
          <cell r="B132">
            <v>23</v>
          </cell>
        </row>
        <row r="133">
          <cell r="A133">
            <v>15</v>
          </cell>
          <cell r="B133">
            <v>7</v>
          </cell>
        </row>
        <row r="134">
          <cell r="A134">
            <v>24</v>
          </cell>
          <cell r="B134">
            <v>13</v>
          </cell>
        </row>
        <row r="135">
          <cell r="A135">
            <v>25</v>
          </cell>
          <cell r="B135">
            <v>15</v>
          </cell>
        </row>
        <row r="136">
          <cell r="A136">
            <v>17</v>
          </cell>
          <cell r="B136">
            <v>17</v>
          </cell>
        </row>
        <row r="137">
          <cell r="A137">
            <v>31</v>
          </cell>
          <cell r="B137">
            <v>16</v>
          </cell>
        </row>
        <row r="138">
          <cell r="A138">
            <v>35</v>
          </cell>
          <cell r="B138">
            <v>12</v>
          </cell>
        </row>
        <row r="139">
          <cell r="A139">
            <v>23</v>
          </cell>
          <cell r="B139">
            <v>23</v>
          </cell>
        </row>
        <row r="140">
          <cell r="A140">
            <v>35</v>
          </cell>
          <cell r="B140">
            <v>15</v>
          </cell>
        </row>
        <row r="141">
          <cell r="A141">
            <v>21</v>
          </cell>
          <cell r="B141">
            <v>16</v>
          </cell>
        </row>
        <row r="142">
          <cell r="A142">
            <v>11</v>
          </cell>
          <cell r="B142">
            <v>29</v>
          </cell>
        </row>
        <row r="143">
          <cell r="A143">
            <v>41</v>
          </cell>
          <cell r="B143">
            <v>12</v>
          </cell>
        </row>
        <row r="144">
          <cell r="A144">
            <v>23</v>
          </cell>
          <cell r="B144">
            <v>12</v>
          </cell>
        </row>
        <row r="145">
          <cell r="A145">
            <v>20</v>
          </cell>
          <cell r="B145">
            <v>12</v>
          </cell>
        </row>
        <row r="146">
          <cell r="A146">
            <v>20</v>
          </cell>
          <cell r="B146">
            <v>22</v>
          </cell>
        </row>
        <row r="147">
          <cell r="A147">
            <v>14</v>
          </cell>
          <cell r="B147">
            <v>19</v>
          </cell>
        </row>
        <row r="148">
          <cell r="A148">
            <v>10</v>
          </cell>
          <cell r="B148">
            <v>24</v>
          </cell>
        </row>
        <row r="149">
          <cell r="A149">
            <v>19</v>
          </cell>
          <cell r="B149">
            <v>19</v>
          </cell>
        </row>
        <row r="150">
          <cell r="A150">
            <v>32</v>
          </cell>
          <cell r="B150">
            <v>23</v>
          </cell>
        </row>
        <row r="151">
          <cell r="A151">
            <v>33</v>
          </cell>
          <cell r="B151">
            <v>15</v>
          </cell>
        </row>
        <row r="152">
          <cell r="A152">
            <v>23</v>
          </cell>
          <cell r="B152">
            <v>23</v>
          </cell>
        </row>
        <row r="153">
          <cell r="A153">
            <v>38</v>
          </cell>
          <cell r="B153">
            <v>7</v>
          </cell>
        </row>
        <row r="154">
          <cell r="A154">
            <v>18</v>
          </cell>
          <cell r="B154">
            <v>24</v>
          </cell>
        </row>
        <row r="155">
          <cell r="A155">
            <v>29</v>
          </cell>
          <cell r="B155">
            <v>12</v>
          </cell>
        </row>
        <row r="156">
          <cell r="A156">
            <v>45</v>
          </cell>
          <cell r="B156">
            <v>10</v>
          </cell>
        </row>
        <row r="157">
          <cell r="A157">
            <v>13</v>
          </cell>
          <cell r="B157">
            <v>21</v>
          </cell>
        </row>
        <row r="158">
          <cell r="A158">
            <v>10</v>
          </cell>
          <cell r="B158">
            <v>23</v>
          </cell>
        </row>
        <row r="159">
          <cell r="A159">
            <v>20</v>
          </cell>
          <cell r="B159">
            <v>23</v>
          </cell>
        </row>
        <row r="160">
          <cell r="A160">
            <v>27</v>
          </cell>
          <cell r="B160">
            <v>20</v>
          </cell>
        </row>
        <row r="161">
          <cell r="A161">
            <v>22</v>
          </cell>
          <cell r="B161">
            <v>20</v>
          </cell>
        </row>
        <row r="162">
          <cell r="A162">
            <v>28</v>
          </cell>
          <cell r="B162">
            <v>12</v>
          </cell>
        </row>
        <row r="163">
          <cell r="A163">
            <v>16</v>
          </cell>
          <cell r="B163">
            <v>25</v>
          </cell>
        </row>
        <row r="164">
          <cell r="A164">
            <v>22</v>
          </cell>
          <cell r="B164">
            <v>16</v>
          </cell>
        </row>
        <row r="165">
          <cell r="A165">
            <v>21</v>
          </cell>
          <cell r="B165">
            <v>22</v>
          </cell>
        </row>
        <row r="166">
          <cell r="A166">
            <v>35</v>
          </cell>
          <cell r="B166">
            <v>15</v>
          </cell>
        </row>
        <row r="167">
          <cell r="A167">
            <v>21</v>
          </cell>
          <cell r="B167">
            <v>19</v>
          </cell>
        </row>
        <row r="168">
          <cell r="A168">
            <v>17</v>
          </cell>
          <cell r="B168">
            <v>21</v>
          </cell>
        </row>
        <row r="169">
          <cell r="A169">
            <v>32</v>
          </cell>
          <cell r="B169">
            <v>16</v>
          </cell>
        </row>
        <row r="170">
          <cell r="A170">
            <v>24</v>
          </cell>
          <cell r="B170">
            <v>27</v>
          </cell>
        </row>
        <row r="171">
          <cell r="A171">
            <v>40</v>
          </cell>
          <cell r="B171">
            <v>11</v>
          </cell>
        </row>
        <row r="172">
          <cell r="A172">
            <v>47</v>
          </cell>
          <cell r="B172">
            <v>11</v>
          </cell>
        </row>
        <row r="173">
          <cell r="A173">
            <v>13</v>
          </cell>
          <cell r="B173">
            <v>25</v>
          </cell>
        </row>
        <row r="174">
          <cell r="A174">
            <v>19</v>
          </cell>
          <cell r="B174">
            <v>27</v>
          </cell>
        </row>
        <row r="175">
          <cell r="A175">
            <v>28</v>
          </cell>
          <cell r="B175">
            <v>18</v>
          </cell>
        </row>
        <row r="176">
          <cell r="A176">
            <v>19</v>
          </cell>
          <cell r="B176">
            <v>23</v>
          </cell>
        </row>
        <row r="177">
          <cell r="A177">
            <v>21</v>
          </cell>
          <cell r="B177">
            <v>24</v>
          </cell>
        </row>
        <row r="178">
          <cell r="A178">
            <v>30</v>
          </cell>
          <cell r="B178">
            <v>16</v>
          </cell>
        </row>
        <row r="179">
          <cell r="A179">
            <v>31</v>
          </cell>
          <cell r="B179">
            <v>12</v>
          </cell>
        </row>
        <row r="180">
          <cell r="A180">
            <v>28</v>
          </cell>
          <cell r="B180">
            <v>19</v>
          </cell>
        </row>
        <row r="181">
          <cell r="A181">
            <v>20</v>
          </cell>
          <cell r="B181">
            <v>23</v>
          </cell>
        </row>
        <row r="182">
          <cell r="A182">
            <v>41</v>
          </cell>
          <cell r="B182">
            <v>16</v>
          </cell>
        </row>
        <row r="183">
          <cell r="A183">
            <v>17</v>
          </cell>
          <cell r="B183">
            <v>20</v>
          </cell>
        </row>
        <row r="184">
          <cell r="A184">
            <v>24</v>
          </cell>
          <cell r="B184">
            <v>16</v>
          </cell>
        </row>
        <row r="185">
          <cell r="A185">
            <v>34</v>
          </cell>
          <cell r="B185">
            <v>13</v>
          </cell>
        </row>
        <row r="186">
          <cell r="A186">
            <v>21</v>
          </cell>
          <cell r="B186">
            <v>16</v>
          </cell>
        </row>
        <row r="187">
          <cell r="A187">
            <v>19</v>
          </cell>
          <cell r="B187">
            <v>24</v>
          </cell>
        </row>
        <row r="188">
          <cell r="A188">
            <v>19</v>
          </cell>
          <cell r="B188">
            <v>25</v>
          </cell>
        </row>
        <row r="189">
          <cell r="A189">
            <v>18</v>
          </cell>
          <cell r="B189">
            <v>26</v>
          </cell>
        </row>
        <row r="190">
          <cell r="A190">
            <v>25</v>
          </cell>
          <cell r="B190">
            <v>17</v>
          </cell>
        </row>
        <row r="191">
          <cell r="A191">
            <v>31</v>
          </cell>
          <cell r="B191">
            <v>17</v>
          </cell>
        </row>
        <row r="192">
          <cell r="A192">
            <v>23</v>
          </cell>
          <cell r="B192">
            <v>20</v>
          </cell>
        </row>
        <row r="193">
          <cell r="A193">
            <v>22</v>
          </cell>
          <cell r="B193">
            <v>22</v>
          </cell>
        </row>
        <row r="194">
          <cell r="A194">
            <v>10</v>
          </cell>
          <cell r="B194">
            <v>21</v>
          </cell>
        </row>
        <row r="195">
          <cell r="A195">
            <v>17</v>
          </cell>
          <cell r="B195">
            <v>24</v>
          </cell>
        </row>
        <row r="196">
          <cell r="A196">
            <v>25</v>
          </cell>
          <cell r="B196">
            <v>22</v>
          </cell>
        </row>
        <row r="197">
          <cell r="A197">
            <v>27</v>
          </cell>
          <cell r="B197">
            <v>18</v>
          </cell>
        </row>
        <row r="198">
          <cell r="A198">
            <v>34</v>
          </cell>
          <cell r="B198">
            <v>21</v>
          </cell>
        </row>
        <row r="199">
          <cell r="A199">
            <v>29</v>
          </cell>
          <cell r="B199">
            <v>18</v>
          </cell>
        </row>
        <row r="200">
          <cell r="A200">
            <v>13</v>
          </cell>
          <cell r="B200">
            <v>18</v>
          </cell>
        </row>
        <row r="201">
          <cell r="A201">
            <v>21</v>
          </cell>
          <cell r="B201">
            <v>22</v>
          </cell>
        </row>
        <row r="202">
          <cell r="A202">
            <v>32</v>
          </cell>
          <cell r="B202">
            <v>12</v>
          </cell>
        </row>
        <row r="203">
          <cell r="A203">
            <v>34</v>
          </cell>
          <cell r="B203">
            <v>14</v>
          </cell>
        </row>
        <row r="204">
          <cell r="A204">
            <v>25</v>
          </cell>
          <cell r="B204">
            <v>19</v>
          </cell>
        </row>
        <row r="205">
          <cell r="A205">
            <v>10</v>
          </cell>
          <cell r="B205">
            <v>25</v>
          </cell>
        </row>
        <row r="206">
          <cell r="A206">
            <v>29</v>
          </cell>
          <cell r="B206">
            <v>20</v>
          </cell>
        </row>
        <row r="207">
          <cell r="A207">
            <v>29</v>
          </cell>
          <cell r="B207">
            <v>20</v>
          </cell>
        </row>
        <row r="208">
          <cell r="A208">
            <v>20</v>
          </cell>
          <cell r="B208">
            <v>17</v>
          </cell>
        </row>
        <row r="209">
          <cell r="A209">
            <v>19</v>
          </cell>
          <cell r="B209">
            <v>22</v>
          </cell>
        </row>
        <row r="210">
          <cell r="A210">
            <v>34</v>
          </cell>
          <cell r="B210">
            <v>13</v>
          </cell>
        </row>
        <row r="211">
          <cell r="A211">
            <v>45</v>
          </cell>
          <cell r="B211">
            <v>4</v>
          </cell>
        </row>
        <row r="212">
          <cell r="A212">
            <v>36</v>
          </cell>
          <cell r="B212">
            <v>10</v>
          </cell>
        </row>
        <row r="213">
          <cell r="A213">
            <v>20</v>
          </cell>
          <cell r="B213">
            <v>24</v>
          </cell>
        </row>
        <row r="214">
          <cell r="A214">
            <v>27</v>
          </cell>
          <cell r="B214">
            <v>15</v>
          </cell>
        </row>
        <row r="215">
          <cell r="A215">
            <v>24</v>
          </cell>
          <cell r="B215">
            <v>19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6C192-C615-4CE1-9CB3-16D1107A6E03}">
  <dimension ref="A1:N215"/>
  <sheetViews>
    <sheetView workbookViewId="0">
      <selection activeCell="M23" sqref="M23"/>
    </sheetView>
  </sheetViews>
  <sheetFormatPr defaultRowHeight="14.4" x14ac:dyDescent="0.3"/>
  <cols>
    <col min="1" max="1" width="12.6640625" style="13" customWidth="1"/>
    <col min="2" max="4" width="8.88671875" style="13"/>
    <col min="5" max="5" width="15.5546875" style="14" customWidth="1"/>
    <col min="7" max="7" width="13.5546875" customWidth="1"/>
    <col min="8" max="8" width="14.21875" customWidth="1"/>
    <col min="13" max="13" width="12" bestFit="1" customWidth="1"/>
  </cols>
  <sheetData>
    <row r="1" spans="1:9" ht="39.6" x14ac:dyDescent="0.3">
      <c r="A1" s="12" t="s">
        <v>5</v>
      </c>
      <c r="B1" s="12" t="s">
        <v>6</v>
      </c>
      <c r="C1" s="12"/>
      <c r="D1" s="12" t="s">
        <v>7</v>
      </c>
      <c r="E1" s="12" t="s">
        <v>8</v>
      </c>
    </row>
    <row r="2" spans="1:9" x14ac:dyDescent="0.3">
      <c r="A2" s="13">
        <v>35</v>
      </c>
      <c r="B2" s="13">
        <v>17</v>
      </c>
      <c r="D2" s="13">
        <f>27.09 +(-0.373*A2)</f>
        <v>14.035</v>
      </c>
      <c r="E2" s="14">
        <f>B2-D2</f>
        <v>2.9649999999999999</v>
      </c>
    </row>
    <row r="3" spans="1:9" x14ac:dyDescent="0.3">
      <c r="A3" s="13">
        <v>24</v>
      </c>
      <c r="B3" s="13">
        <v>23</v>
      </c>
      <c r="D3" s="13">
        <f t="shared" ref="D3:D66" si="0">27.09 +(-0.373*A3)</f>
        <v>18.137999999999998</v>
      </c>
      <c r="E3" s="14">
        <f t="shared" ref="E3:E66" si="1">B3-D3</f>
        <v>4.8620000000000019</v>
      </c>
    </row>
    <row r="4" spans="1:9" x14ac:dyDescent="0.3">
      <c r="A4" s="13">
        <v>15</v>
      </c>
      <c r="B4" s="13">
        <v>4</v>
      </c>
      <c r="D4" s="13">
        <f t="shared" si="0"/>
        <v>21.495000000000001</v>
      </c>
      <c r="E4" s="14">
        <f t="shared" si="1"/>
        <v>-17.495000000000001</v>
      </c>
      <c r="G4" s="13"/>
      <c r="H4" s="13" t="s">
        <v>5</v>
      </c>
      <c r="I4" s="13" t="s">
        <v>6</v>
      </c>
    </row>
    <row r="5" spans="1:9" x14ac:dyDescent="0.3">
      <c r="A5" s="13">
        <v>37</v>
      </c>
      <c r="B5" s="13">
        <v>20</v>
      </c>
      <c r="D5" s="13">
        <f t="shared" si="0"/>
        <v>13.289</v>
      </c>
      <c r="E5" s="14">
        <f t="shared" si="1"/>
        <v>6.7110000000000003</v>
      </c>
      <c r="G5" s="13" t="s">
        <v>9</v>
      </c>
      <c r="H5" s="15">
        <f>AVERAGE(A2:A215)</f>
        <v>26.177570093457945</v>
      </c>
      <c r="I5" s="15">
        <f>AVERAGE(B2:B215)</f>
        <v>17.331775700934578</v>
      </c>
    </row>
    <row r="6" spans="1:9" x14ac:dyDescent="0.3">
      <c r="A6" s="13">
        <v>25</v>
      </c>
      <c r="B6" s="13">
        <v>12</v>
      </c>
      <c r="D6" s="13">
        <f t="shared" si="0"/>
        <v>17.765000000000001</v>
      </c>
      <c r="E6" s="14">
        <f t="shared" si="1"/>
        <v>-5.7650000000000006</v>
      </c>
      <c r="G6" s="13" t="s">
        <v>4</v>
      </c>
      <c r="H6" s="15">
        <f>_xlfn.STDEV.S(A2:A215)</f>
        <v>9.1367421938894129</v>
      </c>
      <c r="I6" s="15">
        <f>_xlfn.STDEV.S(B2:B215)</f>
        <v>5.4045033930953874</v>
      </c>
    </row>
    <row r="7" spans="1:9" x14ac:dyDescent="0.3">
      <c r="A7" s="13">
        <v>21</v>
      </c>
      <c r="B7" s="13">
        <v>21</v>
      </c>
      <c r="D7" s="13">
        <f t="shared" si="0"/>
        <v>19.256999999999998</v>
      </c>
      <c r="E7" s="14">
        <f t="shared" si="1"/>
        <v>1.7430000000000021</v>
      </c>
      <c r="G7" s="13" t="s">
        <v>10</v>
      </c>
      <c r="H7" s="15">
        <f>SKEW(A2:A215)</f>
        <v>0.13821263312298254</v>
      </c>
      <c r="I7" s="15">
        <f>SKEW(B2:B215)</f>
        <v>-0.2288587417818253</v>
      </c>
    </row>
    <row r="8" spans="1:9" x14ac:dyDescent="0.3">
      <c r="A8" s="13">
        <v>42</v>
      </c>
      <c r="B8" s="13">
        <v>12</v>
      </c>
      <c r="D8" s="13">
        <f t="shared" si="0"/>
        <v>11.423999999999999</v>
      </c>
      <c r="E8" s="14">
        <f t="shared" si="1"/>
        <v>0.57600000000000051</v>
      </c>
      <c r="G8" s="13" t="s">
        <v>11</v>
      </c>
      <c r="H8" s="15">
        <f>KURT(A2:A215)</f>
        <v>-0.73625380192784995</v>
      </c>
      <c r="I8" s="15">
        <f>KURT(B2:B215)</f>
        <v>-0.3190470316060634</v>
      </c>
    </row>
    <row r="9" spans="1:9" x14ac:dyDescent="0.3">
      <c r="A9" s="13">
        <v>33</v>
      </c>
      <c r="B9" s="13">
        <v>17</v>
      </c>
      <c r="D9" s="13">
        <f t="shared" si="0"/>
        <v>14.781000000000001</v>
      </c>
      <c r="E9" s="14">
        <f t="shared" si="1"/>
        <v>2.2189999999999994</v>
      </c>
      <c r="G9" s="13" t="s">
        <v>12</v>
      </c>
      <c r="H9" s="15">
        <v>214</v>
      </c>
      <c r="I9" s="15"/>
    </row>
    <row r="10" spans="1:9" x14ac:dyDescent="0.3">
      <c r="A10" s="13">
        <v>18</v>
      </c>
      <c r="B10" s="13">
        <v>24</v>
      </c>
      <c r="D10" s="13">
        <f t="shared" si="0"/>
        <v>20.375999999999998</v>
      </c>
      <c r="E10" s="14">
        <f t="shared" si="1"/>
        <v>3.6240000000000023</v>
      </c>
      <c r="G10" s="13" t="s">
        <v>13</v>
      </c>
      <c r="H10" s="15">
        <v>-6628.61</v>
      </c>
      <c r="I10" s="15"/>
    </row>
    <row r="11" spans="1:9" x14ac:dyDescent="0.3">
      <c r="A11" s="13">
        <v>36</v>
      </c>
      <c r="B11" s="13">
        <v>12</v>
      </c>
      <c r="D11" s="13">
        <f t="shared" si="0"/>
        <v>13.661999999999999</v>
      </c>
      <c r="E11" s="14">
        <f t="shared" si="1"/>
        <v>-1.661999999999999</v>
      </c>
      <c r="G11" s="13" t="s">
        <v>14</v>
      </c>
      <c r="H11" s="15">
        <v>-31.120227230047</v>
      </c>
      <c r="I11" s="15"/>
    </row>
    <row r="12" spans="1:9" x14ac:dyDescent="0.3">
      <c r="A12" s="13">
        <v>23</v>
      </c>
      <c r="B12" s="13">
        <v>16</v>
      </c>
      <c r="D12" s="13">
        <f t="shared" si="0"/>
        <v>18.510999999999999</v>
      </c>
      <c r="E12" s="14">
        <f t="shared" si="1"/>
        <v>-2.5109999999999992</v>
      </c>
      <c r="G12" s="13" t="s">
        <v>15</v>
      </c>
      <c r="H12" s="15">
        <v>-0.63</v>
      </c>
      <c r="I12" s="15"/>
    </row>
    <row r="13" spans="1:9" x14ac:dyDescent="0.3">
      <c r="A13" s="13">
        <v>10</v>
      </c>
      <c r="B13" s="13">
        <v>20</v>
      </c>
      <c r="D13" s="13">
        <f t="shared" si="0"/>
        <v>23.36</v>
      </c>
      <c r="E13" s="14">
        <f t="shared" si="1"/>
        <v>-3.3599999999999994</v>
      </c>
      <c r="G13" s="13" t="s">
        <v>16</v>
      </c>
      <c r="H13" s="15">
        <f>H12*H12</f>
        <v>0.39690000000000003</v>
      </c>
      <c r="I13" s="15"/>
    </row>
    <row r="14" spans="1:9" x14ac:dyDescent="0.3">
      <c r="A14" s="13">
        <v>38</v>
      </c>
      <c r="B14" s="13">
        <v>10</v>
      </c>
      <c r="D14" s="13">
        <f t="shared" si="0"/>
        <v>12.916</v>
      </c>
      <c r="E14" s="14">
        <f t="shared" si="1"/>
        <v>-2.9160000000000004</v>
      </c>
      <c r="G14" s="13" t="s">
        <v>17</v>
      </c>
      <c r="H14" s="16">
        <f>1-H13</f>
        <v>0.60309999999999997</v>
      </c>
    </row>
    <row r="15" spans="1:9" x14ac:dyDescent="0.3">
      <c r="A15" s="13">
        <v>34</v>
      </c>
      <c r="B15" s="13">
        <v>11</v>
      </c>
      <c r="D15" s="13">
        <f t="shared" si="0"/>
        <v>14.407999999999999</v>
      </c>
      <c r="E15" s="14">
        <f t="shared" si="1"/>
        <v>-3.4079999999999995</v>
      </c>
    </row>
    <row r="16" spans="1:9" x14ac:dyDescent="0.3">
      <c r="A16" s="13">
        <v>35</v>
      </c>
      <c r="B16" s="13">
        <v>12</v>
      </c>
      <c r="D16" s="13">
        <f t="shared" si="0"/>
        <v>14.035</v>
      </c>
      <c r="E16" s="14">
        <f t="shared" si="1"/>
        <v>-2.0350000000000001</v>
      </c>
    </row>
    <row r="17" spans="1:14" ht="15.6" x14ac:dyDescent="0.35">
      <c r="A17" s="13">
        <v>21</v>
      </c>
      <c r="B17" s="13">
        <v>18</v>
      </c>
      <c r="D17" s="13">
        <f t="shared" si="0"/>
        <v>19.256999999999998</v>
      </c>
      <c r="E17" s="14">
        <f t="shared" si="1"/>
        <v>-1.2569999999999979</v>
      </c>
      <c r="G17" s="17" t="s">
        <v>18</v>
      </c>
      <c r="H17" s="18">
        <f>H11/(H6*H6)</f>
        <v>-0.3727863636698111</v>
      </c>
    </row>
    <row r="18" spans="1:14" ht="15.6" x14ac:dyDescent="0.35">
      <c r="A18" s="13">
        <v>45</v>
      </c>
      <c r="B18" s="13">
        <v>12</v>
      </c>
      <c r="D18" s="13">
        <f t="shared" si="0"/>
        <v>10.305</v>
      </c>
      <c r="E18" s="14">
        <f t="shared" si="1"/>
        <v>1.6950000000000003</v>
      </c>
      <c r="G18" s="17" t="s">
        <v>18</v>
      </c>
      <c r="H18" s="18">
        <f>H12*(I6/H6)</f>
        <v>-0.37265330085894566</v>
      </c>
    </row>
    <row r="19" spans="1:14" x14ac:dyDescent="0.3">
      <c r="A19" s="13">
        <v>24</v>
      </c>
      <c r="B19" s="13">
        <v>17</v>
      </c>
      <c r="D19" s="13">
        <f t="shared" si="0"/>
        <v>18.137999999999998</v>
      </c>
      <c r="E19" s="14">
        <f t="shared" si="1"/>
        <v>-1.1379999999999981</v>
      </c>
      <c r="G19" s="17"/>
      <c r="H19" s="18"/>
      <c r="L19" s="19" t="s">
        <v>15</v>
      </c>
      <c r="M19" s="19" t="s">
        <v>19</v>
      </c>
      <c r="N19" s="19" t="s">
        <v>20</v>
      </c>
    </row>
    <row r="20" spans="1:14" x14ac:dyDescent="0.3">
      <c r="A20" s="13">
        <v>33</v>
      </c>
      <c r="B20" s="13">
        <v>18</v>
      </c>
      <c r="D20" s="13">
        <f t="shared" si="0"/>
        <v>14.781000000000001</v>
      </c>
      <c r="E20" s="14">
        <f t="shared" si="1"/>
        <v>3.2189999999999994</v>
      </c>
      <c r="G20" s="17"/>
      <c r="H20" s="18"/>
      <c r="L20" s="19">
        <f>CORREL(A2:A215,B2:B215)</f>
        <v>-0.63022486545890477</v>
      </c>
      <c r="M20" s="19"/>
      <c r="N20" s="19">
        <f>1-(L20*L20)</f>
        <v>0.60281661895730543</v>
      </c>
    </row>
    <row r="21" spans="1:14" ht="15.6" x14ac:dyDescent="0.35">
      <c r="A21" s="13">
        <v>34</v>
      </c>
      <c r="B21" s="13">
        <v>10</v>
      </c>
      <c r="D21" s="13">
        <f t="shared" si="0"/>
        <v>14.407999999999999</v>
      </c>
      <c r="E21" s="14">
        <f t="shared" si="1"/>
        <v>-4.4079999999999995</v>
      </c>
      <c r="G21" s="17" t="s">
        <v>21</v>
      </c>
      <c r="H21" s="18">
        <f>I5-(H18*H5)</f>
        <v>27.086933604728102</v>
      </c>
      <c r="L21" s="19"/>
      <c r="M21" s="19"/>
      <c r="N21" s="19"/>
    </row>
    <row r="22" spans="1:14" x14ac:dyDescent="0.3">
      <c r="A22" s="13">
        <v>36</v>
      </c>
      <c r="B22" s="13">
        <v>19</v>
      </c>
      <c r="D22" s="13">
        <f t="shared" si="0"/>
        <v>13.661999999999999</v>
      </c>
      <c r="E22" s="14">
        <f t="shared" si="1"/>
        <v>5.338000000000001</v>
      </c>
      <c r="L22" s="19">
        <f>CORREL(A2:A215,E2:E215)</f>
        <v>4.6528985442069161E-4</v>
      </c>
      <c r="M22" s="19">
        <f>L22*L22</f>
        <v>2.1649464862682839E-7</v>
      </c>
      <c r="N22" s="19"/>
    </row>
    <row r="23" spans="1:14" x14ac:dyDescent="0.3">
      <c r="A23" s="13">
        <v>42</v>
      </c>
      <c r="B23" s="13">
        <v>3</v>
      </c>
      <c r="D23" s="13">
        <f t="shared" si="0"/>
        <v>11.423999999999999</v>
      </c>
      <c r="E23" s="14">
        <f t="shared" si="1"/>
        <v>-8.4239999999999995</v>
      </c>
      <c r="L23" s="19"/>
      <c r="M23" s="19"/>
      <c r="N23" s="19"/>
    </row>
    <row r="24" spans="1:14" ht="16.2" x14ac:dyDescent="0.35">
      <c r="A24" s="13">
        <v>22</v>
      </c>
      <c r="B24" s="13">
        <v>25</v>
      </c>
      <c r="D24" s="13">
        <f t="shared" si="0"/>
        <v>18.884</v>
      </c>
      <c r="E24" s="14">
        <f t="shared" si="1"/>
        <v>6.1159999999999997</v>
      </c>
      <c r="G24" s="20" t="s">
        <v>22</v>
      </c>
      <c r="H24" s="16">
        <f>(I6/H6)*SQRT(H14/(H9-2))</f>
        <v>3.1549403808394029E-2</v>
      </c>
      <c r="L24" s="19">
        <f>CORREL(B2:B215,D2:D215)</f>
        <v>0.63022486545890488</v>
      </c>
      <c r="M24" s="19"/>
      <c r="N24" s="19"/>
    </row>
    <row r="25" spans="1:14" ht="16.2" x14ac:dyDescent="0.35">
      <c r="A25" s="13">
        <v>23</v>
      </c>
      <c r="B25" s="13">
        <v>18</v>
      </c>
      <c r="D25" s="13">
        <f t="shared" si="0"/>
        <v>18.510999999999999</v>
      </c>
      <c r="E25" s="14">
        <f t="shared" si="1"/>
        <v>-0.51099999999999923</v>
      </c>
      <c r="G25" s="14" t="s">
        <v>23</v>
      </c>
      <c r="H25" s="16">
        <f>H18-(H24*1.96)</f>
        <v>-0.43449013232339795</v>
      </c>
      <c r="I25" s="16">
        <f>H17+(H24*1.96)</f>
        <v>-0.31094953220535881</v>
      </c>
      <c r="L25" s="19"/>
      <c r="M25" s="19"/>
      <c r="N25" s="19"/>
    </row>
    <row r="26" spans="1:14" x14ac:dyDescent="0.3">
      <c r="A26" s="13">
        <v>35</v>
      </c>
      <c r="B26" s="13">
        <v>13</v>
      </c>
      <c r="D26" s="13">
        <f t="shared" si="0"/>
        <v>14.035</v>
      </c>
      <c r="E26" s="14">
        <f t="shared" si="1"/>
        <v>-1.0350000000000001</v>
      </c>
      <c r="G26" s="14" t="s">
        <v>24</v>
      </c>
      <c r="H26" s="16">
        <f>(H17-0)/H24</f>
        <v>-11.815955887275043</v>
      </c>
      <c r="L26" s="19">
        <f>CORREL(B2:B215,E2:E215)</f>
        <v>0.77611933894427165</v>
      </c>
      <c r="M26" s="19">
        <f>L26*L26</f>
        <v>0.60236122828329319</v>
      </c>
      <c r="N26" s="19" t="s">
        <v>25</v>
      </c>
    </row>
    <row r="27" spans="1:14" x14ac:dyDescent="0.3">
      <c r="A27" s="13">
        <v>35</v>
      </c>
      <c r="B27" s="13">
        <v>11</v>
      </c>
      <c r="D27" s="13">
        <f t="shared" si="0"/>
        <v>14.035</v>
      </c>
      <c r="E27" s="14">
        <f t="shared" si="1"/>
        <v>-3.0350000000000001</v>
      </c>
    </row>
    <row r="28" spans="1:14" x14ac:dyDescent="0.3">
      <c r="A28" s="13">
        <v>18</v>
      </c>
      <c r="B28" s="13">
        <v>18</v>
      </c>
      <c r="D28" s="13">
        <f t="shared" si="0"/>
        <v>20.375999999999998</v>
      </c>
      <c r="E28" s="14">
        <f t="shared" si="1"/>
        <v>-2.3759999999999977</v>
      </c>
    </row>
    <row r="29" spans="1:14" x14ac:dyDescent="0.3">
      <c r="A29" s="13">
        <v>37</v>
      </c>
      <c r="B29" s="13">
        <v>10</v>
      </c>
      <c r="D29" s="13">
        <f t="shared" si="0"/>
        <v>13.289</v>
      </c>
      <c r="E29" s="14">
        <f t="shared" si="1"/>
        <v>-3.2889999999999997</v>
      </c>
    </row>
    <row r="30" spans="1:14" x14ac:dyDescent="0.3">
      <c r="A30" s="13">
        <v>44</v>
      </c>
      <c r="B30" s="13">
        <v>9</v>
      </c>
      <c r="D30" s="13">
        <f t="shared" si="0"/>
        <v>10.678000000000001</v>
      </c>
      <c r="E30" s="14">
        <f t="shared" si="1"/>
        <v>-1.6780000000000008</v>
      </c>
    </row>
    <row r="31" spans="1:14" x14ac:dyDescent="0.3">
      <c r="A31" s="13">
        <v>43</v>
      </c>
      <c r="B31" s="13">
        <v>14</v>
      </c>
      <c r="D31" s="13">
        <f t="shared" si="0"/>
        <v>11.050999999999998</v>
      </c>
      <c r="E31" s="14">
        <f t="shared" si="1"/>
        <v>2.9490000000000016</v>
      </c>
    </row>
    <row r="32" spans="1:14" x14ac:dyDescent="0.3">
      <c r="A32" s="13">
        <v>20</v>
      </c>
      <c r="B32" s="13">
        <v>12</v>
      </c>
      <c r="D32" s="13">
        <f t="shared" si="0"/>
        <v>19.63</v>
      </c>
      <c r="E32" s="14">
        <f t="shared" si="1"/>
        <v>-7.629999999999999</v>
      </c>
    </row>
    <row r="33" spans="1:5" x14ac:dyDescent="0.3">
      <c r="A33" s="13">
        <v>40</v>
      </c>
      <c r="B33" s="13">
        <v>8</v>
      </c>
      <c r="D33" s="13">
        <f t="shared" si="0"/>
        <v>12.17</v>
      </c>
      <c r="E33" s="14">
        <f t="shared" si="1"/>
        <v>-4.17</v>
      </c>
    </row>
    <row r="34" spans="1:5" x14ac:dyDescent="0.3">
      <c r="A34" s="13">
        <v>14</v>
      </c>
      <c r="B34" s="13">
        <v>9</v>
      </c>
      <c r="D34" s="13">
        <f t="shared" si="0"/>
        <v>21.868000000000002</v>
      </c>
      <c r="E34" s="14">
        <f t="shared" si="1"/>
        <v>-12.868000000000002</v>
      </c>
    </row>
    <row r="35" spans="1:5" x14ac:dyDescent="0.3">
      <c r="A35" s="13">
        <v>31</v>
      </c>
      <c r="B35" s="13">
        <v>19</v>
      </c>
      <c r="D35" s="13">
        <f t="shared" si="0"/>
        <v>15.526999999999999</v>
      </c>
      <c r="E35" s="14">
        <f t="shared" si="1"/>
        <v>3.4730000000000008</v>
      </c>
    </row>
    <row r="36" spans="1:5" x14ac:dyDescent="0.3">
      <c r="A36" s="13">
        <v>30</v>
      </c>
      <c r="B36" s="13">
        <v>15</v>
      </c>
      <c r="D36" s="13">
        <f t="shared" si="0"/>
        <v>15.9</v>
      </c>
      <c r="E36" s="14">
        <f t="shared" si="1"/>
        <v>-0.90000000000000036</v>
      </c>
    </row>
    <row r="37" spans="1:5" x14ac:dyDescent="0.3">
      <c r="A37" s="13">
        <v>37</v>
      </c>
      <c r="B37" s="13">
        <v>14</v>
      </c>
      <c r="D37" s="13">
        <f t="shared" si="0"/>
        <v>13.289</v>
      </c>
      <c r="E37" s="14">
        <f t="shared" si="1"/>
        <v>0.7110000000000003</v>
      </c>
    </row>
    <row r="38" spans="1:5" x14ac:dyDescent="0.3">
      <c r="A38" s="13">
        <v>29</v>
      </c>
      <c r="B38" s="13">
        <v>16</v>
      </c>
      <c r="D38" s="13">
        <f t="shared" si="0"/>
        <v>16.273</v>
      </c>
      <c r="E38" s="14">
        <f t="shared" si="1"/>
        <v>-0.27299999999999969</v>
      </c>
    </row>
    <row r="39" spans="1:5" x14ac:dyDescent="0.3">
      <c r="A39" s="13">
        <v>28</v>
      </c>
      <c r="B39" s="13">
        <v>21</v>
      </c>
      <c r="D39" s="13">
        <f t="shared" si="0"/>
        <v>16.646000000000001</v>
      </c>
      <c r="E39" s="14">
        <f t="shared" si="1"/>
        <v>4.3539999999999992</v>
      </c>
    </row>
    <row r="40" spans="1:5" x14ac:dyDescent="0.3">
      <c r="A40" s="13">
        <v>27</v>
      </c>
      <c r="B40" s="13">
        <v>16</v>
      </c>
      <c r="D40" s="13">
        <f t="shared" si="0"/>
        <v>17.018999999999998</v>
      </c>
      <c r="E40" s="14">
        <f t="shared" si="1"/>
        <v>-1.0189999999999984</v>
      </c>
    </row>
    <row r="41" spans="1:5" x14ac:dyDescent="0.3">
      <c r="A41" s="13">
        <v>10</v>
      </c>
      <c r="B41" s="13">
        <v>28</v>
      </c>
      <c r="D41" s="13">
        <f t="shared" si="0"/>
        <v>23.36</v>
      </c>
      <c r="E41" s="14">
        <f t="shared" si="1"/>
        <v>4.6400000000000006</v>
      </c>
    </row>
    <row r="42" spans="1:5" x14ac:dyDescent="0.3">
      <c r="A42" s="13">
        <v>17</v>
      </c>
      <c r="B42" s="13">
        <v>22</v>
      </c>
      <c r="D42" s="13">
        <f t="shared" si="0"/>
        <v>20.748999999999999</v>
      </c>
      <c r="E42" s="14">
        <f t="shared" si="1"/>
        <v>1.2510000000000012</v>
      </c>
    </row>
    <row r="43" spans="1:5" x14ac:dyDescent="0.3">
      <c r="A43" s="13">
        <v>23</v>
      </c>
      <c r="B43" s="13">
        <v>19</v>
      </c>
      <c r="D43" s="13">
        <f t="shared" si="0"/>
        <v>18.510999999999999</v>
      </c>
      <c r="E43" s="14">
        <f t="shared" si="1"/>
        <v>0.48900000000000077</v>
      </c>
    </row>
    <row r="44" spans="1:5" x14ac:dyDescent="0.3">
      <c r="A44" s="13">
        <v>11</v>
      </c>
      <c r="B44" s="13">
        <v>28</v>
      </c>
      <c r="D44" s="13">
        <f t="shared" si="0"/>
        <v>22.987000000000002</v>
      </c>
      <c r="E44" s="14">
        <f t="shared" si="1"/>
        <v>5.0129999999999981</v>
      </c>
    </row>
    <row r="45" spans="1:5" x14ac:dyDescent="0.3">
      <c r="A45" s="13">
        <v>33</v>
      </c>
      <c r="B45" s="13">
        <v>15</v>
      </c>
      <c r="D45" s="13">
        <f t="shared" si="0"/>
        <v>14.781000000000001</v>
      </c>
      <c r="E45" s="14">
        <f t="shared" si="1"/>
        <v>0.21899999999999942</v>
      </c>
    </row>
    <row r="46" spans="1:5" x14ac:dyDescent="0.3">
      <c r="A46" s="13">
        <v>35</v>
      </c>
      <c r="B46" s="13">
        <v>13</v>
      </c>
      <c r="D46" s="13">
        <f t="shared" si="0"/>
        <v>14.035</v>
      </c>
      <c r="E46" s="14">
        <f t="shared" si="1"/>
        <v>-1.0350000000000001</v>
      </c>
    </row>
    <row r="47" spans="1:5" x14ac:dyDescent="0.3">
      <c r="A47" s="13">
        <v>13</v>
      </c>
      <c r="B47" s="13">
        <v>4</v>
      </c>
      <c r="D47" s="13">
        <f t="shared" si="0"/>
        <v>22.241</v>
      </c>
      <c r="E47" s="14">
        <f t="shared" si="1"/>
        <v>-18.241</v>
      </c>
    </row>
    <row r="48" spans="1:5" x14ac:dyDescent="0.3">
      <c r="A48" s="13">
        <v>27</v>
      </c>
      <c r="B48" s="13">
        <v>16</v>
      </c>
      <c r="D48" s="13">
        <f t="shared" si="0"/>
        <v>17.018999999999998</v>
      </c>
      <c r="E48" s="14">
        <f t="shared" si="1"/>
        <v>-1.0189999999999984</v>
      </c>
    </row>
    <row r="49" spans="1:5" x14ac:dyDescent="0.3">
      <c r="A49" s="13">
        <v>40</v>
      </c>
      <c r="B49" s="13">
        <v>12</v>
      </c>
      <c r="D49" s="13">
        <f t="shared" si="0"/>
        <v>12.17</v>
      </c>
      <c r="E49" s="14">
        <f t="shared" si="1"/>
        <v>-0.16999999999999993</v>
      </c>
    </row>
    <row r="50" spans="1:5" x14ac:dyDescent="0.3">
      <c r="A50" s="13">
        <v>32</v>
      </c>
      <c r="B50" s="13">
        <v>14</v>
      </c>
      <c r="D50" s="13">
        <f t="shared" si="0"/>
        <v>15.154</v>
      </c>
      <c r="E50" s="14">
        <f t="shared" si="1"/>
        <v>-1.1539999999999999</v>
      </c>
    </row>
    <row r="51" spans="1:5" x14ac:dyDescent="0.3">
      <c r="A51" s="13">
        <v>20</v>
      </c>
      <c r="B51" s="13">
        <v>19</v>
      </c>
      <c r="D51" s="13">
        <f t="shared" si="0"/>
        <v>19.63</v>
      </c>
      <c r="E51" s="14">
        <f t="shared" si="1"/>
        <v>-0.62999999999999901</v>
      </c>
    </row>
    <row r="52" spans="1:5" x14ac:dyDescent="0.3">
      <c r="A52" s="13">
        <v>28</v>
      </c>
      <c r="B52" s="13">
        <v>17</v>
      </c>
      <c r="D52" s="13">
        <f t="shared" si="0"/>
        <v>16.646000000000001</v>
      </c>
      <c r="E52" s="14">
        <f t="shared" si="1"/>
        <v>0.3539999999999992</v>
      </c>
    </row>
    <row r="53" spans="1:5" x14ac:dyDescent="0.3">
      <c r="A53" s="13">
        <v>10</v>
      </c>
      <c r="B53" s="13">
        <v>21</v>
      </c>
      <c r="D53" s="13">
        <f t="shared" si="0"/>
        <v>23.36</v>
      </c>
      <c r="E53" s="14">
        <f t="shared" si="1"/>
        <v>-2.3599999999999994</v>
      </c>
    </row>
    <row r="54" spans="1:5" x14ac:dyDescent="0.3">
      <c r="A54" s="13">
        <v>38</v>
      </c>
      <c r="B54" s="13">
        <v>20</v>
      </c>
      <c r="D54" s="13">
        <f t="shared" si="0"/>
        <v>12.916</v>
      </c>
      <c r="E54" s="14">
        <f t="shared" si="1"/>
        <v>7.0839999999999996</v>
      </c>
    </row>
    <row r="55" spans="1:5" x14ac:dyDescent="0.3">
      <c r="A55" s="13">
        <v>23</v>
      </c>
      <c r="B55" s="13">
        <v>16</v>
      </c>
      <c r="D55" s="13">
        <f t="shared" si="0"/>
        <v>18.510999999999999</v>
      </c>
      <c r="E55" s="14">
        <f t="shared" si="1"/>
        <v>-2.5109999999999992</v>
      </c>
    </row>
    <row r="56" spans="1:5" x14ac:dyDescent="0.3">
      <c r="A56" s="13">
        <v>23</v>
      </c>
      <c r="B56" s="13">
        <v>20</v>
      </c>
      <c r="D56" s="13">
        <f t="shared" si="0"/>
        <v>18.510999999999999</v>
      </c>
      <c r="E56" s="14">
        <f t="shared" si="1"/>
        <v>1.4890000000000008</v>
      </c>
    </row>
    <row r="57" spans="1:5" x14ac:dyDescent="0.3">
      <c r="A57" s="13">
        <v>19</v>
      </c>
      <c r="B57" s="13">
        <v>24</v>
      </c>
      <c r="D57" s="13">
        <f t="shared" si="0"/>
        <v>20.003</v>
      </c>
      <c r="E57" s="14">
        <f t="shared" si="1"/>
        <v>3.9969999999999999</v>
      </c>
    </row>
    <row r="58" spans="1:5" x14ac:dyDescent="0.3">
      <c r="A58" s="13">
        <v>11</v>
      </c>
      <c r="B58" s="13">
        <v>23</v>
      </c>
      <c r="D58" s="13">
        <f t="shared" si="0"/>
        <v>22.987000000000002</v>
      </c>
      <c r="E58" s="14">
        <f t="shared" si="1"/>
        <v>1.2999999999998124E-2</v>
      </c>
    </row>
    <row r="59" spans="1:5" x14ac:dyDescent="0.3">
      <c r="A59" s="13">
        <v>36</v>
      </c>
      <c r="B59" s="13">
        <v>13</v>
      </c>
      <c r="D59" s="13">
        <f t="shared" si="0"/>
        <v>13.661999999999999</v>
      </c>
      <c r="E59" s="14">
        <f t="shared" si="1"/>
        <v>-0.66199999999999903</v>
      </c>
    </row>
    <row r="60" spans="1:5" x14ac:dyDescent="0.3">
      <c r="A60" s="13">
        <v>33</v>
      </c>
      <c r="B60" s="13">
        <v>10</v>
      </c>
      <c r="D60" s="13">
        <f t="shared" si="0"/>
        <v>14.781000000000001</v>
      </c>
      <c r="E60" s="14">
        <f t="shared" si="1"/>
        <v>-4.7810000000000006</v>
      </c>
    </row>
    <row r="61" spans="1:5" x14ac:dyDescent="0.3">
      <c r="A61" s="13">
        <v>31</v>
      </c>
      <c r="B61" s="13">
        <v>12</v>
      </c>
      <c r="D61" s="13">
        <f t="shared" si="0"/>
        <v>15.526999999999999</v>
      </c>
      <c r="E61" s="14">
        <f t="shared" si="1"/>
        <v>-3.5269999999999992</v>
      </c>
    </row>
    <row r="62" spans="1:5" x14ac:dyDescent="0.3">
      <c r="A62" s="13">
        <v>29</v>
      </c>
      <c r="B62" s="13">
        <v>18</v>
      </c>
      <c r="D62" s="13">
        <f t="shared" si="0"/>
        <v>16.273</v>
      </c>
      <c r="E62" s="14">
        <f t="shared" si="1"/>
        <v>1.7270000000000003</v>
      </c>
    </row>
    <row r="63" spans="1:5" x14ac:dyDescent="0.3">
      <c r="A63" s="13">
        <v>17</v>
      </c>
      <c r="B63" s="13">
        <v>22</v>
      </c>
      <c r="D63" s="13">
        <f t="shared" si="0"/>
        <v>20.748999999999999</v>
      </c>
      <c r="E63" s="14">
        <f t="shared" si="1"/>
        <v>1.2510000000000012</v>
      </c>
    </row>
    <row r="64" spans="1:5" x14ac:dyDescent="0.3">
      <c r="A64" s="13">
        <v>13</v>
      </c>
      <c r="B64" s="13">
        <v>27</v>
      </c>
      <c r="D64" s="13">
        <f t="shared" si="0"/>
        <v>22.241</v>
      </c>
      <c r="E64" s="14">
        <f t="shared" si="1"/>
        <v>4.7590000000000003</v>
      </c>
    </row>
    <row r="65" spans="1:5" x14ac:dyDescent="0.3">
      <c r="A65" s="13">
        <v>17</v>
      </c>
      <c r="B65" s="13">
        <v>21</v>
      </c>
      <c r="D65" s="13">
        <f t="shared" si="0"/>
        <v>20.748999999999999</v>
      </c>
      <c r="E65" s="14">
        <f t="shared" si="1"/>
        <v>0.25100000000000122</v>
      </c>
    </row>
    <row r="66" spans="1:5" x14ac:dyDescent="0.3">
      <c r="A66" s="13">
        <v>24</v>
      </c>
      <c r="B66" s="13">
        <v>15</v>
      </c>
      <c r="D66" s="13">
        <f t="shared" si="0"/>
        <v>18.137999999999998</v>
      </c>
      <c r="E66" s="14">
        <f t="shared" si="1"/>
        <v>-3.1379999999999981</v>
      </c>
    </row>
    <row r="67" spans="1:5" x14ac:dyDescent="0.3">
      <c r="A67" s="13">
        <v>38</v>
      </c>
      <c r="B67" s="13">
        <v>9</v>
      </c>
      <c r="D67" s="13">
        <f t="shared" ref="D67:D130" si="2">27.09 +(-0.373*A67)</f>
        <v>12.916</v>
      </c>
      <c r="E67" s="14">
        <f t="shared" ref="E67:E130" si="3">B67-D67</f>
        <v>-3.9160000000000004</v>
      </c>
    </row>
    <row r="68" spans="1:5" x14ac:dyDescent="0.3">
      <c r="A68" s="13">
        <v>39</v>
      </c>
      <c r="B68" s="13">
        <v>13</v>
      </c>
      <c r="D68" s="13">
        <f t="shared" si="2"/>
        <v>12.542999999999999</v>
      </c>
      <c r="E68" s="14">
        <f t="shared" si="3"/>
        <v>0.45700000000000074</v>
      </c>
    </row>
    <row r="69" spans="1:5" x14ac:dyDescent="0.3">
      <c r="A69" s="13">
        <v>22</v>
      </c>
      <c r="B69" s="13">
        <v>16</v>
      </c>
      <c r="D69" s="13">
        <f t="shared" si="2"/>
        <v>18.884</v>
      </c>
      <c r="E69" s="14">
        <f t="shared" si="3"/>
        <v>-2.8840000000000003</v>
      </c>
    </row>
    <row r="70" spans="1:5" x14ac:dyDescent="0.3">
      <c r="A70" s="13">
        <v>14</v>
      </c>
      <c r="B70" s="13">
        <v>16</v>
      </c>
      <c r="D70" s="13">
        <f t="shared" si="2"/>
        <v>21.868000000000002</v>
      </c>
      <c r="E70" s="14">
        <f t="shared" si="3"/>
        <v>-5.8680000000000021</v>
      </c>
    </row>
    <row r="71" spans="1:5" x14ac:dyDescent="0.3">
      <c r="A71" s="13">
        <v>28</v>
      </c>
      <c r="B71" s="13">
        <v>17</v>
      </c>
      <c r="D71" s="13">
        <f t="shared" si="2"/>
        <v>16.646000000000001</v>
      </c>
      <c r="E71" s="14">
        <f t="shared" si="3"/>
        <v>0.3539999999999992</v>
      </c>
    </row>
    <row r="72" spans="1:5" x14ac:dyDescent="0.3">
      <c r="A72" s="13">
        <v>17</v>
      </c>
      <c r="B72" s="13">
        <v>23</v>
      </c>
      <c r="D72" s="13">
        <f t="shared" si="2"/>
        <v>20.748999999999999</v>
      </c>
      <c r="E72" s="14">
        <f t="shared" si="3"/>
        <v>2.2510000000000012</v>
      </c>
    </row>
    <row r="73" spans="1:5" x14ac:dyDescent="0.3">
      <c r="A73" s="13">
        <v>45</v>
      </c>
      <c r="B73" s="13">
        <v>7</v>
      </c>
      <c r="D73" s="13">
        <f t="shared" si="2"/>
        <v>10.305</v>
      </c>
      <c r="E73" s="14">
        <f t="shared" si="3"/>
        <v>-3.3049999999999997</v>
      </c>
    </row>
    <row r="74" spans="1:5" x14ac:dyDescent="0.3">
      <c r="A74" s="13">
        <v>37</v>
      </c>
      <c r="B74" s="13">
        <v>9</v>
      </c>
      <c r="D74" s="13">
        <f t="shared" si="2"/>
        <v>13.289</v>
      </c>
      <c r="E74" s="14">
        <f t="shared" si="3"/>
        <v>-4.2889999999999997</v>
      </c>
    </row>
    <row r="75" spans="1:5" x14ac:dyDescent="0.3">
      <c r="A75" s="13">
        <v>44</v>
      </c>
      <c r="B75" s="13">
        <v>5</v>
      </c>
      <c r="D75" s="13">
        <f t="shared" si="2"/>
        <v>10.678000000000001</v>
      </c>
      <c r="E75" s="14">
        <f t="shared" si="3"/>
        <v>-5.6780000000000008</v>
      </c>
    </row>
    <row r="76" spans="1:5" x14ac:dyDescent="0.3">
      <c r="A76" s="13">
        <v>20</v>
      </c>
      <c r="B76" s="13">
        <v>23</v>
      </c>
      <c r="D76" s="13">
        <f t="shared" si="2"/>
        <v>19.63</v>
      </c>
      <c r="E76" s="14">
        <f t="shared" si="3"/>
        <v>3.370000000000001</v>
      </c>
    </row>
    <row r="77" spans="1:5" x14ac:dyDescent="0.3">
      <c r="A77" s="13">
        <v>15</v>
      </c>
      <c r="B77" s="13">
        <v>22</v>
      </c>
      <c r="D77" s="13">
        <f t="shared" si="2"/>
        <v>21.495000000000001</v>
      </c>
      <c r="E77" s="14">
        <f t="shared" si="3"/>
        <v>0.50499999999999901</v>
      </c>
    </row>
    <row r="78" spans="1:5" x14ac:dyDescent="0.3">
      <c r="A78" s="13">
        <v>21</v>
      </c>
      <c r="B78" s="13">
        <v>23</v>
      </c>
      <c r="D78" s="13">
        <f t="shared" si="2"/>
        <v>19.256999999999998</v>
      </c>
      <c r="E78" s="14">
        <f t="shared" si="3"/>
        <v>3.7430000000000021</v>
      </c>
    </row>
    <row r="79" spans="1:5" x14ac:dyDescent="0.3">
      <c r="A79" s="13">
        <v>33</v>
      </c>
      <c r="B79" s="13">
        <v>22</v>
      </c>
      <c r="D79" s="13">
        <f t="shared" si="2"/>
        <v>14.781000000000001</v>
      </c>
      <c r="E79" s="14">
        <f t="shared" si="3"/>
        <v>7.2189999999999994</v>
      </c>
    </row>
    <row r="80" spans="1:5" x14ac:dyDescent="0.3">
      <c r="A80" s="13">
        <v>21</v>
      </c>
      <c r="B80" s="13">
        <v>18</v>
      </c>
      <c r="D80" s="13">
        <f t="shared" si="2"/>
        <v>19.256999999999998</v>
      </c>
      <c r="E80" s="14">
        <f t="shared" si="3"/>
        <v>-1.2569999999999979</v>
      </c>
    </row>
    <row r="81" spans="1:5" x14ac:dyDescent="0.3">
      <c r="A81" s="13">
        <v>12</v>
      </c>
      <c r="B81" s="13">
        <v>25</v>
      </c>
      <c r="D81" s="13">
        <f t="shared" si="2"/>
        <v>22.614000000000001</v>
      </c>
      <c r="E81" s="14">
        <f t="shared" si="3"/>
        <v>2.3859999999999992</v>
      </c>
    </row>
    <row r="82" spans="1:5" x14ac:dyDescent="0.3">
      <c r="A82" s="13">
        <v>28</v>
      </c>
      <c r="B82" s="13">
        <v>18</v>
      </c>
      <c r="D82" s="13">
        <f t="shared" si="2"/>
        <v>16.646000000000001</v>
      </c>
      <c r="E82" s="14">
        <f t="shared" si="3"/>
        <v>1.3539999999999992</v>
      </c>
    </row>
    <row r="83" spans="1:5" x14ac:dyDescent="0.3">
      <c r="A83" s="13">
        <v>26</v>
      </c>
      <c r="B83" s="13">
        <v>17</v>
      </c>
      <c r="D83" s="13">
        <f t="shared" si="2"/>
        <v>17.391999999999999</v>
      </c>
      <c r="E83" s="14">
        <f t="shared" si="3"/>
        <v>-0.39199999999999946</v>
      </c>
    </row>
    <row r="84" spans="1:5" x14ac:dyDescent="0.3">
      <c r="A84" s="13">
        <v>28</v>
      </c>
      <c r="B84" s="13">
        <v>20</v>
      </c>
      <c r="D84" s="13">
        <f t="shared" si="2"/>
        <v>16.646000000000001</v>
      </c>
      <c r="E84" s="14">
        <f t="shared" si="3"/>
        <v>3.3539999999999992</v>
      </c>
    </row>
    <row r="85" spans="1:5" x14ac:dyDescent="0.3">
      <c r="A85" s="13">
        <v>13</v>
      </c>
      <c r="B85" s="13">
        <v>28</v>
      </c>
      <c r="D85" s="13">
        <f t="shared" si="2"/>
        <v>22.241</v>
      </c>
      <c r="E85" s="14">
        <f t="shared" si="3"/>
        <v>5.7590000000000003</v>
      </c>
    </row>
    <row r="86" spans="1:5" x14ac:dyDescent="0.3">
      <c r="A86" s="13">
        <v>34</v>
      </c>
      <c r="B86" s="13">
        <v>15</v>
      </c>
      <c r="D86" s="13">
        <f t="shared" si="2"/>
        <v>14.407999999999999</v>
      </c>
      <c r="E86" s="14">
        <f t="shared" si="3"/>
        <v>0.59200000000000053</v>
      </c>
    </row>
    <row r="87" spans="1:5" x14ac:dyDescent="0.3">
      <c r="A87" s="13">
        <v>32</v>
      </c>
      <c r="B87" s="13">
        <v>13</v>
      </c>
      <c r="D87" s="13">
        <f t="shared" si="2"/>
        <v>15.154</v>
      </c>
      <c r="E87" s="14">
        <f t="shared" si="3"/>
        <v>-2.1539999999999999</v>
      </c>
    </row>
    <row r="88" spans="1:5" x14ac:dyDescent="0.3">
      <c r="A88" s="13">
        <v>22</v>
      </c>
      <c r="B88" s="13">
        <v>17</v>
      </c>
      <c r="D88" s="13">
        <f t="shared" si="2"/>
        <v>18.884</v>
      </c>
      <c r="E88" s="14">
        <f t="shared" si="3"/>
        <v>-1.8840000000000003</v>
      </c>
    </row>
    <row r="89" spans="1:5" x14ac:dyDescent="0.3">
      <c r="A89" s="13">
        <v>34</v>
      </c>
      <c r="B89" s="13">
        <v>18</v>
      </c>
      <c r="D89" s="13">
        <f t="shared" si="2"/>
        <v>14.407999999999999</v>
      </c>
      <c r="E89" s="14">
        <f t="shared" si="3"/>
        <v>3.5920000000000005</v>
      </c>
    </row>
    <row r="90" spans="1:5" x14ac:dyDescent="0.3">
      <c r="A90" s="13">
        <v>20</v>
      </c>
      <c r="B90" s="13">
        <v>22</v>
      </c>
      <c r="D90" s="13">
        <f t="shared" si="2"/>
        <v>19.63</v>
      </c>
      <c r="E90" s="14">
        <f t="shared" si="3"/>
        <v>2.370000000000001</v>
      </c>
    </row>
    <row r="91" spans="1:5" x14ac:dyDescent="0.3">
      <c r="A91" s="13">
        <v>13</v>
      </c>
      <c r="B91" s="13">
        <v>25</v>
      </c>
      <c r="D91" s="13">
        <f t="shared" si="2"/>
        <v>22.241</v>
      </c>
      <c r="E91" s="14">
        <f t="shared" si="3"/>
        <v>2.7590000000000003</v>
      </c>
    </row>
    <row r="92" spans="1:5" x14ac:dyDescent="0.3">
      <c r="A92" s="13">
        <v>34</v>
      </c>
      <c r="B92" s="13">
        <v>11</v>
      </c>
      <c r="D92" s="13">
        <f t="shared" si="2"/>
        <v>14.407999999999999</v>
      </c>
      <c r="E92" s="14">
        <f t="shared" si="3"/>
        <v>-3.4079999999999995</v>
      </c>
    </row>
    <row r="93" spans="1:5" x14ac:dyDescent="0.3">
      <c r="A93" s="13">
        <v>20</v>
      </c>
      <c r="B93" s="13">
        <v>18</v>
      </c>
      <c r="D93" s="13">
        <f t="shared" si="2"/>
        <v>19.63</v>
      </c>
      <c r="E93" s="14">
        <f t="shared" si="3"/>
        <v>-1.629999999999999</v>
      </c>
    </row>
    <row r="94" spans="1:5" x14ac:dyDescent="0.3">
      <c r="A94" s="13">
        <v>26</v>
      </c>
      <c r="B94" s="13">
        <v>18</v>
      </c>
      <c r="D94" s="13">
        <f t="shared" si="2"/>
        <v>17.391999999999999</v>
      </c>
      <c r="E94" s="14">
        <f t="shared" si="3"/>
        <v>0.60800000000000054</v>
      </c>
    </row>
    <row r="95" spans="1:5" x14ac:dyDescent="0.3">
      <c r="A95" s="13">
        <v>29</v>
      </c>
      <c r="B95" s="13">
        <v>11</v>
      </c>
      <c r="D95" s="13">
        <f t="shared" si="2"/>
        <v>16.273</v>
      </c>
      <c r="E95" s="14">
        <f t="shared" si="3"/>
        <v>-5.2729999999999997</v>
      </c>
    </row>
    <row r="96" spans="1:5" x14ac:dyDescent="0.3">
      <c r="A96" s="13">
        <v>34</v>
      </c>
      <c r="B96" s="13">
        <v>15</v>
      </c>
      <c r="D96" s="13">
        <f t="shared" si="2"/>
        <v>14.407999999999999</v>
      </c>
      <c r="E96" s="14">
        <f t="shared" si="3"/>
        <v>0.59200000000000053</v>
      </c>
    </row>
    <row r="97" spans="1:5" x14ac:dyDescent="0.3">
      <c r="A97" s="13">
        <v>25</v>
      </c>
      <c r="B97" s="13">
        <v>17</v>
      </c>
      <c r="D97" s="13">
        <f t="shared" si="2"/>
        <v>17.765000000000001</v>
      </c>
      <c r="E97" s="14">
        <f t="shared" si="3"/>
        <v>-0.76500000000000057</v>
      </c>
    </row>
    <row r="98" spans="1:5" x14ac:dyDescent="0.3">
      <c r="A98" s="13">
        <v>18</v>
      </c>
      <c r="B98" s="13">
        <v>20</v>
      </c>
      <c r="D98" s="13">
        <f t="shared" si="2"/>
        <v>20.375999999999998</v>
      </c>
      <c r="E98" s="14">
        <f t="shared" si="3"/>
        <v>-0.37599999999999767</v>
      </c>
    </row>
    <row r="99" spans="1:5" x14ac:dyDescent="0.3">
      <c r="A99" s="13">
        <v>22</v>
      </c>
      <c r="B99" s="13">
        <v>20</v>
      </c>
      <c r="D99" s="13">
        <f t="shared" si="2"/>
        <v>18.884</v>
      </c>
      <c r="E99" s="14">
        <f t="shared" si="3"/>
        <v>1.1159999999999997</v>
      </c>
    </row>
    <row r="100" spans="1:5" x14ac:dyDescent="0.3">
      <c r="A100" s="13">
        <v>27</v>
      </c>
      <c r="B100" s="13">
        <v>14</v>
      </c>
      <c r="D100" s="13">
        <f t="shared" si="2"/>
        <v>17.018999999999998</v>
      </c>
      <c r="E100" s="14">
        <f t="shared" si="3"/>
        <v>-3.0189999999999984</v>
      </c>
    </row>
    <row r="101" spans="1:5" x14ac:dyDescent="0.3">
      <c r="A101" s="13">
        <v>36</v>
      </c>
      <c r="B101" s="13">
        <v>8</v>
      </c>
      <c r="D101" s="13">
        <f t="shared" si="2"/>
        <v>13.661999999999999</v>
      </c>
      <c r="E101" s="14">
        <f t="shared" si="3"/>
        <v>-5.661999999999999</v>
      </c>
    </row>
    <row r="102" spans="1:5" x14ac:dyDescent="0.3">
      <c r="A102" s="13">
        <v>28</v>
      </c>
      <c r="B102" s="13">
        <v>18</v>
      </c>
      <c r="D102" s="13">
        <f t="shared" si="2"/>
        <v>16.646000000000001</v>
      </c>
      <c r="E102" s="14">
        <f t="shared" si="3"/>
        <v>1.3539999999999992</v>
      </c>
    </row>
    <row r="103" spans="1:5" x14ac:dyDescent="0.3">
      <c r="A103" s="13">
        <v>32</v>
      </c>
      <c r="B103" s="13">
        <v>19</v>
      </c>
      <c r="D103" s="13">
        <f t="shared" si="2"/>
        <v>15.154</v>
      </c>
      <c r="E103" s="14">
        <f t="shared" si="3"/>
        <v>3.8460000000000001</v>
      </c>
    </row>
    <row r="104" spans="1:5" x14ac:dyDescent="0.3">
      <c r="A104" s="13">
        <v>27</v>
      </c>
      <c r="B104" s="13">
        <v>20</v>
      </c>
      <c r="D104" s="13">
        <f t="shared" si="2"/>
        <v>17.018999999999998</v>
      </c>
      <c r="E104" s="14">
        <f t="shared" si="3"/>
        <v>2.9810000000000016</v>
      </c>
    </row>
    <row r="105" spans="1:5" x14ac:dyDescent="0.3">
      <c r="A105" s="13">
        <v>24</v>
      </c>
      <c r="B105" s="13">
        <v>21</v>
      </c>
      <c r="D105" s="13">
        <f t="shared" si="2"/>
        <v>18.137999999999998</v>
      </c>
      <c r="E105" s="14">
        <f t="shared" si="3"/>
        <v>2.8620000000000019</v>
      </c>
    </row>
    <row r="106" spans="1:5" x14ac:dyDescent="0.3">
      <c r="A106" s="13">
        <v>36</v>
      </c>
      <c r="B106" s="13">
        <v>15</v>
      </c>
      <c r="D106" s="13">
        <f t="shared" si="2"/>
        <v>13.661999999999999</v>
      </c>
      <c r="E106" s="14">
        <f t="shared" si="3"/>
        <v>1.338000000000001</v>
      </c>
    </row>
    <row r="107" spans="1:5" x14ac:dyDescent="0.3">
      <c r="A107" s="13">
        <v>10</v>
      </c>
      <c r="B107" s="13">
        <v>26</v>
      </c>
      <c r="D107" s="13">
        <f t="shared" si="2"/>
        <v>23.36</v>
      </c>
      <c r="E107" s="14">
        <f t="shared" si="3"/>
        <v>2.6400000000000006</v>
      </c>
    </row>
    <row r="108" spans="1:5" x14ac:dyDescent="0.3">
      <c r="A108" s="13">
        <v>34</v>
      </c>
      <c r="B108" s="13">
        <v>13</v>
      </c>
      <c r="D108" s="13">
        <f t="shared" si="2"/>
        <v>14.407999999999999</v>
      </c>
      <c r="E108" s="14">
        <f t="shared" si="3"/>
        <v>-1.4079999999999995</v>
      </c>
    </row>
    <row r="109" spans="1:5" x14ac:dyDescent="0.3">
      <c r="A109" s="13">
        <v>17</v>
      </c>
      <c r="B109" s="13">
        <v>14</v>
      </c>
      <c r="D109" s="13">
        <f t="shared" si="2"/>
        <v>20.748999999999999</v>
      </c>
      <c r="E109" s="14">
        <f t="shared" si="3"/>
        <v>-6.7489999999999988</v>
      </c>
    </row>
    <row r="110" spans="1:5" x14ac:dyDescent="0.3">
      <c r="A110" s="13">
        <v>27</v>
      </c>
      <c r="B110" s="13">
        <v>19</v>
      </c>
      <c r="D110" s="13">
        <f t="shared" si="2"/>
        <v>17.018999999999998</v>
      </c>
      <c r="E110" s="14">
        <f t="shared" si="3"/>
        <v>1.9810000000000016</v>
      </c>
    </row>
    <row r="111" spans="1:5" x14ac:dyDescent="0.3">
      <c r="A111" s="13">
        <v>42</v>
      </c>
      <c r="B111" s="13">
        <v>20</v>
      </c>
      <c r="D111" s="13">
        <f t="shared" si="2"/>
        <v>11.423999999999999</v>
      </c>
      <c r="E111" s="14">
        <f t="shared" si="3"/>
        <v>8.5760000000000005</v>
      </c>
    </row>
    <row r="112" spans="1:5" x14ac:dyDescent="0.3">
      <c r="A112" s="13">
        <v>26</v>
      </c>
      <c r="B112" s="13">
        <v>17</v>
      </c>
      <c r="D112" s="13">
        <f t="shared" si="2"/>
        <v>17.391999999999999</v>
      </c>
      <c r="E112" s="14">
        <f t="shared" si="3"/>
        <v>-0.39199999999999946</v>
      </c>
    </row>
    <row r="113" spans="1:5" x14ac:dyDescent="0.3">
      <c r="A113" s="13">
        <v>28</v>
      </c>
      <c r="B113" s="13">
        <v>17</v>
      </c>
      <c r="D113" s="13">
        <f t="shared" si="2"/>
        <v>16.646000000000001</v>
      </c>
      <c r="E113" s="14">
        <f t="shared" si="3"/>
        <v>0.3539999999999992</v>
      </c>
    </row>
    <row r="114" spans="1:5" x14ac:dyDescent="0.3">
      <c r="A114" s="13">
        <v>40</v>
      </c>
      <c r="B114" s="13">
        <v>13</v>
      </c>
      <c r="D114" s="13">
        <f t="shared" si="2"/>
        <v>12.17</v>
      </c>
      <c r="E114" s="14">
        <f t="shared" si="3"/>
        <v>0.83000000000000007</v>
      </c>
    </row>
    <row r="115" spans="1:5" x14ac:dyDescent="0.3">
      <c r="A115" s="13">
        <v>28</v>
      </c>
      <c r="B115" s="13">
        <v>13</v>
      </c>
      <c r="D115" s="13">
        <f t="shared" si="2"/>
        <v>16.646000000000001</v>
      </c>
      <c r="E115" s="14">
        <f t="shared" si="3"/>
        <v>-3.6460000000000008</v>
      </c>
    </row>
    <row r="116" spans="1:5" x14ac:dyDescent="0.3">
      <c r="A116" s="13">
        <v>37</v>
      </c>
      <c r="B116" s="13">
        <v>15</v>
      </c>
      <c r="D116" s="13">
        <f t="shared" si="2"/>
        <v>13.289</v>
      </c>
      <c r="E116" s="14">
        <f t="shared" si="3"/>
        <v>1.7110000000000003</v>
      </c>
    </row>
    <row r="117" spans="1:5" x14ac:dyDescent="0.3">
      <c r="A117" s="13">
        <v>36</v>
      </c>
      <c r="B117" s="13">
        <v>16</v>
      </c>
      <c r="D117" s="13">
        <f t="shared" si="2"/>
        <v>13.661999999999999</v>
      </c>
      <c r="E117" s="14">
        <f t="shared" si="3"/>
        <v>2.338000000000001</v>
      </c>
    </row>
    <row r="118" spans="1:5" x14ac:dyDescent="0.3">
      <c r="A118" s="13">
        <v>36</v>
      </c>
      <c r="B118" s="13">
        <v>15</v>
      </c>
      <c r="D118" s="13">
        <f t="shared" si="2"/>
        <v>13.661999999999999</v>
      </c>
      <c r="E118" s="14">
        <f t="shared" si="3"/>
        <v>1.338000000000001</v>
      </c>
    </row>
    <row r="119" spans="1:5" x14ac:dyDescent="0.3">
      <c r="A119" s="13">
        <v>29</v>
      </c>
      <c r="B119" s="13">
        <v>16</v>
      </c>
      <c r="D119" s="13">
        <f t="shared" si="2"/>
        <v>16.273</v>
      </c>
      <c r="E119" s="14">
        <f t="shared" si="3"/>
        <v>-0.27299999999999969</v>
      </c>
    </row>
    <row r="120" spans="1:5" x14ac:dyDescent="0.3">
      <c r="A120" s="13">
        <v>10</v>
      </c>
      <c r="B120" s="13">
        <v>25</v>
      </c>
      <c r="D120" s="13">
        <f t="shared" si="2"/>
        <v>23.36</v>
      </c>
      <c r="E120" s="14">
        <f t="shared" si="3"/>
        <v>1.6400000000000006</v>
      </c>
    </row>
    <row r="121" spans="1:5" x14ac:dyDescent="0.3">
      <c r="A121" s="13">
        <v>16</v>
      </c>
      <c r="B121" s="13">
        <v>23</v>
      </c>
      <c r="D121" s="13">
        <f t="shared" si="2"/>
        <v>21.122</v>
      </c>
      <c r="E121" s="14">
        <f t="shared" si="3"/>
        <v>1.8780000000000001</v>
      </c>
    </row>
    <row r="122" spans="1:5" x14ac:dyDescent="0.3">
      <c r="A122" s="13">
        <v>10</v>
      </c>
      <c r="B122" s="13">
        <v>21</v>
      </c>
      <c r="D122" s="13">
        <f t="shared" si="2"/>
        <v>23.36</v>
      </c>
      <c r="E122" s="14">
        <f t="shared" si="3"/>
        <v>-2.3599999999999994</v>
      </c>
    </row>
    <row r="123" spans="1:5" x14ac:dyDescent="0.3">
      <c r="A123" s="13">
        <v>12</v>
      </c>
      <c r="B123" s="13">
        <v>27</v>
      </c>
      <c r="D123" s="13">
        <f t="shared" si="2"/>
        <v>22.614000000000001</v>
      </c>
      <c r="E123" s="14">
        <f t="shared" si="3"/>
        <v>4.3859999999999992</v>
      </c>
    </row>
    <row r="124" spans="1:5" x14ac:dyDescent="0.3">
      <c r="A124" s="13">
        <v>26</v>
      </c>
      <c r="B124" s="13">
        <v>27</v>
      </c>
      <c r="D124" s="13">
        <f t="shared" si="2"/>
        <v>17.391999999999999</v>
      </c>
      <c r="E124" s="14">
        <f t="shared" si="3"/>
        <v>9.6080000000000005</v>
      </c>
    </row>
    <row r="125" spans="1:5" x14ac:dyDescent="0.3">
      <c r="A125" s="13">
        <v>21</v>
      </c>
      <c r="B125" s="13">
        <v>23</v>
      </c>
      <c r="D125" s="13">
        <f t="shared" si="2"/>
        <v>19.256999999999998</v>
      </c>
      <c r="E125" s="14">
        <f t="shared" si="3"/>
        <v>3.7430000000000021</v>
      </c>
    </row>
    <row r="126" spans="1:5" x14ac:dyDescent="0.3">
      <c r="A126" s="13">
        <v>34</v>
      </c>
      <c r="B126" s="13">
        <v>9</v>
      </c>
      <c r="D126" s="13">
        <f t="shared" si="2"/>
        <v>14.407999999999999</v>
      </c>
      <c r="E126" s="14">
        <f t="shared" si="3"/>
        <v>-5.4079999999999995</v>
      </c>
    </row>
    <row r="127" spans="1:5" x14ac:dyDescent="0.3">
      <c r="A127" s="13">
        <v>46</v>
      </c>
      <c r="B127" s="13">
        <v>13</v>
      </c>
      <c r="D127" s="13">
        <f t="shared" si="2"/>
        <v>9.9319999999999986</v>
      </c>
      <c r="E127" s="14">
        <f t="shared" si="3"/>
        <v>3.0680000000000014</v>
      </c>
    </row>
    <row r="128" spans="1:5" x14ac:dyDescent="0.3">
      <c r="A128" s="13">
        <v>19</v>
      </c>
      <c r="B128" s="13">
        <v>5</v>
      </c>
      <c r="D128" s="13">
        <f t="shared" si="2"/>
        <v>20.003</v>
      </c>
      <c r="E128" s="14">
        <f t="shared" si="3"/>
        <v>-15.003</v>
      </c>
    </row>
    <row r="129" spans="1:5" x14ac:dyDescent="0.3">
      <c r="A129" s="13">
        <v>21</v>
      </c>
      <c r="B129" s="13">
        <v>18</v>
      </c>
      <c r="D129" s="13">
        <f t="shared" si="2"/>
        <v>19.256999999999998</v>
      </c>
      <c r="E129" s="14">
        <f t="shared" si="3"/>
        <v>-1.2569999999999979</v>
      </c>
    </row>
    <row r="130" spans="1:5" x14ac:dyDescent="0.3">
      <c r="A130" s="13">
        <v>21</v>
      </c>
      <c r="B130" s="13">
        <v>17</v>
      </c>
      <c r="D130" s="13">
        <f t="shared" si="2"/>
        <v>19.256999999999998</v>
      </c>
      <c r="E130" s="14">
        <f t="shared" si="3"/>
        <v>-2.2569999999999979</v>
      </c>
    </row>
    <row r="131" spans="1:5" x14ac:dyDescent="0.3">
      <c r="A131" s="13">
        <v>29</v>
      </c>
      <c r="B131" s="13">
        <v>17</v>
      </c>
      <c r="D131" s="13">
        <f t="shared" ref="D131:D194" si="4">27.09 +(-0.373*A131)</f>
        <v>16.273</v>
      </c>
      <c r="E131" s="14">
        <f t="shared" ref="E131:E194" si="5">B131-D131</f>
        <v>0.72700000000000031</v>
      </c>
    </row>
    <row r="132" spans="1:5" x14ac:dyDescent="0.3">
      <c r="A132" s="13">
        <v>26</v>
      </c>
      <c r="B132" s="13">
        <v>23</v>
      </c>
      <c r="D132" s="13">
        <f t="shared" si="4"/>
        <v>17.391999999999999</v>
      </c>
      <c r="E132" s="14">
        <f t="shared" si="5"/>
        <v>5.6080000000000005</v>
      </c>
    </row>
    <row r="133" spans="1:5" x14ac:dyDescent="0.3">
      <c r="A133" s="13">
        <v>15</v>
      </c>
      <c r="B133" s="13">
        <v>7</v>
      </c>
      <c r="D133" s="13">
        <f t="shared" si="4"/>
        <v>21.495000000000001</v>
      </c>
      <c r="E133" s="14">
        <f t="shared" si="5"/>
        <v>-14.495000000000001</v>
      </c>
    </row>
    <row r="134" spans="1:5" x14ac:dyDescent="0.3">
      <c r="A134" s="13">
        <v>24</v>
      </c>
      <c r="B134" s="13">
        <v>13</v>
      </c>
      <c r="D134" s="13">
        <f t="shared" si="4"/>
        <v>18.137999999999998</v>
      </c>
      <c r="E134" s="14">
        <f t="shared" si="5"/>
        <v>-5.1379999999999981</v>
      </c>
    </row>
    <row r="135" spans="1:5" x14ac:dyDescent="0.3">
      <c r="A135" s="13">
        <v>25</v>
      </c>
      <c r="B135" s="13">
        <v>15</v>
      </c>
      <c r="D135" s="13">
        <f t="shared" si="4"/>
        <v>17.765000000000001</v>
      </c>
      <c r="E135" s="14">
        <f t="shared" si="5"/>
        <v>-2.7650000000000006</v>
      </c>
    </row>
    <row r="136" spans="1:5" x14ac:dyDescent="0.3">
      <c r="A136" s="13">
        <v>17</v>
      </c>
      <c r="B136" s="13">
        <v>17</v>
      </c>
      <c r="D136" s="13">
        <f t="shared" si="4"/>
        <v>20.748999999999999</v>
      </c>
      <c r="E136" s="14">
        <f t="shared" si="5"/>
        <v>-3.7489999999999988</v>
      </c>
    </row>
    <row r="137" spans="1:5" x14ac:dyDescent="0.3">
      <c r="A137" s="13">
        <v>31</v>
      </c>
      <c r="B137" s="13">
        <v>16</v>
      </c>
      <c r="D137" s="13">
        <f t="shared" si="4"/>
        <v>15.526999999999999</v>
      </c>
      <c r="E137" s="14">
        <f t="shared" si="5"/>
        <v>0.47300000000000075</v>
      </c>
    </row>
    <row r="138" spans="1:5" x14ac:dyDescent="0.3">
      <c r="A138" s="13">
        <v>35</v>
      </c>
      <c r="B138" s="13">
        <v>12</v>
      </c>
      <c r="D138" s="13">
        <f t="shared" si="4"/>
        <v>14.035</v>
      </c>
      <c r="E138" s="14">
        <f t="shared" si="5"/>
        <v>-2.0350000000000001</v>
      </c>
    </row>
    <row r="139" spans="1:5" x14ac:dyDescent="0.3">
      <c r="A139" s="13">
        <v>23</v>
      </c>
      <c r="B139" s="13">
        <v>23</v>
      </c>
      <c r="D139" s="13">
        <f t="shared" si="4"/>
        <v>18.510999999999999</v>
      </c>
      <c r="E139" s="14">
        <f t="shared" si="5"/>
        <v>4.4890000000000008</v>
      </c>
    </row>
    <row r="140" spans="1:5" x14ac:dyDescent="0.3">
      <c r="A140" s="13">
        <v>35</v>
      </c>
      <c r="B140" s="13">
        <v>15</v>
      </c>
      <c r="D140" s="13">
        <f t="shared" si="4"/>
        <v>14.035</v>
      </c>
      <c r="E140" s="14">
        <f t="shared" si="5"/>
        <v>0.96499999999999986</v>
      </c>
    </row>
    <row r="141" spans="1:5" x14ac:dyDescent="0.3">
      <c r="A141" s="13">
        <v>21</v>
      </c>
      <c r="B141" s="13">
        <v>16</v>
      </c>
      <c r="D141" s="13">
        <f t="shared" si="4"/>
        <v>19.256999999999998</v>
      </c>
      <c r="E141" s="14">
        <f t="shared" si="5"/>
        <v>-3.2569999999999979</v>
      </c>
    </row>
    <row r="142" spans="1:5" x14ac:dyDescent="0.3">
      <c r="A142" s="13">
        <v>11</v>
      </c>
      <c r="B142" s="13">
        <v>29</v>
      </c>
      <c r="D142" s="13">
        <f t="shared" si="4"/>
        <v>22.987000000000002</v>
      </c>
      <c r="E142" s="14">
        <f t="shared" si="5"/>
        <v>6.0129999999999981</v>
      </c>
    </row>
    <row r="143" spans="1:5" x14ac:dyDescent="0.3">
      <c r="A143" s="13">
        <v>41</v>
      </c>
      <c r="B143" s="13">
        <v>12</v>
      </c>
      <c r="D143" s="13">
        <f t="shared" si="4"/>
        <v>11.797000000000001</v>
      </c>
      <c r="E143" s="14">
        <f t="shared" si="5"/>
        <v>0.2029999999999994</v>
      </c>
    </row>
    <row r="144" spans="1:5" x14ac:dyDescent="0.3">
      <c r="A144" s="13">
        <v>23</v>
      </c>
      <c r="B144" s="13">
        <v>12</v>
      </c>
      <c r="D144" s="13">
        <f t="shared" si="4"/>
        <v>18.510999999999999</v>
      </c>
      <c r="E144" s="14">
        <f t="shared" si="5"/>
        <v>-6.5109999999999992</v>
      </c>
    </row>
    <row r="145" spans="1:5" x14ac:dyDescent="0.3">
      <c r="A145" s="13">
        <v>20</v>
      </c>
      <c r="B145" s="13">
        <v>12</v>
      </c>
      <c r="D145" s="13">
        <f t="shared" si="4"/>
        <v>19.63</v>
      </c>
      <c r="E145" s="14">
        <f t="shared" si="5"/>
        <v>-7.629999999999999</v>
      </c>
    </row>
    <row r="146" spans="1:5" x14ac:dyDescent="0.3">
      <c r="A146" s="13">
        <v>20</v>
      </c>
      <c r="B146" s="13">
        <v>22</v>
      </c>
      <c r="D146" s="13">
        <f t="shared" si="4"/>
        <v>19.63</v>
      </c>
      <c r="E146" s="14">
        <f t="shared" si="5"/>
        <v>2.370000000000001</v>
      </c>
    </row>
    <row r="147" spans="1:5" x14ac:dyDescent="0.3">
      <c r="A147" s="13">
        <v>14</v>
      </c>
      <c r="B147" s="13">
        <v>19</v>
      </c>
      <c r="D147" s="13">
        <f t="shared" si="4"/>
        <v>21.868000000000002</v>
      </c>
      <c r="E147" s="14">
        <f t="shared" si="5"/>
        <v>-2.8680000000000021</v>
      </c>
    </row>
    <row r="148" spans="1:5" x14ac:dyDescent="0.3">
      <c r="A148" s="13">
        <v>10</v>
      </c>
      <c r="B148" s="13">
        <v>24</v>
      </c>
      <c r="D148" s="13">
        <f t="shared" si="4"/>
        <v>23.36</v>
      </c>
      <c r="E148" s="14">
        <f t="shared" si="5"/>
        <v>0.64000000000000057</v>
      </c>
    </row>
    <row r="149" spans="1:5" x14ac:dyDescent="0.3">
      <c r="A149" s="13">
        <v>19</v>
      </c>
      <c r="B149" s="13">
        <v>19</v>
      </c>
      <c r="D149" s="13">
        <f t="shared" si="4"/>
        <v>20.003</v>
      </c>
      <c r="E149" s="14">
        <f t="shared" si="5"/>
        <v>-1.0030000000000001</v>
      </c>
    </row>
    <row r="150" spans="1:5" x14ac:dyDescent="0.3">
      <c r="A150" s="13">
        <v>32</v>
      </c>
      <c r="B150" s="13">
        <v>23</v>
      </c>
      <c r="D150" s="13">
        <f t="shared" si="4"/>
        <v>15.154</v>
      </c>
      <c r="E150" s="14">
        <f t="shared" si="5"/>
        <v>7.8460000000000001</v>
      </c>
    </row>
    <row r="151" spans="1:5" x14ac:dyDescent="0.3">
      <c r="A151" s="13">
        <v>33</v>
      </c>
      <c r="B151" s="13">
        <v>15</v>
      </c>
      <c r="D151" s="13">
        <f t="shared" si="4"/>
        <v>14.781000000000001</v>
      </c>
      <c r="E151" s="14">
        <f t="shared" si="5"/>
        <v>0.21899999999999942</v>
      </c>
    </row>
    <row r="152" spans="1:5" x14ac:dyDescent="0.3">
      <c r="A152" s="13">
        <v>23</v>
      </c>
      <c r="B152" s="13">
        <v>23</v>
      </c>
      <c r="D152" s="13">
        <f t="shared" si="4"/>
        <v>18.510999999999999</v>
      </c>
      <c r="E152" s="14">
        <f t="shared" si="5"/>
        <v>4.4890000000000008</v>
      </c>
    </row>
    <row r="153" spans="1:5" x14ac:dyDescent="0.3">
      <c r="A153" s="13">
        <v>38</v>
      </c>
      <c r="B153" s="13">
        <v>7</v>
      </c>
      <c r="D153" s="13">
        <f t="shared" si="4"/>
        <v>12.916</v>
      </c>
      <c r="E153" s="14">
        <f t="shared" si="5"/>
        <v>-5.9160000000000004</v>
      </c>
    </row>
    <row r="154" spans="1:5" x14ac:dyDescent="0.3">
      <c r="A154" s="13">
        <v>18</v>
      </c>
      <c r="B154" s="13">
        <v>24</v>
      </c>
      <c r="D154" s="13">
        <f t="shared" si="4"/>
        <v>20.375999999999998</v>
      </c>
      <c r="E154" s="14">
        <f t="shared" si="5"/>
        <v>3.6240000000000023</v>
      </c>
    </row>
    <row r="155" spans="1:5" x14ac:dyDescent="0.3">
      <c r="A155" s="13">
        <v>29</v>
      </c>
      <c r="B155" s="13">
        <v>12</v>
      </c>
      <c r="D155" s="13">
        <f t="shared" si="4"/>
        <v>16.273</v>
      </c>
      <c r="E155" s="14">
        <f t="shared" si="5"/>
        <v>-4.2729999999999997</v>
      </c>
    </row>
    <row r="156" spans="1:5" x14ac:dyDescent="0.3">
      <c r="A156" s="13">
        <v>45</v>
      </c>
      <c r="B156" s="13">
        <v>10</v>
      </c>
      <c r="D156" s="13">
        <f t="shared" si="4"/>
        <v>10.305</v>
      </c>
      <c r="E156" s="14">
        <f t="shared" si="5"/>
        <v>-0.30499999999999972</v>
      </c>
    </row>
    <row r="157" spans="1:5" x14ac:dyDescent="0.3">
      <c r="A157" s="13">
        <v>13</v>
      </c>
      <c r="B157" s="13">
        <v>21</v>
      </c>
      <c r="D157" s="13">
        <f t="shared" si="4"/>
        <v>22.241</v>
      </c>
      <c r="E157" s="14">
        <f t="shared" si="5"/>
        <v>-1.2409999999999997</v>
      </c>
    </row>
    <row r="158" spans="1:5" x14ac:dyDescent="0.3">
      <c r="A158" s="13">
        <v>10</v>
      </c>
      <c r="B158" s="13">
        <v>23</v>
      </c>
      <c r="D158" s="13">
        <f t="shared" si="4"/>
        <v>23.36</v>
      </c>
      <c r="E158" s="14">
        <f t="shared" si="5"/>
        <v>-0.35999999999999943</v>
      </c>
    </row>
    <row r="159" spans="1:5" x14ac:dyDescent="0.3">
      <c r="A159" s="13">
        <v>20</v>
      </c>
      <c r="B159" s="13">
        <v>23</v>
      </c>
      <c r="D159" s="13">
        <f t="shared" si="4"/>
        <v>19.63</v>
      </c>
      <c r="E159" s="14">
        <f t="shared" si="5"/>
        <v>3.370000000000001</v>
      </c>
    </row>
    <row r="160" spans="1:5" x14ac:dyDescent="0.3">
      <c r="A160" s="13">
        <v>27</v>
      </c>
      <c r="B160" s="13">
        <v>20</v>
      </c>
      <c r="D160" s="13">
        <f t="shared" si="4"/>
        <v>17.018999999999998</v>
      </c>
      <c r="E160" s="14">
        <f t="shared" si="5"/>
        <v>2.9810000000000016</v>
      </c>
    </row>
    <row r="161" spans="1:5" x14ac:dyDescent="0.3">
      <c r="A161" s="13">
        <v>22</v>
      </c>
      <c r="B161" s="13">
        <v>20</v>
      </c>
      <c r="D161" s="13">
        <f t="shared" si="4"/>
        <v>18.884</v>
      </c>
      <c r="E161" s="14">
        <f t="shared" si="5"/>
        <v>1.1159999999999997</v>
      </c>
    </row>
    <row r="162" spans="1:5" x14ac:dyDescent="0.3">
      <c r="A162" s="13">
        <v>28</v>
      </c>
      <c r="B162" s="13">
        <v>12</v>
      </c>
      <c r="D162" s="13">
        <f t="shared" si="4"/>
        <v>16.646000000000001</v>
      </c>
      <c r="E162" s="14">
        <f t="shared" si="5"/>
        <v>-4.6460000000000008</v>
      </c>
    </row>
    <row r="163" spans="1:5" x14ac:dyDescent="0.3">
      <c r="A163" s="13">
        <v>16</v>
      </c>
      <c r="B163" s="13">
        <v>25</v>
      </c>
      <c r="D163" s="13">
        <f t="shared" si="4"/>
        <v>21.122</v>
      </c>
      <c r="E163" s="14">
        <f t="shared" si="5"/>
        <v>3.8780000000000001</v>
      </c>
    </row>
    <row r="164" spans="1:5" x14ac:dyDescent="0.3">
      <c r="A164" s="13">
        <v>22</v>
      </c>
      <c r="B164" s="13">
        <v>16</v>
      </c>
      <c r="D164" s="13">
        <f t="shared" si="4"/>
        <v>18.884</v>
      </c>
      <c r="E164" s="14">
        <f t="shared" si="5"/>
        <v>-2.8840000000000003</v>
      </c>
    </row>
    <row r="165" spans="1:5" x14ac:dyDescent="0.3">
      <c r="A165" s="13">
        <v>21</v>
      </c>
      <c r="B165" s="13">
        <v>22</v>
      </c>
      <c r="D165" s="13">
        <f t="shared" si="4"/>
        <v>19.256999999999998</v>
      </c>
      <c r="E165" s="14">
        <f t="shared" si="5"/>
        <v>2.7430000000000021</v>
      </c>
    </row>
    <row r="166" spans="1:5" x14ac:dyDescent="0.3">
      <c r="A166" s="13">
        <v>35</v>
      </c>
      <c r="B166" s="13">
        <v>15</v>
      </c>
      <c r="D166" s="13">
        <f t="shared" si="4"/>
        <v>14.035</v>
      </c>
      <c r="E166" s="14">
        <f t="shared" si="5"/>
        <v>0.96499999999999986</v>
      </c>
    </row>
    <row r="167" spans="1:5" x14ac:dyDescent="0.3">
      <c r="A167" s="13">
        <v>21</v>
      </c>
      <c r="B167" s="13">
        <v>19</v>
      </c>
      <c r="D167" s="13">
        <f t="shared" si="4"/>
        <v>19.256999999999998</v>
      </c>
      <c r="E167" s="14">
        <f t="shared" si="5"/>
        <v>-0.2569999999999979</v>
      </c>
    </row>
    <row r="168" spans="1:5" x14ac:dyDescent="0.3">
      <c r="A168" s="13">
        <v>17</v>
      </c>
      <c r="B168" s="13">
        <v>21</v>
      </c>
      <c r="D168" s="13">
        <f t="shared" si="4"/>
        <v>20.748999999999999</v>
      </c>
      <c r="E168" s="14">
        <f t="shared" si="5"/>
        <v>0.25100000000000122</v>
      </c>
    </row>
    <row r="169" spans="1:5" x14ac:dyDescent="0.3">
      <c r="A169" s="13">
        <v>32</v>
      </c>
      <c r="B169" s="13">
        <v>16</v>
      </c>
      <c r="D169" s="13">
        <f t="shared" si="4"/>
        <v>15.154</v>
      </c>
      <c r="E169" s="14">
        <f t="shared" si="5"/>
        <v>0.84600000000000009</v>
      </c>
    </row>
    <row r="170" spans="1:5" x14ac:dyDescent="0.3">
      <c r="A170" s="13">
        <v>24</v>
      </c>
      <c r="B170" s="13">
        <v>27</v>
      </c>
      <c r="D170" s="13">
        <f t="shared" si="4"/>
        <v>18.137999999999998</v>
      </c>
      <c r="E170" s="14">
        <f t="shared" si="5"/>
        <v>8.8620000000000019</v>
      </c>
    </row>
    <row r="171" spans="1:5" x14ac:dyDescent="0.3">
      <c r="A171" s="13">
        <v>40</v>
      </c>
      <c r="B171" s="13">
        <v>11</v>
      </c>
      <c r="D171" s="13">
        <f t="shared" si="4"/>
        <v>12.17</v>
      </c>
      <c r="E171" s="14">
        <f t="shared" si="5"/>
        <v>-1.17</v>
      </c>
    </row>
    <row r="172" spans="1:5" x14ac:dyDescent="0.3">
      <c r="A172" s="13">
        <v>47</v>
      </c>
      <c r="B172" s="13">
        <v>11</v>
      </c>
      <c r="D172" s="13">
        <f t="shared" si="4"/>
        <v>9.5590000000000011</v>
      </c>
      <c r="E172" s="14">
        <f t="shared" si="5"/>
        <v>1.4409999999999989</v>
      </c>
    </row>
    <row r="173" spans="1:5" x14ac:dyDescent="0.3">
      <c r="A173" s="13">
        <v>13</v>
      </c>
      <c r="B173" s="13">
        <v>25</v>
      </c>
      <c r="D173" s="13">
        <f t="shared" si="4"/>
        <v>22.241</v>
      </c>
      <c r="E173" s="14">
        <f t="shared" si="5"/>
        <v>2.7590000000000003</v>
      </c>
    </row>
    <row r="174" spans="1:5" x14ac:dyDescent="0.3">
      <c r="A174" s="13">
        <v>19</v>
      </c>
      <c r="B174" s="13">
        <v>27</v>
      </c>
      <c r="D174" s="13">
        <f t="shared" si="4"/>
        <v>20.003</v>
      </c>
      <c r="E174" s="14">
        <f t="shared" si="5"/>
        <v>6.9969999999999999</v>
      </c>
    </row>
    <row r="175" spans="1:5" x14ac:dyDescent="0.3">
      <c r="A175" s="13">
        <v>28</v>
      </c>
      <c r="B175" s="13">
        <v>18</v>
      </c>
      <c r="D175" s="13">
        <f t="shared" si="4"/>
        <v>16.646000000000001</v>
      </c>
      <c r="E175" s="14">
        <f t="shared" si="5"/>
        <v>1.3539999999999992</v>
      </c>
    </row>
    <row r="176" spans="1:5" x14ac:dyDescent="0.3">
      <c r="A176" s="13">
        <v>19</v>
      </c>
      <c r="B176" s="13">
        <v>23</v>
      </c>
      <c r="D176" s="13">
        <f t="shared" si="4"/>
        <v>20.003</v>
      </c>
      <c r="E176" s="14">
        <f t="shared" si="5"/>
        <v>2.9969999999999999</v>
      </c>
    </row>
    <row r="177" spans="1:5" x14ac:dyDescent="0.3">
      <c r="A177" s="13">
        <v>21</v>
      </c>
      <c r="B177" s="13">
        <v>24</v>
      </c>
      <c r="D177" s="13">
        <f t="shared" si="4"/>
        <v>19.256999999999998</v>
      </c>
      <c r="E177" s="14">
        <f t="shared" si="5"/>
        <v>4.7430000000000021</v>
      </c>
    </row>
    <row r="178" spans="1:5" x14ac:dyDescent="0.3">
      <c r="A178" s="13">
        <v>30</v>
      </c>
      <c r="B178" s="13">
        <v>16</v>
      </c>
      <c r="D178" s="13">
        <f t="shared" si="4"/>
        <v>15.9</v>
      </c>
      <c r="E178" s="14">
        <f t="shared" si="5"/>
        <v>9.9999999999999645E-2</v>
      </c>
    </row>
    <row r="179" spans="1:5" x14ac:dyDescent="0.3">
      <c r="A179" s="13">
        <v>31</v>
      </c>
      <c r="B179" s="13">
        <v>12</v>
      </c>
      <c r="D179" s="13">
        <f t="shared" si="4"/>
        <v>15.526999999999999</v>
      </c>
      <c r="E179" s="14">
        <f t="shared" si="5"/>
        <v>-3.5269999999999992</v>
      </c>
    </row>
    <row r="180" spans="1:5" x14ac:dyDescent="0.3">
      <c r="A180" s="13">
        <v>28</v>
      </c>
      <c r="B180" s="13">
        <v>19</v>
      </c>
      <c r="D180" s="13">
        <f t="shared" si="4"/>
        <v>16.646000000000001</v>
      </c>
      <c r="E180" s="14">
        <f t="shared" si="5"/>
        <v>2.3539999999999992</v>
      </c>
    </row>
    <row r="181" spans="1:5" x14ac:dyDescent="0.3">
      <c r="A181" s="13">
        <v>20</v>
      </c>
      <c r="B181" s="13">
        <v>23</v>
      </c>
      <c r="D181" s="13">
        <f t="shared" si="4"/>
        <v>19.63</v>
      </c>
      <c r="E181" s="14">
        <f t="shared" si="5"/>
        <v>3.370000000000001</v>
      </c>
    </row>
    <row r="182" spans="1:5" x14ac:dyDescent="0.3">
      <c r="A182" s="13">
        <v>41</v>
      </c>
      <c r="B182" s="13">
        <v>16</v>
      </c>
      <c r="D182" s="13">
        <f t="shared" si="4"/>
        <v>11.797000000000001</v>
      </c>
      <c r="E182" s="14">
        <f t="shared" si="5"/>
        <v>4.2029999999999994</v>
      </c>
    </row>
    <row r="183" spans="1:5" x14ac:dyDescent="0.3">
      <c r="A183" s="13">
        <v>17</v>
      </c>
      <c r="B183" s="13">
        <v>20</v>
      </c>
      <c r="D183" s="13">
        <f t="shared" si="4"/>
        <v>20.748999999999999</v>
      </c>
      <c r="E183" s="14">
        <f t="shared" si="5"/>
        <v>-0.74899999999999878</v>
      </c>
    </row>
    <row r="184" spans="1:5" x14ac:dyDescent="0.3">
      <c r="A184" s="13">
        <v>24</v>
      </c>
      <c r="B184" s="13">
        <v>16</v>
      </c>
      <c r="D184" s="13">
        <f t="shared" si="4"/>
        <v>18.137999999999998</v>
      </c>
      <c r="E184" s="14">
        <f t="shared" si="5"/>
        <v>-2.1379999999999981</v>
      </c>
    </row>
    <row r="185" spans="1:5" x14ac:dyDescent="0.3">
      <c r="A185" s="13">
        <v>34</v>
      </c>
      <c r="B185" s="13">
        <v>13</v>
      </c>
      <c r="D185" s="13">
        <f t="shared" si="4"/>
        <v>14.407999999999999</v>
      </c>
      <c r="E185" s="14">
        <f t="shared" si="5"/>
        <v>-1.4079999999999995</v>
      </c>
    </row>
    <row r="186" spans="1:5" x14ac:dyDescent="0.3">
      <c r="A186" s="13">
        <v>21</v>
      </c>
      <c r="B186" s="13">
        <v>16</v>
      </c>
      <c r="D186" s="13">
        <f t="shared" si="4"/>
        <v>19.256999999999998</v>
      </c>
      <c r="E186" s="14">
        <f t="shared" si="5"/>
        <v>-3.2569999999999979</v>
      </c>
    </row>
    <row r="187" spans="1:5" x14ac:dyDescent="0.3">
      <c r="A187" s="13">
        <v>19</v>
      </c>
      <c r="B187" s="13">
        <v>24</v>
      </c>
      <c r="D187" s="13">
        <f t="shared" si="4"/>
        <v>20.003</v>
      </c>
      <c r="E187" s="14">
        <f t="shared" si="5"/>
        <v>3.9969999999999999</v>
      </c>
    </row>
    <row r="188" spans="1:5" x14ac:dyDescent="0.3">
      <c r="A188" s="13">
        <v>19</v>
      </c>
      <c r="B188" s="13">
        <v>25</v>
      </c>
      <c r="D188" s="13">
        <f t="shared" si="4"/>
        <v>20.003</v>
      </c>
      <c r="E188" s="14">
        <f t="shared" si="5"/>
        <v>4.9969999999999999</v>
      </c>
    </row>
    <row r="189" spans="1:5" x14ac:dyDescent="0.3">
      <c r="A189" s="13">
        <v>18</v>
      </c>
      <c r="B189" s="13">
        <v>26</v>
      </c>
      <c r="D189" s="13">
        <f t="shared" si="4"/>
        <v>20.375999999999998</v>
      </c>
      <c r="E189" s="14">
        <f t="shared" si="5"/>
        <v>5.6240000000000023</v>
      </c>
    </row>
    <row r="190" spans="1:5" x14ac:dyDescent="0.3">
      <c r="A190" s="13">
        <v>25</v>
      </c>
      <c r="B190" s="13">
        <v>17</v>
      </c>
      <c r="D190" s="13">
        <f t="shared" si="4"/>
        <v>17.765000000000001</v>
      </c>
      <c r="E190" s="14">
        <f t="shared" si="5"/>
        <v>-0.76500000000000057</v>
      </c>
    </row>
    <row r="191" spans="1:5" x14ac:dyDescent="0.3">
      <c r="A191" s="13">
        <v>31</v>
      </c>
      <c r="B191" s="13">
        <v>17</v>
      </c>
      <c r="D191" s="13">
        <f t="shared" si="4"/>
        <v>15.526999999999999</v>
      </c>
      <c r="E191" s="14">
        <f t="shared" si="5"/>
        <v>1.4730000000000008</v>
      </c>
    </row>
    <row r="192" spans="1:5" x14ac:dyDescent="0.3">
      <c r="A192" s="13">
        <v>23</v>
      </c>
      <c r="B192" s="13">
        <v>20</v>
      </c>
      <c r="D192" s="13">
        <f t="shared" si="4"/>
        <v>18.510999999999999</v>
      </c>
      <c r="E192" s="14">
        <f t="shared" si="5"/>
        <v>1.4890000000000008</v>
      </c>
    </row>
    <row r="193" spans="1:5" x14ac:dyDescent="0.3">
      <c r="A193" s="13">
        <v>22</v>
      </c>
      <c r="B193" s="13">
        <v>22</v>
      </c>
      <c r="D193" s="13">
        <f t="shared" si="4"/>
        <v>18.884</v>
      </c>
      <c r="E193" s="14">
        <f t="shared" si="5"/>
        <v>3.1159999999999997</v>
      </c>
    </row>
    <row r="194" spans="1:5" x14ac:dyDescent="0.3">
      <c r="A194" s="13">
        <v>10</v>
      </c>
      <c r="B194" s="13">
        <v>21</v>
      </c>
      <c r="D194" s="13">
        <f t="shared" si="4"/>
        <v>23.36</v>
      </c>
      <c r="E194" s="14">
        <f t="shared" si="5"/>
        <v>-2.3599999999999994</v>
      </c>
    </row>
    <row r="195" spans="1:5" x14ac:dyDescent="0.3">
      <c r="A195" s="13">
        <v>17</v>
      </c>
      <c r="B195" s="13">
        <v>24</v>
      </c>
      <c r="D195" s="13">
        <f t="shared" ref="D195:D215" si="6">27.09 +(-0.373*A195)</f>
        <v>20.748999999999999</v>
      </c>
      <c r="E195" s="14">
        <f t="shared" ref="E195:E215" si="7">B195-D195</f>
        <v>3.2510000000000012</v>
      </c>
    </row>
    <row r="196" spans="1:5" x14ac:dyDescent="0.3">
      <c r="A196" s="13">
        <v>25</v>
      </c>
      <c r="B196" s="13">
        <v>22</v>
      </c>
      <c r="D196" s="13">
        <f t="shared" si="6"/>
        <v>17.765000000000001</v>
      </c>
      <c r="E196" s="14">
        <f t="shared" si="7"/>
        <v>4.2349999999999994</v>
      </c>
    </row>
    <row r="197" spans="1:5" x14ac:dyDescent="0.3">
      <c r="A197" s="13">
        <v>27</v>
      </c>
      <c r="B197" s="13">
        <v>18</v>
      </c>
      <c r="D197" s="13">
        <f t="shared" si="6"/>
        <v>17.018999999999998</v>
      </c>
      <c r="E197" s="14">
        <f t="shared" si="7"/>
        <v>0.98100000000000165</v>
      </c>
    </row>
    <row r="198" spans="1:5" x14ac:dyDescent="0.3">
      <c r="A198" s="13">
        <v>34</v>
      </c>
      <c r="B198" s="13">
        <v>21</v>
      </c>
      <c r="D198" s="13">
        <f t="shared" si="6"/>
        <v>14.407999999999999</v>
      </c>
      <c r="E198" s="14">
        <f t="shared" si="7"/>
        <v>6.5920000000000005</v>
      </c>
    </row>
    <row r="199" spans="1:5" x14ac:dyDescent="0.3">
      <c r="A199" s="13">
        <v>29</v>
      </c>
      <c r="B199" s="13">
        <v>18</v>
      </c>
      <c r="D199" s="13">
        <f t="shared" si="6"/>
        <v>16.273</v>
      </c>
      <c r="E199" s="14">
        <f t="shared" si="7"/>
        <v>1.7270000000000003</v>
      </c>
    </row>
    <row r="200" spans="1:5" x14ac:dyDescent="0.3">
      <c r="A200" s="13">
        <v>13</v>
      </c>
      <c r="B200" s="13">
        <v>18</v>
      </c>
      <c r="D200" s="13">
        <f t="shared" si="6"/>
        <v>22.241</v>
      </c>
      <c r="E200" s="14">
        <f t="shared" si="7"/>
        <v>-4.2409999999999997</v>
      </c>
    </row>
    <row r="201" spans="1:5" x14ac:dyDescent="0.3">
      <c r="A201" s="13">
        <v>21</v>
      </c>
      <c r="B201" s="13">
        <v>22</v>
      </c>
      <c r="D201" s="13">
        <f t="shared" si="6"/>
        <v>19.256999999999998</v>
      </c>
      <c r="E201" s="14">
        <f t="shared" si="7"/>
        <v>2.7430000000000021</v>
      </c>
    </row>
    <row r="202" spans="1:5" x14ac:dyDescent="0.3">
      <c r="A202" s="13">
        <v>32</v>
      </c>
      <c r="B202" s="13">
        <v>12</v>
      </c>
      <c r="D202" s="13">
        <f t="shared" si="6"/>
        <v>15.154</v>
      </c>
      <c r="E202" s="14">
        <f t="shared" si="7"/>
        <v>-3.1539999999999999</v>
      </c>
    </row>
    <row r="203" spans="1:5" x14ac:dyDescent="0.3">
      <c r="A203" s="13">
        <v>34</v>
      </c>
      <c r="B203" s="13">
        <v>14</v>
      </c>
      <c r="D203" s="13">
        <f t="shared" si="6"/>
        <v>14.407999999999999</v>
      </c>
      <c r="E203" s="14">
        <f t="shared" si="7"/>
        <v>-0.40799999999999947</v>
      </c>
    </row>
    <row r="204" spans="1:5" x14ac:dyDescent="0.3">
      <c r="A204" s="13">
        <v>25</v>
      </c>
      <c r="B204" s="13">
        <v>19</v>
      </c>
      <c r="D204" s="13">
        <f t="shared" si="6"/>
        <v>17.765000000000001</v>
      </c>
      <c r="E204" s="14">
        <f t="shared" si="7"/>
        <v>1.2349999999999994</v>
      </c>
    </row>
    <row r="205" spans="1:5" x14ac:dyDescent="0.3">
      <c r="A205" s="13">
        <v>10</v>
      </c>
      <c r="B205" s="13">
        <v>25</v>
      </c>
      <c r="D205" s="13">
        <f t="shared" si="6"/>
        <v>23.36</v>
      </c>
      <c r="E205" s="14">
        <f t="shared" si="7"/>
        <v>1.6400000000000006</v>
      </c>
    </row>
    <row r="206" spans="1:5" x14ac:dyDescent="0.3">
      <c r="A206" s="13">
        <v>29</v>
      </c>
      <c r="B206" s="13">
        <v>20</v>
      </c>
      <c r="D206" s="13">
        <f t="shared" si="6"/>
        <v>16.273</v>
      </c>
      <c r="E206" s="14">
        <f t="shared" si="7"/>
        <v>3.7270000000000003</v>
      </c>
    </row>
    <row r="207" spans="1:5" x14ac:dyDescent="0.3">
      <c r="A207" s="13">
        <v>29</v>
      </c>
      <c r="B207" s="13">
        <v>20</v>
      </c>
      <c r="D207" s="13">
        <f t="shared" si="6"/>
        <v>16.273</v>
      </c>
      <c r="E207" s="14">
        <f t="shared" si="7"/>
        <v>3.7270000000000003</v>
      </c>
    </row>
    <row r="208" spans="1:5" x14ac:dyDescent="0.3">
      <c r="A208" s="13">
        <v>20</v>
      </c>
      <c r="B208" s="13">
        <v>17</v>
      </c>
      <c r="D208" s="13">
        <f t="shared" si="6"/>
        <v>19.63</v>
      </c>
      <c r="E208" s="14">
        <f t="shared" si="7"/>
        <v>-2.629999999999999</v>
      </c>
    </row>
    <row r="209" spans="1:5" x14ac:dyDescent="0.3">
      <c r="A209" s="13">
        <v>19</v>
      </c>
      <c r="B209" s="13">
        <v>22</v>
      </c>
      <c r="D209" s="13">
        <f t="shared" si="6"/>
        <v>20.003</v>
      </c>
      <c r="E209" s="14">
        <f t="shared" si="7"/>
        <v>1.9969999999999999</v>
      </c>
    </row>
    <row r="210" spans="1:5" x14ac:dyDescent="0.3">
      <c r="A210" s="13">
        <v>34</v>
      </c>
      <c r="B210" s="13">
        <v>13</v>
      </c>
      <c r="D210" s="13">
        <f t="shared" si="6"/>
        <v>14.407999999999999</v>
      </c>
      <c r="E210" s="14">
        <f t="shared" si="7"/>
        <v>-1.4079999999999995</v>
      </c>
    </row>
    <row r="211" spans="1:5" x14ac:dyDescent="0.3">
      <c r="A211" s="13">
        <v>45</v>
      </c>
      <c r="B211" s="13">
        <v>4</v>
      </c>
      <c r="D211" s="13">
        <f t="shared" si="6"/>
        <v>10.305</v>
      </c>
      <c r="E211" s="14">
        <f t="shared" si="7"/>
        <v>-6.3049999999999997</v>
      </c>
    </row>
    <row r="212" spans="1:5" x14ac:dyDescent="0.3">
      <c r="A212" s="13">
        <v>36</v>
      </c>
      <c r="B212" s="13">
        <v>10</v>
      </c>
      <c r="D212" s="13">
        <f t="shared" si="6"/>
        <v>13.661999999999999</v>
      </c>
      <c r="E212" s="14">
        <f t="shared" si="7"/>
        <v>-3.661999999999999</v>
      </c>
    </row>
    <row r="213" spans="1:5" x14ac:dyDescent="0.3">
      <c r="A213" s="13">
        <v>20</v>
      </c>
      <c r="B213" s="13">
        <v>24</v>
      </c>
      <c r="D213" s="13">
        <f t="shared" si="6"/>
        <v>19.63</v>
      </c>
      <c r="E213" s="14">
        <f t="shared" si="7"/>
        <v>4.370000000000001</v>
      </c>
    </row>
    <row r="214" spans="1:5" x14ac:dyDescent="0.3">
      <c r="A214" s="13">
        <v>27</v>
      </c>
      <c r="B214" s="13">
        <v>15</v>
      </c>
      <c r="D214" s="13">
        <f t="shared" si="6"/>
        <v>17.018999999999998</v>
      </c>
      <c r="E214" s="14">
        <f t="shared" si="7"/>
        <v>-2.0189999999999984</v>
      </c>
    </row>
    <row r="215" spans="1:5" x14ac:dyDescent="0.3">
      <c r="A215" s="13">
        <v>24</v>
      </c>
      <c r="B215" s="13">
        <v>19</v>
      </c>
      <c r="D215" s="13">
        <f t="shared" si="6"/>
        <v>18.137999999999998</v>
      </c>
      <c r="E215" s="14">
        <f t="shared" si="7"/>
        <v>0.86200000000000188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17892-C2F2-4F2E-B3C8-A54C6996DE21}">
  <dimension ref="A1:Q189"/>
  <sheetViews>
    <sheetView workbookViewId="0">
      <selection activeCell="F1" sqref="F1:F1048576"/>
    </sheetView>
  </sheetViews>
  <sheetFormatPr defaultRowHeight="14.4" x14ac:dyDescent="0.3"/>
  <cols>
    <col min="2" max="2" width="14" style="11" customWidth="1"/>
    <col min="3" max="3" width="11.5546875" style="23" customWidth="1"/>
    <col min="4" max="4" width="15.33203125" style="11" customWidth="1"/>
    <col min="5" max="5" width="11.6640625" style="11" customWidth="1"/>
    <col min="6" max="7" width="13.77734375" customWidth="1"/>
    <col min="8" max="8" width="5.5546875" customWidth="1"/>
    <col min="9" max="9" width="11.5546875" style="7" customWidth="1"/>
    <col min="10" max="10" width="14.109375" style="7" customWidth="1"/>
    <col min="11" max="11" width="11.5546875" style="11" customWidth="1"/>
    <col min="12" max="12" width="11.21875" style="7" customWidth="1"/>
    <col min="13" max="13" width="8.88671875" style="7"/>
    <col min="15" max="15" width="15.44140625" customWidth="1"/>
    <col min="16" max="16" width="12" customWidth="1"/>
  </cols>
  <sheetData>
    <row r="1" spans="2:17" s="1" customFormat="1" ht="63.6" customHeight="1" x14ac:dyDescent="0.3">
      <c r="B1" s="1" t="s">
        <v>27</v>
      </c>
      <c r="C1" s="21" t="s">
        <v>28</v>
      </c>
      <c r="D1" s="1" t="s">
        <v>6</v>
      </c>
      <c r="F1" s="1" t="s">
        <v>0</v>
      </c>
      <c r="G1" s="1" t="s">
        <v>1</v>
      </c>
      <c r="I1" s="3" t="s">
        <v>29</v>
      </c>
      <c r="J1" s="3" t="s">
        <v>30</v>
      </c>
      <c r="L1" s="4" t="s">
        <v>35</v>
      </c>
      <c r="M1" s="4" t="s">
        <v>2</v>
      </c>
    </row>
    <row r="2" spans="2:17" x14ac:dyDescent="0.3">
      <c r="B2" s="5">
        <v>31</v>
      </c>
      <c r="C2" s="22">
        <v>41</v>
      </c>
      <c r="D2" s="5">
        <v>17</v>
      </c>
      <c r="E2" s="5"/>
      <c r="F2" s="6">
        <f>17.901+(-0.256*C2)+(0.209*B2)</f>
        <v>13.884</v>
      </c>
      <c r="G2" s="6">
        <f>D2-F2</f>
        <v>3.1159999999999997</v>
      </c>
      <c r="I2" s="7">
        <f>20.558+ (0.244*B2)</f>
        <v>28.122</v>
      </c>
      <c r="J2" s="7">
        <f>C2-I2</f>
        <v>12.878</v>
      </c>
      <c r="K2" s="5"/>
      <c r="L2" s="7">
        <f>12.634+(0.147*B2)</f>
        <v>17.190999999999999</v>
      </c>
      <c r="M2" s="7">
        <f>D2-L2</f>
        <v>-0.19099999999999895</v>
      </c>
    </row>
    <row r="3" spans="2:17" x14ac:dyDescent="0.3">
      <c r="B3" s="5">
        <v>31</v>
      </c>
      <c r="C3" s="22">
        <v>26</v>
      </c>
      <c r="D3" s="5">
        <v>23</v>
      </c>
      <c r="E3" s="5"/>
      <c r="F3" s="6">
        <f t="shared" ref="F3:F66" si="0">17.901+(-0.256*C3)+(0.209*B3)</f>
        <v>17.724</v>
      </c>
      <c r="G3" s="6">
        <f t="shared" ref="G3:G66" si="1">D3-F3</f>
        <v>5.2759999999999998</v>
      </c>
      <c r="I3" s="7">
        <f t="shared" ref="I3:I66" si="2">20.558+ (0.244*B3)</f>
        <v>28.122</v>
      </c>
      <c r="J3" s="7">
        <f t="shared" ref="J3:J66" si="3">C3-I3</f>
        <v>-2.1219999999999999</v>
      </c>
      <c r="K3" s="5"/>
      <c r="L3" s="7">
        <f t="shared" ref="L3:L66" si="4">12.634+(0.147*B3)</f>
        <v>17.190999999999999</v>
      </c>
      <c r="M3" s="7">
        <f t="shared" ref="M3:M66" si="5">D3-L3</f>
        <v>5.8090000000000011</v>
      </c>
    </row>
    <row r="4" spans="2:17" x14ac:dyDescent="0.3">
      <c r="B4" s="5">
        <v>39</v>
      </c>
      <c r="C4" s="22">
        <v>27</v>
      </c>
      <c r="D4" s="5">
        <v>4</v>
      </c>
      <c r="E4" s="5"/>
      <c r="F4" s="6">
        <f t="shared" si="0"/>
        <v>19.14</v>
      </c>
      <c r="G4" s="6">
        <f t="shared" si="1"/>
        <v>-15.14</v>
      </c>
      <c r="I4" s="7">
        <f t="shared" si="2"/>
        <v>30.073999999999998</v>
      </c>
      <c r="J4" s="7">
        <f t="shared" si="3"/>
        <v>-3.0739999999999981</v>
      </c>
      <c r="K4" s="5"/>
      <c r="L4" s="7">
        <f t="shared" si="4"/>
        <v>18.367000000000001</v>
      </c>
      <c r="M4" s="7">
        <f t="shared" si="5"/>
        <v>-14.367000000000001</v>
      </c>
    </row>
    <row r="5" spans="2:17" x14ac:dyDescent="0.3">
      <c r="B5" s="5">
        <v>31</v>
      </c>
      <c r="C5" s="22">
        <v>27</v>
      </c>
      <c r="D5" s="5">
        <v>20</v>
      </c>
      <c r="E5" s="5"/>
      <c r="F5" s="6">
        <f t="shared" si="0"/>
        <v>17.468</v>
      </c>
      <c r="G5" s="6">
        <f t="shared" si="1"/>
        <v>2.532</v>
      </c>
      <c r="I5" s="7">
        <f t="shared" si="2"/>
        <v>28.122</v>
      </c>
      <c r="J5" s="7">
        <f t="shared" si="3"/>
        <v>-1.1219999999999999</v>
      </c>
      <c r="K5" s="5"/>
      <c r="L5" s="7">
        <f t="shared" si="4"/>
        <v>17.190999999999999</v>
      </c>
      <c r="M5" s="7">
        <f t="shared" si="5"/>
        <v>2.8090000000000011</v>
      </c>
    </row>
    <row r="6" spans="2:17" x14ac:dyDescent="0.3">
      <c r="B6" s="5">
        <v>43</v>
      </c>
      <c r="C6" s="22">
        <v>32</v>
      </c>
      <c r="D6" s="5">
        <v>12</v>
      </c>
      <c r="E6" s="5"/>
      <c r="F6" s="6">
        <f t="shared" si="0"/>
        <v>18.695999999999998</v>
      </c>
      <c r="G6" s="6">
        <f t="shared" si="1"/>
        <v>-6.695999999999998</v>
      </c>
      <c r="I6" s="7">
        <f t="shared" si="2"/>
        <v>31.049999999999997</v>
      </c>
      <c r="J6" s="7">
        <f t="shared" si="3"/>
        <v>0.95000000000000284</v>
      </c>
      <c r="K6" s="5"/>
      <c r="L6" s="7">
        <f t="shared" si="4"/>
        <v>18.954999999999998</v>
      </c>
      <c r="M6" s="7">
        <f t="shared" si="5"/>
        <v>-6.9549999999999983</v>
      </c>
      <c r="O6" s="25" t="s">
        <v>26</v>
      </c>
      <c r="P6" s="25"/>
    </row>
    <row r="7" spans="2:17" x14ac:dyDescent="0.3">
      <c r="B7" s="5">
        <v>41</v>
      </c>
      <c r="C7" s="22">
        <v>18</v>
      </c>
      <c r="D7" s="5">
        <v>21</v>
      </c>
      <c r="E7" s="5"/>
      <c r="F7" s="6">
        <f t="shared" si="0"/>
        <v>21.861999999999998</v>
      </c>
      <c r="G7" s="6">
        <f t="shared" si="1"/>
        <v>-0.86199999999999832</v>
      </c>
      <c r="I7" s="7">
        <f t="shared" si="2"/>
        <v>30.561999999999998</v>
      </c>
      <c r="J7" s="7">
        <f t="shared" si="3"/>
        <v>-12.561999999999998</v>
      </c>
      <c r="K7" s="5"/>
      <c r="L7" s="7">
        <f t="shared" si="4"/>
        <v>18.661000000000001</v>
      </c>
      <c r="M7" s="7">
        <f t="shared" si="5"/>
        <v>2.3389999999999986</v>
      </c>
      <c r="O7" s="25" t="s">
        <v>31</v>
      </c>
      <c r="P7" s="26">
        <f>CORREL(J2:J185,B2:B185)</f>
        <v>-6.7061204510160629E-6</v>
      </c>
    </row>
    <row r="8" spans="2:17" x14ac:dyDescent="0.3">
      <c r="B8" s="5">
        <v>34</v>
      </c>
      <c r="C8" s="22">
        <v>34</v>
      </c>
      <c r="D8" s="5">
        <v>17</v>
      </c>
      <c r="E8" s="5"/>
      <c r="F8" s="6">
        <f t="shared" si="0"/>
        <v>16.302999999999997</v>
      </c>
      <c r="G8" s="6">
        <f t="shared" si="1"/>
        <v>0.69700000000000273</v>
      </c>
      <c r="I8" s="7">
        <f t="shared" si="2"/>
        <v>28.853999999999999</v>
      </c>
      <c r="J8" s="7">
        <f t="shared" si="3"/>
        <v>5.1460000000000008</v>
      </c>
      <c r="K8" s="5"/>
      <c r="L8" s="7">
        <f t="shared" si="4"/>
        <v>17.631999999999998</v>
      </c>
      <c r="M8" s="7">
        <f t="shared" si="5"/>
        <v>-0.6319999999999979</v>
      </c>
      <c r="O8" s="25" t="s">
        <v>32</v>
      </c>
      <c r="P8" s="26">
        <f>CORREL(I3:I186,B3:B186)</f>
        <v>1.0000000000000007</v>
      </c>
    </row>
    <row r="9" spans="2:17" x14ac:dyDescent="0.3">
      <c r="B9" s="5">
        <v>35</v>
      </c>
      <c r="C9" s="22">
        <v>16</v>
      </c>
      <c r="D9" s="5">
        <v>24</v>
      </c>
      <c r="E9" s="5"/>
      <c r="F9" s="6">
        <f t="shared" si="0"/>
        <v>21.119999999999997</v>
      </c>
      <c r="G9" s="6">
        <f t="shared" si="1"/>
        <v>2.8800000000000026</v>
      </c>
      <c r="I9" s="7">
        <f t="shared" si="2"/>
        <v>29.097999999999999</v>
      </c>
      <c r="J9" s="7">
        <f t="shared" si="3"/>
        <v>-13.097999999999999</v>
      </c>
      <c r="K9" s="5"/>
      <c r="L9" s="7">
        <f t="shared" si="4"/>
        <v>17.779</v>
      </c>
      <c r="M9" s="7">
        <f t="shared" si="5"/>
        <v>6.2210000000000001</v>
      </c>
      <c r="P9" s="27"/>
    </row>
    <row r="10" spans="2:17" x14ac:dyDescent="0.3">
      <c r="B10" s="5">
        <v>37</v>
      </c>
      <c r="C10" s="22">
        <v>31</v>
      </c>
      <c r="D10" s="5">
        <v>12</v>
      </c>
      <c r="E10" s="5"/>
      <c r="F10" s="6">
        <f t="shared" si="0"/>
        <v>17.698</v>
      </c>
      <c r="G10" s="6">
        <f t="shared" si="1"/>
        <v>-5.6980000000000004</v>
      </c>
      <c r="I10" s="7">
        <f t="shared" si="2"/>
        <v>29.585999999999999</v>
      </c>
      <c r="J10" s="7">
        <f t="shared" si="3"/>
        <v>1.4140000000000015</v>
      </c>
      <c r="K10" s="5"/>
      <c r="L10" s="7">
        <f t="shared" si="4"/>
        <v>18.073</v>
      </c>
      <c r="M10" s="7">
        <f t="shared" si="5"/>
        <v>-6.0730000000000004</v>
      </c>
      <c r="O10" s="25" t="s">
        <v>33</v>
      </c>
      <c r="P10" s="26">
        <f>CORREL(J2:J185,D2:D185)</f>
        <v>-0.38326819535558959</v>
      </c>
      <c r="Q10" t="s">
        <v>36</v>
      </c>
    </row>
    <row r="11" spans="2:17" x14ac:dyDescent="0.3">
      <c r="B11" s="5">
        <v>27</v>
      </c>
      <c r="C11" s="22">
        <v>18</v>
      </c>
      <c r="D11" s="5">
        <v>16</v>
      </c>
      <c r="E11" s="5"/>
      <c r="F11" s="6">
        <f t="shared" si="0"/>
        <v>18.936</v>
      </c>
      <c r="G11" s="6">
        <f t="shared" si="1"/>
        <v>-2.9359999999999999</v>
      </c>
      <c r="I11" s="7">
        <f t="shared" si="2"/>
        <v>27.146000000000001</v>
      </c>
      <c r="J11" s="7">
        <f t="shared" si="3"/>
        <v>-9.1460000000000008</v>
      </c>
      <c r="K11" s="5"/>
      <c r="L11" s="7">
        <f t="shared" si="4"/>
        <v>16.603000000000002</v>
      </c>
      <c r="M11" s="7">
        <f t="shared" si="5"/>
        <v>-0.60300000000000153</v>
      </c>
      <c r="P11" s="27"/>
    </row>
    <row r="12" spans="2:17" x14ac:dyDescent="0.3">
      <c r="B12" s="5">
        <v>39</v>
      </c>
      <c r="C12" s="22">
        <v>26</v>
      </c>
      <c r="D12" s="5">
        <v>20</v>
      </c>
      <c r="E12" s="5"/>
      <c r="F12" s="6">
        <f t="shared" si="0"/>
        <v>19.396000000000001</v>
      </c>
      <c r="G12" s="6">
        <f t="shared" si="1"/>
        <v>0.6039999999999992</v>
      </c>
      <c r="I12" s="7">
        <f t="shared" si="2"/>
        <v>30.073999999999998</v>
      </c>
      <c r="J12" s="7">
        <f t="shared" si="3"/>
        <v>-4.0739999999999981</v>
      </c>
      <c r="K12" s="5"/>
      <c r="L12" s="7">
        <f t="shared" si="4"/>
        <v>18.367000000000001</v>
      </c>
      <c r="M12" s="7">
        <f t="shared" si="5"/>
        <v>1.6329999999999991</v>
      </c>
      <c r="O12" s="25" t="s">
        <v>34</v>
      </c>
      <c r="P12" s="26">
        <f>CORREL(M2:M185,J2:J185)</f>
        <v>-0.39147460528473393</v>
      </c>
      <c r="Q12" t="s">
        <v>37</v>
      </c>
    </row>
    <row r="13" spans="2:17" x14ac:dyDescent="0.3">
      <c r="B13" s="5">
        <v>25</v>
      </c>
      <c r="C13" s="22">
        <v>23</v>
      </c>
      <c r="D13" s="5">
        <v>10</v>
      </c>
      <c r="E13" s="5"/>
      <c r="F13" s="6">
        <f t="shared" si="0"/>
        <v>17.238</v>
      </c>
      <c r="G13" s="6">
        <f t="shared" si="1"/>
        <v>-7.2379999999999995</v>
      </c>
      <c r="I13" s="7">
        <f t="shared" si="2"/>
        <v>26.658000000000001</v>
      </c>
      <c r="J13" s="7">
        <f t="shared" si="3"/>
        <v>-3.6580000000000013</v>
      </c>
      <c r="K13" s="5"/>
      <c r="L13" s="7">
        <f t="shared" si="4"/>
        <v>16.309000000000001</v>
      </c>
      <c r="M13" s="7">
        <f t="shared" si="5"/>
        <v>-6.3090000000000011</v>
      </c>
    </row>
    <row r="14" spans="2:17" x14ac:dyDescent="0.3">
      <c r="B14" s="5">
        <v>23</v>
      </c>
      <c r="C14" s="22">
        <v>16</v>
      </c>
      <c r="D14" s="5">
        <v>11</v>
      </c>
      <c r="E14" s="5"/>
      <c r="F14" s="6">
        <f t="shared" si="0"/>
        <v>18.611999999999998</v>
      </c>
      <c r="G14" s="6">
        <f t="shared" si="1"/>
        <v>-7.6119999999999983</v>
      </c>
      <c r="I14" s="7">
        <f t="shared" si="2"/>
        <v>26.17</v>
      </c>
      <c r="J14" s="7">
        <f t="shared" si="3"/>
        <v>-10.170000000000002</v>
      </c>
      <c r="K14" s="5"/>
      <c r="L14" s="7">
        <f t="shared" si="4"/>
        <v>16.015000000000001</v>
      </c>
      <c r="M14" s="7">
        <f t="shared" si="5"/>
        <v>-5.0150000000000006</v>
      </c>
    </row>
    <row r="15" spans="2:17" x14ac:dyDescent="0.3">
      <c r="B15" s="5">
        <v>22</v>
      </c>
      <c r="C15" s="22">
        <v>33</v>
      </c>
      <c r="D15" s="5">
        <v>18</v>
      </c>
      <c r="E15" s="5"/>
      <c r="F15" s="6">
        <f t="shared" si="0"/>
        <v>14.050999999999998</v>
      </c>
      <c r="G15" s="6">
        <f t="shared" si="1"/>
        <v>3.9490000000000016</v>
      </c>
      <c r="I15" s="7">
        <f t="shared" si="2"/>
        <v>25.926000000000002</v>
      </c>
      <c r="J15" s="7">
        <f t="shared" si="3"/>
        <v>7.0739999999999981</v>
      </c>
      <c r="K15" s="5"/>
      <c r="L15" s="7">
        <f t="shared" si="4"/>
        <v>15.868</v>
      </c>
      <c r="M15" s="7">
        <f t="shared" si="5"/>
        <v>2.1319999999999997</v>
      </c>
    </row>
    <row r="16" spans="2:17" x14ac:dyDescent="0.3">
      <c r="B16" s="5">
        <v>34</v>
      </c>
      <c r="C16" s="22">
        <v>37</v>
      </c>
      <c r="D16" s="5">
        <v>12</v>
      </c>
      <c r="E16" s="5"/>
      <c r="F16" s="6">
        <f t="shared" si="0"/>
        <v>15.535</v>
      </c>
      <c r="G16" s="6">
        <f t="shared" si="1"/>
        <v>-3.5350000000000001</v>
      </c>
      <c r="I16" s="7">
        <f t="shared" si="2"/>
        <v>28.853999999999999</v>
      </c>
      <c r="J16" s="7">
        <f t="shared" si="3"/>
        <v>8.1460000000000008</v>
      </c>
      <c r="K16" s="5"/>
      <c r="L16" s="7">
        <f t="shared" si="4"/>
        <v>17.631999999999998</v>
      </c>
      <c r="M16" s="7">
        <f t="shared" si="5"/>
        <v>-5.6319999999999979</v>
      </c>
      <c r="O16" t="s">
        <v>38</v>
      </c>
      <c r="P16" s="7">
        <f>F189/D189</f>
        <v>0.18798642645926025</v>
      </c>
    </row>
    <row r="17" spans="2:16" x14ac:dyDescent="0.3">
      <c r="B17" s="5">
        <v>35</v>
      </c>
      <c r="C17" s="22">
        <v>36</v>
      </c>
      <c r="D17" s="5">
        <v>17</v>
      </c>
      <c r="E17" s="5"/>
      <c r="F17" s="6">
        <f t="shared" si="0"/>
        <v>15.999999999999998</v>
      </c>
      <c r="G17" s="6">
        <f t="shared" si="1"/>
        <v>1.0000000000000018</v>
      </c>
      <c r="I17" s="7">
        <f t="shared" si="2"/>
        <v>29.097999999999999</v>
      </c>
      <c r="J17" s="7">
        <f t="shared" si="3"/>
        <v>6.902000000000001</v>
      </c>
      <c r="K17" s="5"/>
      <c r="L17" s="7">
        <f t="shared" si="4"/>
        <v>17.779</v>
      </c>
      <c r="M17" s="7">
        <f t="shared" si="5"/>
        <v>-0.77899999999999991</v>
      </c>
    </row>
    <row r="18" spans="2:16" x14ac:dyDescent="0.3">
      <c r="B18" s="5">
        <v>33</v>
      </c>
      <c r="C18" s="22">
        <v>31</v>
      </c>
      <c r="D18" s="5">
        <v>18</v>
      </c>
      <c r="E18" s="5"/>
      <c r="F18" s="6">
        <f t="shared" si="0"/>
        <v>16.861999999999998</v>
      </c>
      <c r="G18" s="6">
        <f t="shared" si="1"/>
        <v>1.1380000000000017</v>
      </c>
      <c r="I18" s="7">
        <f t="shared" si="2"/>
        <v>28.61</v>
      </c>
      <c r="J18" s="7">
        <f t="shared" si="3"/>
        <v>2.3900000000000006</v>
      </c>
      <c r="K18" s="5"/>
      <c r="L18" s="7">
        <f t="shared" si="4"/>
        <v>17.484999999999999</v>
      </c>
      <c r="M18" s="7">
        <f t="shared" si="5"/>
        <v>0.51500000000000057</v>
      </c>
    </row>
    <row r="19" spans="2:16" x14ac:dyDescent="0.3">
      <c r="B19" s="5">
        <v>40</v>
      </c>
      <c r="C19" s="22">
        <v>38</v>
      </c>
      <c r="D19" s="5">
        <v>10</v>
      </c>
      <c r="E19" s="5"/>
      <c r="F19" s="6">
        <f t="shared" si="0"/>
        <v>16.533000000000001</v>
      </c>
      <c r="G19" s="6">
        <f t="shared" si="1"/>
        <v>-6.5330000000000013</v>
      </c>
      <c r="I19" s="7">
        <f t="shared" si="2"/>
        <v>30.317999999999998</v>
      </c>
      <c r="J19" s="7">
        <f t="shared" si="3"/>
        <v>7.6820000000000022</v>
      </c>
      <c r="K19" s="5"/>
      <c r="L19" s="7">
        <f t="shared" si="4"/>
        <v>18.513999999999999</v>
      </c>
      <c r="M19" s="7">
        <f t="shared" si="5"/>
        <v>-8.5139999999999993</v>
      </c>
      <c r="O19" s="8"/>
      <c r="P19" s="9"/>
    </row>
    <row r="20" spans="2:16" x14ac:dyDescent="0.3">
      <c r="B20" s="5">
        <v>35</v>
      </c>
      <c r="C20" s="22">
        <v>25</v>
      </c>
      <c r="D20" s="5">
        <v>19</v>
      </c>
      <c r="E20" s="5"/>
      <c r="F20" s="6">
        <f t="shared" si="0"/>
        <v>18.815999999999999</v>
      </c>
      <c r="G20" s="6">
        <f t="shared" si="1"/>
        <v>0.18400000000000105</v>
      </c>
      <c r="I20" s="7">
        <f t="shared" si="2"/>
        <v>29.097999999999999</v>
      </c>
      <c r="J20" s="7">
        <f t="shared" si="3"/>
        <v>-4.097999999999999</v>
      </c>
      <c r="K20" s="5"/>
      <c r="L20" s="7">
        <f t="shared" si="4"/>
        <v>17.779</v>
      </c>
      <c r="M20" s="7">
        <f t="shared" si="5"/>
        <v>1.2210000000000001</v>
      </c>
      <c r="O20" s="8"/>
      <c r="P20" s="9"/>
    </row>
    <row r="21" spans="2:16" x14ac:dyDescent="0.3">
      <c r="B21" s="5">
        <v>18</v>
      </c>
      <c r="C21" s="22">
        <v>49</v>
      </c>
      <c r="D21" s="5">
        <v>3</v>
      </c>
      <c r="E21" s="5"/>
      <c r="F21" s="6">
        <f t="shared" si="0"/>
        <v>9.1189999999999998</v>
      </c>
      <c r="G21" s="6">
        <f t="shared" si="1"/>
        <v>-6.1189999999999998</v>
      </c>
      <c r="I21" s="7">
        <f t="shared" si="2"/>
        <v>24.95</v>
      </c>
      <c r="J21" s="7">
        <f t="shared" si="3"/>
        <v>24.05</v>
      </c>
      <c r="K21" s="5"/>
      <c r="L21" s="7">
        <f t="shared" si="4"/>
        <v>15.280000000000001</v>
      </c>
      <c r="M21" s="7">
        <f t="shared" si="5"/>
        <v>-12.280000000000001</v>
      </c>
    </row>
    <row r="22" spans="2:16" x14ac:dyDescent="0.3">
      <c r="B22" s="5">
        <v>27</v>
      </c>
      <c r="C22" s="22">
        <v>26</v>
      </c>
      <c r="D22" s="5">
        <v>25</v>
      </c>
      <c r="E22" s="5"/>
      <c r="F22" s="6">
        <f t="shared" si="0"/>
        <v>16.887999999999998</v>
      </c>
      <c r="G22" s="6">
        <f t="shared" si="1"/>
        <v>8.1120000000000019</v>
      </c>
      <c r="I22" s="7">
        <f t="shared" si="2"/>
        <v>27.146000000000001</v>
      </c>
      <c r="J22" s="7">
        <f t="shared" si="3"/>
        <v>-1.1460000000000008</v>
      </c>
      <c r="K22" s="5"/>
      <c r="L22" s="7">
        <f t="shared" si="4"/>
        <v>16.603000000000002</v>
      </c>
      <c r="M22" s="7">
        <f t="shared" si="5"/>
        <v>8.3969999999999985</v>
      </c>
    </row>
    <row r="23" spans="2:16" x14ac:dyDescent="0.3">
      <c r="B23" s="5">
        <v>42</v>
      </c>
      <c r="C23" s="22">
        <v>26</v>
      </c>
      <c r="D23" s="5">
        <v>18</v>
      </c>
      <c r="E23" s="5"/>
      <c r="F23" s="6">
        <f t="shared" si="0"/>
        <v>20.023</v>
      </c>
      <c r="G23" s="6">
        <f t="shared" si="1"/>
        <v>-2.0229999999999997</v>
      </c>
      <c r="I23" s="7">
        <f t="shared" si="2"/>
        <v>30.805999999999997</v>
      </c>
      <c r="J23" s="7">
        <f t="shared" si="3"/>
        <v>-4.8059999999999974</v>
      </c>
      <c r="K23" s="5"/>
      <c r="L23" s="7">
        <f t="shared" si="4"/>
        <v>18.808</v>
      </c>
      <c r="M23" s="7">
        <f t="shared" si="5"/>
        <v>-0.80799999999999983</v>
      </c>
    </row>
    <row r="24" spans="2:16" x14ac:dyDescent="0.3">
      <c r="B24" s="5">
        <v>36</v>
      </c>
      <c r="C24" s="22">
        <v>30</v>
      </c>
      <c r="D24" s="5">
        <v>13</v>
      </c>
      <c r="E24" s="5"/>
      <c r="F24" s="6">
        <f t="shared" si="0"/>
        <v>17.745000000000001</v>
      </c>
      <c r="G24" s="6">
        <f t="shared" si="1"/>
        <v>-4.745000000000001</v>
      </c>
      <c r="I24" s="7">
        <f t="shared" si="2"/>
        <v>29.341999999999999</v>
      </c>
      <c r="J24" s="7">
        <f t="shared" si="3"/>
        <v>0.65800000000000125</v>
      </c>
      <c r="K24" s="5"/>
      <c r="L24" s="7">
        <f t="shared" si="4"/>
        <v>17.926000000000002</v>
      </c>
      <c r="M24" s="7">
        <f t="shared" si="5"/>
        <v>-4.9260000000000019</v>
      </c>
    </row>
    <row r="25" spans="2:16" x14ac:dyDescent="0.3">
      <c r="B25" s="5">
        <v>30</v>
      </c>
      <c r="C25" s="22">
        <v>37</v>
      </c>
      <c r="D25" s="5">
        <v>11</v>
      </c>
      <c r="E25" s="5"/>
      <c r="F25" s="6">
        <f t="shared" si="0"/>
        <v>14.699</v>
      </c>
      <c r="G25" s="6">
        <f t="shared" si="1"/>
        <v>-3.6989999999999998</v>
      </c>
      <c r="I25" s="7">
        <f t="shared" si="2"/>
        <v>27.878</v>
      </c>
      <c r="J25" s="7">
        <f t="shared" si="3"/>
        <v>9.1219999999999999</v>
      </c>
      <c r="K25" s="5"/>
      <c r="L25" s="7">
        <f t="shared" si="4"/>
        <v>17.044</v>
      </c>
      <c r="M25" s="7">
        <f t="shared" si="5"/>
        <v>-6.0440000000000005</v>
      </c>
    </row>
    <row r="26" spans="2:16" x14ac:dyDescent="0.3">
      <c r="B26" s="5">
        <v>31</v>
      </c>
      <c r="C26" s="22">
        <v>19</v>
      </c>
      <c r="D26" s="5">
        <v>18</v>
      </c>
      <c r="E26" s="5"/>
      <c r="F26" s="6">
        <f t="shared" si="0"/>
        <v>19.515999999999998</v>
      </c>
      <c r="G26" s="6">
        <f t="shared" si="1"/>
        <v>-1.5159999999999982</v>
      </c>
      <c r="I26" s="7">
        <f t="shared" si="2"/>
        <v>28.122</v>
      </c>
      <c r="J26" s="7">
        <f t="shared" si="3"/>
        <v>-9.1219999999999999</v>
      </c>
      <c r="K26" s="5"/>
      <c r="L26" s="7">
        <f t="shared" si="4"/>
        <v>17.190999999999999</v>
      </c>
      <c r="M26" s="7">
        <f t="shared" si="5"/>
        <v>0.80900000000000105</v>
      </c>
    </row>
    <row r="27" spans="2:16" x14ac:dyDescent="0.3">
      <c r="B27" s="5">
        <v>18</v>
      </c>
      <c r="C27" s="22">
        <v>28</v>
      </c>
      <c r="D27" s="5">
        <v>10</v>
      </c>
      <c r="E27" s="5"/>
      <c r="F27" s="6">
        <f t="shared" si="0"/>
        <v>14.495000000000001</v>
      </c>
      <c r="G27" s="6">
        <f t="shared" si="1"/>
        <v>-4.495000000000001</v>
      </c>
      <c r="I27" s="7">
        <f t="shared" si="2"/>
        <v>24.95</v>
      </c>
      <c r="J27" s="7">
        <f t="shared" si="3"/>
        <v>3.0500000000000007</v>
      </c>
      <c r="K27" s="5"/>
      <c r="L27" s="7">
        <f t="shared" si="4"/>
        <v>15.280000000000001</v>
      </c>
      <c r="M27" s="7">
        <f t="shared" si="5"/>
        <v>-5.2800000000000011</v>
      </c>
    </row>
    <row r="28" spans="2:16" x14ac:dyDescent="0.3">
      <c r="B28" s="5">
        <v>13</v>
      </c>
      <c r="C28" s="22">
        <v>53</v>
      </c>
      <c r="D28" s="5">
        <v>9</v>
      </c>
      <c r="E28" s="5"/>
      <c r="F28" s="6">
        <f t="shared" si="0"/>
        <v>7.0500000000000007</v>
      </c>
      <c r="G28" s="6">
        <f t="shared" si="1"/>
        <v>1.9499999999999993</v>
      </c>
      <c r="I28" s="7">
        <f t="shared" si="2"/>
        <v>23.73</v>
      </c>
      <c r="J28" s="7">
        <f t="shared" si="3"/>
        <v>29.27</v>
      </c>
      <c r="K28" s="5"/>
      <c r="L28" s="7">
        <f t="shared" si="4"/>
        <v>14.545</v>
      </c>
      <c r="M28" s="7">
        <f t="shared" si="5"/>
        <v>-5.5449999999999999</v>
      </c>
    </row>
    <row r="29" spans="2:16" x14ac:dyDescent="0.3">
      <c r="B29" s="5">
        <v>22</v>
      </c>
      <c r="C29" s="22">
        <v>21</v>
      </c>
      <c r="D29" s="5">
        <v>14</v>
      </c>
      <c r="E29" s="5"/>
      <c r="F29" s="6">
        <f t="shared" si="0"/>
        <v>17.122999999999998</v>
      </c>
      <c r="G29" s="6">
        <f t="shared" si="1"/>
        <v>-3.1229999999999976</v>
      </c>
      <c r="I29" s="7">
        <f t="shared" si="2"/>
        <v>25.926000000000002</v>
      </c>
      <c r="J29" s="7">
        <f t="shared" si="3"/>
        <v>-4.9260000000000019</v>
      </c>
      <c r="K29" s="5"/>
      <c r="L29" s="7">
        <f t="shared" si="4"/>
        <v>15.868</v>
      </c>
      <c r="M29" s="7">
        <f t="shared" si="5"/>
        <v>-1.8680000000000003</v>
      </c>
    </row>
    <row r="30" spans="2:16" x14ac:dyDescent="0.3">
      <c r="B30" s="5">
        <v>46</v>
      </c>
      <c r="C30" s="22">
        <v>51</v>
      </c>
      <c r="D30" s="5">
        <v>12</v>
      </c>
      <c r="E30" s="5"/>
      <c r="F30" s="6">
        <f t="shared" si="0"/>
        <v>14.458999999999998</v>
      </c>
      <c r="G30" s="6">
        <f t="shared" si="1"/>
        <v>-2.4589999999999979</v>
      </c>
      <c r="I30" s="7">
        <f t="shared" si="2"/>
        <v>31.782</v>
      </c>
      <c r="J30" s="7">
        <f t="shared" si="3"/>
        <v>19.218</v>
      </c>
      <c r="K30" s="5"/>
      <c r="L30" s="7">
        <f t="shared" si="4"/>
        <v>19.396000000000001</v>
      </c>
      <c r="M30" s="7">
        <f t="shared" si="5"/>
        <v>-7.3960000000000008</v>
      </c>
    </row>
    <row r="31" spans="2:16" x14ac:dyDescent="0.3">
      <c r="B31" s="5">
        <v>34</v>
      </c>
      <c r="C31" s="22">
        <v>25</v>
      </c>
      <c r="D31" s="5">
        <v>8</v>
      </c>
      <c r="E31" s="5"/>
      <c r="F31" s="6">
        <f t="shared" si="0"/>
        <v>18.606999999999999</v>
      </c>
      <c r="G31" s="6">
        <f t="shared" si="1"/>
        <v>-10.606999999999999</v>
      </c>
      <c r="I31" s="7">
        <f t="shared" si="2"/>
        <v>28.853999999999999</v>
      </c>
      <c r="J31" s="7">
        <f t="shared" si="3"/>
        <v>-3.8539999999999992</v>
      </c>
      <c r="K31" s="5"/>
      <c r="L31" s="7">
        <f t="shared" si="4"/>
        <v>17.631999999999998</v>
      </c>
      <c r="M31" s="7">
        <f t="shared" si="5"/>
        <v>-9.6319999999999979</v>
      </c>
    </row>
    <row r="32" spans="2:16" x14ac:dyDescent="0.3">
      <c r="B32" s="5">
        <v>39</v>
      </c>
      <c r="C32" s="22">
        <v>22</v>
      </c>
      <c r="D32" s="5">
        <v>9</v>
      </c>
      <c r="E32" s="5"/>
      <c r="F32" s="6">
        <f t="shared" si="0"/>
        <v>20.420000000000002</v>
      </c>
      <c r="G32" s="6">
        <f t="shared" si="1"/>
        <v>-11.420000000000002</v>
      </c>
      <c r="I32" s="7">
        <f t="shared" si="2"/>
        <v>30.073999999999998</v>
      </c>
      <c r="J32" s="7">
        <f t="shared" si="3"/>
        <v>-8.0739999999999981</v>
      </c>
      <c r="K32" s="5"/>
      <c r="L32" s="7">
        <f t="shared" si="4"/>
        <v>18.367000000000001</v>
      </c>
      <c r="M32" s="7">
        <f t="shared" si="5"/>
        <v>-9.3670000000000009</v>
      </c>
    </row>
    <row r="33" spans="2:13" x14ac:dyDescent="0.3">
      <c r="B33" s="5">
        <v>35</v>
      </c>
      <c r="C33" s="22">
        <v>26</v>
      </c>
      <c r="D33" s="5">
        <v>19</v>
      </c>
      <c r="E33" s="5"/>
      <c r="F33" s="6">
        <f t="shared" si="0"/>
        <v>18.559999999999999</v>
      </c>
      <c r="G33" s="6">
        <f t="shared" si="1"/>
        <v>0.44000000000000128</v>
      </c>
      <c r="I33" s="7">
        <f t="shared" si="2"/>
        <v>29.097999999999999</v>
      </c>
      <c r="J33" s="7">
        <f t="shared" si="3"/>
        <v>-3.097999999999999</v>
      </c>
      <c r="K33" s="5"/>
      <c r="L33" s="7">
        <f t="shared" si="4"/>
        <v>17.779</v>
      </c>
      <c r="M33" s="7">
        <f t="shared" si="5"/>
        <v>1.2210000000000001</v>
      </c>
    </row>
    <row r="34" spans="2:13" x14ac:dyDescent="0.3">
      <c r="B34" s="5">
        <v>46</v>
      </c>
      <c r="C34" s="22">
        <v>27</v>
      </c>
      <c r="D34" s="5">
        <v>15</v>
      </c>
      <c r="E34" s="5"/>
      <c r="F34" s="6">
        <f t="shared" si="0"/>
        <v>20.603000000000002</v>
      </c>
      <c r="G34" s="6">
        <f t="shared" si="1"/>
        <v>-5.6030000000000015</v>
      </c>
      <c r="I34" s="7">
        <f t="shared" si="2"/>
        <v>31.782</v>
      </c>
      <c r="J34" s="7">
        <f t="shared" si="3"/>
        <v>-4.782</v>
      </c>
      <c r="K34" s="5"/>
      <c r="L34" s="7">
        <f t="shared" si="4"/>
        <v>19.396000000000001</v>
      </c>
      <c r="M34" s="7">
        <f t="shared" si="5"/>
        <v>-4.3960000000000008</v>
      </c>
    </row>
    <row r="35" spans="2:13" x14ac:dyDescent="0.3">
      <c r="B35" s="5">
        <v>17</v>
      </c>
      <c r="C35" s="22">
        <v>31</v>
      </c>
      <c r="D35" s="5">
        <v>14</v>
      </c>
      <c r="E35" s="5"/>
      <c r="F35" s="6">
        <f t="shared" si="0"/>
        <v>13.518000000000001</v>
      </c>
      <c r="G35" s="6">
        <f t="shared" si="1"/>
        <v>0.48199999999999932</v>
      </c>
      <c r="I35" s="7">
        <f t="shared" si="2"/>
        <v>24.706</v>
      </c>
      <c r="J35" s="7">
        <f t="shared" si="3"/>
        <v>6.2940000000000005</v>
      </c>
      <c r="K35" s="5"/>
      <c r="L35" s="7">
        <f t="shared" si="4"/>
        <v>15.132999999999999</v>
      </c>
      <c r="M35" s="7">
        <f t="shared" si="5"/>
        <v>-1.1329999999999991</v>
      </c>
    </row>
    <row r="36" spans="2:13" x14ac:dyDescent="0.3">
      <c r="B36" s="5">
        <v>35</v>
      </c>
      <c r="C36" s="22">
        <v>28</v>
      </c>
      <c r="D36" s="5">
        <v>16</v>
      </c>
      <c r="E36" s="5"/>
      <c r="F36" s="6">
        <f t="shared" si="0"/>
        <v>18.048000000000002</v>
      </c>
      <c r="G36" s="6">
        <f t="shared" si="1"/>
        <v>-2.0480000000000018</v>
      </c>
      <c r="I36" s="7">
        <f t="shared" si="2"/>
        <v>29.097999999999999</v>
      </c>
      <c r="J36" s="7">
        <f t="shared" si="3"/>
        <v>-1.097999999999999</v>
      </c>
      <c r="K36" s="5"/>
      <c r="L36" s="7">
        <f t="shared" si="4"/>
        <v>17.779</v>
      </c>
      <c r="M36" s="7">
        <f t="shared" si="5"/>
        <v>-1.7789999999999999</v>
      </c>
    </row>
    <row r="37" spans="2:13" x14ac:dyDescent="0.3">
      <c r="B37" s="5">
        <v>30</v>
      </c>
      <c r="C37" s="22">
        <v>23</v>
      </c>
      <c r="D37" s="5">
        <v>21</v>
      </c>
      <c r="E37" s="5"/>
      <c r="F37" s="6">
        <f t="shared" si="0"/>
        <v>18.283000000000001</v>
      </c>
      <c r="G37" s="6">
        <f t="shared" si="1"/>
        <v>2.7169999999999987</v>
      </c>
      <c r="I37" s="7">
        <f t="shared" si="2"/>
        <v>27.878</v>
      </c>
      <c r="J37" s="7">
        <f t="shared" si="3"/>
        <v>-4.8780000000000001</v>
      </c>
      <c r="K37" s="5"/>
      <c r="L37" s="7">
        <f t="shared" si="4"/>
        <v>17.044</v>
      </c>
      <c r="M37" s="7">
        <f t="shared" si="5"/>
        <v>3.9559999999999995</v>
      </c>
    </row>
    <row r="38" spans="2:13" x14ac:dyDescent="0.3">
      <c r="B38" s="5">
        <v>34</v>
      </c>
      <c r="C38" s="22">
        <v>37</v>
      </c>
      <c r="D38" s="5">
        <v>16</v>
      </c>
      <c r="E38" s="5"/>
      <c r="F38" s="6">
        <f t="shared" si="0"/>
        <v>15.535</v>
      </c>
      <c r="G38" s="6">
        <f t="shared" si="1"/>
        <v>0.46499999999999986</v>
      </c>
      <c r="I38" s="7">
        <f t="shared" si="2"/>
        <v>28.853999999999999</v>
      </c>
      <c r="J38" s="7">
        <f t="shared" si="3"/>
        <v>8.1460000000000008</v>
      </c>
      <c r="K38" s="5"/>
      <c r="L38" s="7">
        <f t="shared" si="4"/>
        <v>17.631999999999998</v>
      </c>
      <c r="M38" s="7">
        <f t="shared" si="5"/>
        <v>-1.6319999999999979</v>
      </c>
    </row>
    <row r="39" spans="2:13" x14ac:dyDescent="0.3">
      <c r="B39" s="5">
        <v>41</v>
      </c>
      <c r="C39" s="22">
        <v>21</v>
      </c>
      <c r="D39" s="5">
        <v>28</v>
      </c>
      <c r="E39" s="5"/>
      <c r="F39" s="6">
        <f t="shared" si="0"/>
        <v>21.093999999999998</v>
      </c>
      <c r="G39" s="6">
        <f t="shared" si="1"/>
        <v>6.9060000000000024</v>
      </c>
      <c r="I39" s="7">
        <f t="shared" si="2"/>
        <v>30.561999999999998</v>
      </c>
      <c r="J39" s="7">
        <f t="shared" si="3"/>
        <v>-9.5619999999999976</v>
      </c>
      <c r="K39" s="5"/>
      <c r="L39" s="7">
        <f t="shared" si="4"/>
        <v>18.661000000000001</v>
      </c>
      <c r="M39" s="7">
        <f t="shared" si="5"/>
        <v>9.3389999999999986</v>
      </c>
    </row>
    <row r="40" spans="2:13" x14ac:dyDescent="0.3">
      <c r="B40" s="5">
        <v>29</v>
      </c>
      <c r="C40" s="22">
        <v>16</v>
      </c>
      <c r="D40" s="5">
        <v>22</v>
      </c>
      <c r="E40" s="5"/>
      <c r="F40" s="6">
        <f t="shared" si="0"/>
        <v>19.866</v>
      </c>
      <c r="G40" s="6">
        <f t="shared" si="1"/>
        <v>2.1340000000000003</v>
      </c>
      <c r="I40" s="7">
        <f t="shared" si="2"/>
        <v>27.634</v>
      </c>
      <c r="J40" s="7">
        <f t="shared" si="3"/>
        <v>-11.634</v>
      </c>
      <c r="K40" s="5"/>
      <c r="L40" s="7">
        <f t="shared" si="4"/>
        <v>16.896999999999998</v>
      </c>
      <c r="M40" s="7">
        <f t="shared" si="5"/>
        <v>5.1030000000000015</v>
      </c>
    </row>
    <row r="41" spans="2:13" x14ac:dyDescent="0.3">
      <c r="B41" s="5">
        <v>32</v>
      </c>
      <c r="C41" s="22">
        <v>27</v>
      </c>
      <c r="D41" s="5">
        <v>28</v>
      </c>
      <c r="E41" s="5"/>
      <c r="F41" s="6">
        <f t="shared" si="0"/>
        <v>17.677</v>
      </c>
      <c r="G41" s="6">
        <f t="shared" si="1"/>
        <v>10.323</v>
      </c>
      <c r="I41" s="7">
        <f t="shared" si="2"/>
        <v>28.366</v>
      </c>
      <c r="J41" s="7">
        <f t="shared" si="3"/>
        <v>-1.3659999999999997</v>
      </c>
      <c r="K41" s="5"/>
      <c r="L41" s="7">
        <f t="shared" si="4"/>
        <v>17.338000000000001</v>
      </c>
      <c r="M41" s="7">
        <f t="shared" si="5"/>
        <v>10.661999999999999</v>
      </c>
    </row>
    <row r="42" spans="2:13" x14ac:dyDescent="0.3">
      <c r="B42" s="5">
        <v>25</v>
      </c>
      <c r="C42" s="22">
        <v>26</v>
      </c>
      <c r="D42" s="5">
        <v>15</v>
      </c>
      <c r="E42" s="5"/>
      <c r="F42" s="6">
        <f t="shared" si="0"/>
        <v>16.47</v>
      </c>
      <c r="G42" s="6">
        <f t="shared" si="1"/>
        <v>-1.4699999999999989</v>
      </c>
      <c r="I42" s="7">
        <f t="shared" si="2"/>
        <v>26.658000000000001</v>
      </c>
      <c r="J42" s="7">
        <f t="shared" si="3"/>
        <v>-0.65800000000000125</v>
      </c>
      <c r="K42" s="5"/>
      <c r="L42" s="7">
        <f t="shared" si="4"/>
        <v>16.309000000000001</v>
      </c>
      <c r="M42" s="7">
        <f t="shared" si="5"/>
        <v>-1.3090000000000011</v>
      </c>
    </row>
    <row r="43" spans="2:13" x14ac:dyDescent="0.3">
      <c r="B43" s="5">
        <v>29</v>
      </c>
      <c r="C43" s="22">
        <v>25</v>
      </c>
      <c r="D43" s="5">
        <v>13</v>
      </c>
      <c r="E43" s="5"/>
      <c r="F43" s="6">
        <f t="shared" si="0"/>
        <v>17.561999999999998</v>
      </c>
      <c r="G43" s="6">
        <f t="shared" si="1"/>
        <v>-4.5619999999999976</v>
      </c>
      <c r="I43" s="7">
        <f t="shared" si="2"/>
        <v>27.634</v>
      </c>
      <c r="J43" s="7">
        <f t="shared" si="3"/>
        <v>-2.6340000000000003</v>
      </c>
      <c r="K43" s="5"/>
      <c r="L43" s="7">
        <f t="shared" si="4"/>
        <v>16.896999999999998</v>
      </c>
      <c r="M43" s="7">
        <f t="shared" si="5"/>
        <v>-3.8969999999999985</v>
      </c>
    </row>
    <row r="44" spans="2:13" x14ac:dyDescent="0.3">
      <c r="B44" s="5">
        <v>39</v>
      </c>
      <c r="C44" s="22">
        <v>22</v>
      </c>
      <c r="D44" s="5">
        <v>16</v>
      </c>
      <c r="E44" s="5"/>
      <c r="F44" s="6">
        <f t="shared" si="0"/>
        <v>20.420000000000002</v>
      </c>
      <c r="G44" s="6">
        <f t="shared" si="1"/>
        <v>-4.4200000000000017</v>
      </c>
      <c r="I44" s="7">
        <f t="shared" si="2"/>
        <v>30.073999999999998</v>
      </c>
      <c r="J44" s="7">
        <f t="shared" si="3"/>
        <v>-8.0739999999999981</v>
      </c>
      <c r="K44" s="5"/>
      <c r="L44" s="7">
        <f t="shared" si="4"/>
        <v>18.367000000000001</v>
      </c>
      <c r="M44" s="7">
        <f t="shared" si="5"/>
        <v>-2.3670000000000009</v>
      </c>
    </row>
    <row r="45" spans="2:13" x14ac:dyDescent="0.3">
      <c r="B45" s="5">
        <v>20</v>
      </c>
      <c r="C45" s="22">
        <v>32</v>
      </c>
      <c r="D45" s="5">
        <v>12</v>
      </c>
      <c r="E45" s="5"/>
      <c r="F45" s="6">
        <f t="shared" si="0"/>
        <v>13.888999999999999</v>
      </c>
      <c r="G45" s="6">
        <f t="shared" si="1"/>
        <v>-1.8889999999999993</v>
      </c>
      <c r="I45" s="7">
        <f t="shared" si="2"/>
        <v>25.437999999999999</v>
      </c>
      <c r="J45" s="7">
        <f t="shared" si="3"/>
        <v>6.5620000000000012</v>
      </c>
      <c r="K45" s="5"/>
      <c r="L45" s="7">
        <f t="shared" si="4"/>
        <v>15.574</v>
      </c>
      <c r="M45" s="7">
        <f t="shared" si="5"/>
        <v>-3.5739999999999998</v>
      </c>
    </row>
    <row r="46" spans="2:13" x14ac:dyDescent="0.3">
      <c r="B46" s="5">
        <v>29</v>
      </c>
      <c r="C46" s="22">
        <v>23</v>
      </c>
      <c r="D46" s="5">
        <v>14</v>
      </c>
      <c r="E46" s="5"/>
      <c r="F46" s="6">
        <f t="shared" si="0"/>
        <v>18.073999999999998</v>
      </c>
      <c r="G46" s="6">
        <f t="shared" si="1"/>
        <v>-4.0739999999999981</v>
      </c>
      <c r="I46" s="7">
        <f t="shared" si="2"/>
        <v>27.634</v>
      </c>
      <c r="J46" s="7">
        <f t="shared" si="3"/>
        <v>-4.6340000000000003</v>
      </c>
      <c r="K46" s="5"/>
      <c r="L46" s="7">
        <f t="shared" si="4"/>
        <v>16.896999999999998</v>
      </c>
      <c r="M46" s="7">
        <f t="shared" si="5"/>
        <v>-2.8969999999999985</v>
      </c>
    </row>
    <row r="47" spans="2:13" x14ac:dyDescent="0.3">
      <c r="B47" s="5">
        <v>32</v>
      </c>
      <c r="C47" s="22">
        <v>29</v>
      </c>
      <c r="D47" s="5">
        <v>19</v>
      </c>
      <c r="E47" s="5"/>
      <c r="F47" s="6">
        <f t="shared" si="0"/>
        <v>17.164999999999999</v>
      </c>
      <c r="G47" s="6">
        <f t="shared" si="1"/>
        <v>1.8350000000000009</v>
      </c>
      <c r="I47" s="7">
        <f t="shared" si="2"/>
        <v>28.366</v>
      </c>
      <c r="J47" s="7">
        <f t="shared" si="3"/>
        <v>0.63400000000000034</v>
      </c>
      <c r="K47" s="5"/>
      <c r="L47" s="7">
        <f t="shared" si="4"/>
        <v>17.338000000000001</v>
      </c>
      <c r="M47" s="7">
        <f t="shared" si="5"/>
        <v>1.661999999999999</v>
      </c>
    </row>
    <row r="48" spans="2:13" x14ac:dyDescent="0.3">
      <c r="B48" s="5">
        <v>28</v>
      </c>
      <c r="C48" s="22">
        <v>21</v>
      </c>
      <c r="D48" s="5">
        <v>17</v>
      </c>
      <c r="E48" s="5"/>
      <c r="F48" s="6">
        <f t="shared" si="0"/>
        <v>18.376999999999999</v>
      </c>
      <c r="G48" s="6">
        <f t="shared" si="1"/>
        <v>-1.3769999999999989</v>
      </c>
      <c r="I48" s="7">
        <f t="shared" si="2"/>
        <v>27.39</v>
      </c>
      <c r="J48" s="7">
        <f t="shared" si="3"/>
        <v>-6.3900000000000006</v>
      </c>
      <c r="K48" s="5"/>
      <c r="L48" s="7">
        <f t="shared" si="4"/>
        <v>16.75</v>
      </c>
      <c r="M48" s="7">
        <f t="shared" si="5"/>
        <v>0.25</v>
      </c>
    </row>
    <row r="49" spans="2:13" x14ac:dyDescent="0.3">
      <c r="B49" s="5">
        <v>37</v>
      </c>
      <c r="C49" s="22">
        <v>32</v>
      </c>
      <c r="D49" s="5">
        <v>20</v>
      </c>
      <c r="E49" s="5"/>
      <c r="F49" s="6">
        <f t="shared" si="0"/>
        <v>17.442</v>
      </c>
      <c r="G49" s="6">
        <f t="shared" si="1"/>
        <v>2.5579999999999998</v>
      </c>
      <c r="I49" s="7">
        <f t="shared" si="2"/>
        <v>29.585999999999999</v>
      </c>
      <c r="J49" s="7">
        <f t="shared" si="3"/>
        <v>2.4140000000000015</v>
      </c>
      <c r="K49" s="5"/>
      <c r="L49" s="7">
        <f t="shared" si="4"/>
        <v>18.073</v>
      </c>
      <c r="M49" s="7">
        <f t="shared" si="5"/>
        <v>1.9269999999999996</v>
      </c>
    </row>
    <row r="50" spans="2:13" x14ac:dyDescent="0.3">
      <c r="B50" s="5">
        <v>35</v>
      </c>
      <c r="C50" s="22">
        <v>33</v>
      </c>
      <c r="D50" s="5">
        <v>16</v>
      </c>
      <c r="E50" s="5"/>
      <c r="F50" s="6">
        <f t="shared" si="0"/>
        <v>16.768000000000001</v>
      </c>
      <c r="G50" s="6">
        <f t="shared" si="1"/>
        <v>-0.76800000000000068</v>
      </c>
      <c r="I50" s="7">
        <f t="shared" si="2"/>
        <v>29.097999999999999</v>
      </c>
      <c r="J50" s="7">
        <f t="shared" si="3"/>
        <v>3.902000000000001</v>
      </c>
      <c r="K50" s="5"/>
      <c r="L50" s="7">
        <f t="shared" si="4"/>
        <v>17.779</v>
      </c>
      <c r="M50" s="7">
        <f t="shared" si="5"/>
        <v>-1.7789999999999999</v>
      </c>
    </row>
    <row r="51" spans="2:13" x14ac:dyDescent="0.3">
      <c r="B51" s="5">
        <v>33</v>
      </c>
      <c r="C51" s="22">
        <v>27</v>
      </c>
      <c r="D51" s="5">
        <v>24</v>
      </c>
      <c r="E51" s="5"/>
      <c r="F51" s="6">
        <f t="shared" si="0"/>
        <v>17.885999999999999</v>
      </c>
      <c r="G51" s="6">
        <f t="shared" si="1"/>
        <v>6.1140000000000008</v>
      </c>
      <c r="I51" s="7">
        <f t="shared" si="2"/>
        <v>28.61</v>
      </c>
      <c r="J51" s="7">
        <f t="shared" si="3"/>
        <v>-1.6099999999999994</v>
      </c>
      <c r="K51" s="5"/>
      <c r="L51" s="7">
        <f t="shared" si="4"/>
        <v>17.484999999999999</v>
      </c>
      <c r="M51" s="7">
        <f t="shared" si="5"/>
        <v>6.5150000000000006</v>
      </c>
    </row>
    <row r="52" spans="2:13" x14ac:dyDescent="0.3">
      <c r="B52" s="5">
        <v>24</v>
      </c>
      <c r="C52" s="22">
        <v>30</v>
      </c>
      <c r="D52" s="5">
        <v>23</v>
      </c>
      <c r="E52" s="5"/>
      <c r="F52" s="6">
        <f t="shared" si="0"/>
        <v>15.237</v>
      </c>
      <c r="G52" s="6">
        <f t="shared" si="1"/>
        <v>7.7629999999999999</v>
      </c>
      <c r="I52" s="7">
        <f t="shared" si="2"/>
        <v>26.414000000000001</v>
      </c>
      <c r="J52" s="7">
        <f t="shared" si="3"/>
        <v>3.5859999999999985</v>
      </c>
      <c r="K52" s="5"/>
      <c r="L52" s="7">
        <f t="shared" si="4"/>
        <v>16.161999999999999</v>
      </c>
      <c r="M52" s="7">
        <f t="shared" si="5"/>
        <v>6.838000000000001</v>
      </c>
    </row>
    <row r="53" spans="2:13" x14ac:dyDescent="0.3">
      <c r="B53" s="5">
        <v>28</v>
      </c>
      <c r="C53" s="22">
        <v>39</v>
      </c>
      <c r="D53" s="5">
        <v>13</v>
      </c>
      <c r="E53" s="5"/>
      <c r="F53" s="6">
        <f t="shared" si="0"/>
        <v>13.768999999999998</v>
      </c>
      <c r="G53" s="6">
        <f t="shared" si="1"/>
        <v>-0.76899999999999835</v>
      </c>
      <c r="I53" s="7">
        <f t="shared" si="2"/>
        <v>27.39</v>
      </c>
      <c r="J53" s="7">
        <f t="shared" si="3"/>
        <v>11.61</v>
      </c>
      <c r="K53" s="5"/>
      <c r="L53" s="7">
        <f t="shared" si="4"/>
        <v>16.75</v>
      </c>
      <c r="M53" s="7">
        <f t="shared" si="5"/>
        <v>-3.75</v>
      </c>
    </row>
    <row r="54" spans="2:13" x14ac:dyDescent="0.3">
      <c r="B54" s="5">
        <v>40</v>
      </c>
      <c r="C54" s="22">
        <v>34</v>
      </c>
      <c r="D54" s="5">
        <v>10</v>
      </c>
      <c r="E54" s="5"/>
      <c r="F54" s="6">
        <f t="shared" si="0"/>
        <v>17.556999999999999</v>
      </c>
      <c r="G54" s="6">
        <f t="shared" si="1"/>
        <v>-7.5569999999999986</v>
      </c>
      <c r="I54" s="7">
        <f t="shared" si="2"/>
        <v>30.317999999999998</v>
      </c>
      <c r="J54" s="7">
        <f t="shared" si="3"/>
        <v>3.6820000000000022</v>
      </c>
      <c r="K54" s="5"/>
      <c r="L54" s="7">
        <f t="shared" si="4"/>
        <v>18.513999999999999</v>
      </c>
      <c r="M54" s="7">
        <f t="shared" si="5"/>
        <v>-8.5139999999999993</v>
      </c>
    </row>
    <row r="55" spans="2:13" x14ac:dyDescent="0.3">
      <c r="B55" s="5">
        <v>17</v>
      </c>
      <c r="C55" s="22">
        <v>19</v>
      </c>
      <c r="D55" s="5">
        <v>12</v>
      </c>
      <c r="E55" s="5"/>
      <c r="F55" s="6">
        <f t="shared" si="0"/>
        <v>16.59</v>
      </c>
      <c r="G55" s="6">
        <f t="shared" si="1"/>
        <v>-4.59</v>
      </c>
      <c r="I55" s="7">
        <f t="shared" si="2"/>
        <v>24.706</v>
      </c>
      <c r="J55" s="7">
        <f t="shared" si="3"/>
        <v>-5.7059999999999995</v>
      </c>
      <c r="K55" s="5"/>
      <c r="L55" s="7">
        <f t="shared" si="4"/>
        <v>15.132999999999999</v>
      </c>
      <c r="M55" s="7">
        <f t="shared" si="5"/>
        <v>-3.1329999999999991</v>
      </c>
    </row>
    <row r="56" spans="2:13" x14ac:dyDescent="0.3">
      <c r="B56" s="5">
        <v>34</v>
      </c>
      <c r="C56" s="22">
        <v>18</v>
      </c>
      <c r="D56" s="5">
        <v>18</v>
      </c>
      <c r="E56" s="5"/>
      <c r="F56" s="6">
        <f t="shared" si="0"/>
        <v>20.399000000000001</v>
      </c>
      <c r="G56" s="6">
        <f t="shared" si="1"/>
        <v>-2.3990000000000009</v>
      </c>
      <c r="I56" s="7">
        <f t="shared" si="2"/>
        <v>28.853999999999999</v>
      </c>
      <c r="J56" s="7">
        <f t="shared" si="3"/>
        <v>-10.853999999999999</v>
      </c>
      <c r="K56" s="5"/>
      <c r="L56" s="7">
        <f t="shared" si="4"/>
        <v>17.631999999999998</v>
      </c>
      <c r="M56" s="7">
        <f t="shared" si="5"/>
        <v>0.3680000000000021</v>
      </c>
    </row>
    <row r="57" spans="2:13" x14ac:dyDescent="0.3">
      <c r="B57" s="5">
        <v>39</v>
      </c>
      <c r="C57" s="22">
        <v>33</v>
      </c>
      <c r="D57" s="5">
        <v>22</v>
      </c>
      <c r="E57" s="5"/>
      <c r="F57" s="6">
        <f t="shared" si="0"/>
        <v>17.603999999999999</v>
      </c>
      <c r="G57" s="6">
        <f t="shared" si="1"/>
        <v>4.3960000000000008</v>
      </c>
      <c r="I57" s="7">
        <f t="shared" si="2"/>
        <v>30.073999999999998</v>
      </c>
      <c r="J57" s="7">
        <f t="shared" si="3"/>
        <v>2.9260000000000019</v>
      </c>
      <c r="K57" s="5"/>
      <c r="L57" s="7">
        <f t="shared" si="4"/>
        <v>18.367000000000001</v>
      </c>
      <c r="M57" s="7">
        <f t="shared" si="5"/>
        <v>3.6329999999999991</v>
      </c>
    </row>
    <row r="58" spans="2:13" x14ac:dyDescent="0.3">
      <c r="B58" s="5">
        <v>40</v>
      </c>
      <c r="C58" s="22">
        <v>35</v>
      </c>
      <c r="D58" s="5">
        <v>27</v>
      </c>
      <c r="E58" s="5"/>
      <c r="F58" s="6">
        <f t="shared" si="0"/>
        <v>17.300999999999998</v>
      </c>
      <c r="G58" s="6">
        <f t="shared" si="1"/>
        <v>9.6990000000000016</v>
      </c>
      <c r="I58" s="7">
        <f t="shared" si="2"/>
        <v>30.317999999999998</v>
      </c>
      <c r="J58" s="7">
        <f t="shared" si="3"/>
        <v>4.6820000000000022</v>
      </c>
      <c r="K58" s="5"/>
      <c r="L58" s="7">
        <f t="shared" si="4"/>
        <v>18.513999999999999</v>
      </c>
      <c r="M58" s="7">
        <f t="shared" si="5"/>
        <v>8.4860000000000007</v>
      </c>
    </row>
    <row r="59" spans="2:13" x14ac:dyDescent="0.3">
      <c r="B59" s="5">
        <v>35</v>
      </c>
      <c r="C59" s="22">
        <v>32</v>
      </c>
      <c r="D59" s="5">
        <v>21</v>
      </c>
      <c r="E59" s="5"/>
      <c r="F59" s="6">
        <f t="shared" si="0"/>
        <v>17.024000000000001</v>
      </c>
      <c r="G59" s="6">
        <f t="shared" si="1"/>
        <v>3.9759999999999991</v>
      </c>
      <c r="I59" s="7">
        <f t="shared" si="2"/>
        <v>29.097999999999999</v>
      </c>
      <c r="J59" s="7">
        <f t="shared" si="3"/>
        <v>2.902000000000001</v>
      </c>
      <c r="K59" s="5"/>
      <c r="L59" s="7">
        <f t="shared" si="4"/>
        <v>17.779</v>
      </c>
      <c r="M59" s="7">
        <f t="shared" si="5"/>
        <v>3.2210000000000001</v>
      </c>
    </row>
    <row r="60" spans="2:13" x14ac:dyDescent="0.3">
      <c r="B60" s="5">
        <v>41</v>
      </c>
      <c r="C60" s="22">
        <v>30</v>
      </c>
      <c r="D60" s="5">
        <v>9</v>
      </c>
      <c r="E60" s="5"/>
      <c r="F60" s="6">
        <f t="shared" si="0"/>
        <v>18.79</v>
      </c>
      <c r="G60" s="6">
        <f t="shared" si="1"/>
        <v>-9.7899999999999991</v>
      </c>
      <c r="I60" s="7">
        <f t="shared" si="2"/>
        <v>30.561999999999998</v>
      </c>
      <c r="J60" s="7">
        <f t="shared" si="3"/>
        <v>-0.56199999999999761</v>
      </c>
      <c r="K60" s="5"/>
      <c r="L60" s="7">
        <f t="shared" si="4"/>
        <v>18.661000000000001</v>
      </c>
      <c r="M60" s="7">
        <f t="shared" si="5"/>
        <v>-9.6610000000000014</v>
      </c>
    </row>
    <row r="61" spans="2:13" x14ac:dyDescent="0.3">
      <c r="B61" s="5">
        <v>17</v>
      </c>
      <c r="C61" s="22">
        <v>28</v>
      </c>
      <c r="D61" s="5">
        <v>16</v>
      </c>
      <c r="E61" s="5"/>
      <c r="F61" s="6">
        <f t="shared" si="0"/>
        <v>14.286000000000001</v>
      </c>
      <c r="G61" s="6">
        <f t="shared" si="1"/>
        <v>1.7139999999999986</v>
      </c>
      <c r="I61" s="7">
        <f t="shared" si="2"/>
        <v>24.706</v>
      </c>
      <c r="J61" s="7">
        <f t="shared" si="3"/>
        <v>3.2940000000000005</v>
      </c>
      <c r="K61" s="5"/>
      <c r="L61" s="7">
        <f t="shared" si="4"/>
        <v>15.132999999999999</v>
      </c>
      <c r="M61" s="7">
        <f t="shared" si="5"/>
        <v>0.86700000000000088</v>
      </c>
    </row>
    <row r="62" spans="2:13" x14ac:dyDescent="0.3">
      <c r="B62" s="5">
        <v>35</v>
      </c>
      <c r="C62" s="22">
        <v>35</v>
      </c>
      <c r="D62" s="5">
        <v>17</v>
      </c>
      <c r="E62" s="5"/>
      <c r="F62" s="6">
        <f t="shared" si="0"/>
        <v>16.256</v>
      </c>
      <c r="G62" s="6">
        <f t="shared" si="1"/>
        <v>0.74399999999999977</v>
      </c>
      <c r="I62" s="7">
        <f t="shared" si="2"/>
        <v>29.097999999999999</v>
      </c>
      <c r="J62" s="7">
        <f t="shared" si="3"/>
        <v>5.902000000000001</v>
      </c>
      <c r="K62" s="5"/>
      <c r="L62" s="7">
        <f t="shared" si="4"/>
        <v>17.779</v>
      </c>
      <c r="M62" s="7">
        <f t="shared" si="5"/>
        <v>-0.77899999999999991</v>
      </c>
    </row>
    <row r="63" spans="2:13" x14ac:dyDescent="0.3">
      <c r="B63" s="5">
        <v>36</v>
      </c>
      <c r="C63" s="22">
        <v>34</v>
      </c>
      <c r="D63" s="5">
        <v>23</v>
      </c>
      <c r="E63" s="5"/>
      <c r="F63" s="6">
        <f t="shared" si="0"/>
        <v>16.721</v>
      </c>
      <c r="G63" s="6">
        <f t="shared" si="1"/>
        <v>6.2789999999999999</v>
      </c>
      <c r="I63" s="7">
        <f t="shared" si="2"/>
        <v>29.341999999999999</v>
      </c>
      <c r="J63" s="7">
        <f t="shared" si="3"/>
        <v>4.6580000000000013</v>
      </c>
      <c r="K63" s="5"/>
      <c r="L63" s="7">
        <f t="shared" si="4"/>
        <v>17.926000000000002</v>
      </c>
      <c r="M63" s="7">
        <f t="shared" si="5"/>
        <v>5.0739999999999981</v>
      </c>
    </row>
    <row r="64" spans="2:13" x14ac:dyDescent="0.3">
      <c r="B64" s="5">
        <v>27</v>
      </c>
      <c r="C64" s="22">
        <v>29</v>
      </c>
      <c r="D64" s="5">
        <v>7</v>
      </c>
      <c r="E64" s="5"/>
      <c r="F64" s="6">
        <f t="shared" si="0"/>
        <v>16.12</v>
      </c>
      <c r="G64" s="6">
        <f t="shared" si="1"/>
        <v>-9.120000000000001</v>
      </c>
      <c r="I64" s="7">
        <f t="shared" si="2"/>
        <v>27.146000000000001</v>
      </c>
      <c r="J64" s="7">
        <f t="shared" si="3"/>
        <v>1.8539999999999992</v>
      </c>
      <c r="K64" s="5"/>
      <c r="L64" s="7">
        <f t="shared" si="4"/>
        <v>16.603000000000002</v>
      </c>
      <c r="M64" s="7">
        <f t="shared" si="5"/>
        <v>-9.6030000000000015</v>
      </c>
    </row>
    <row r="65" spans="2:13" x14ac:dyDescent="0.3">
      <c r="B65" s="5">
        <v>31</v>
      </c>
      <c r="C65" s="22">
        <v>35</v>
      </c>
      <c r="D65" s="5">
        <v>9</v>
      </c>
      <c r="E65" s="5"/>
      <c r="F65" s="6">
        <f t="shared" si="0"/>
        <v>15.419999999999998</v>
      </c>
      <c r="G65" s="6">
        <f t="shared" si="1"/>
        <v>-6.4199999999999982</v>
      </c>
      <c r="I65" s="7">
        <f t="shared" si="2"/>
        <v>28.122</v>
      </c>
      <c r="J65" s="7">
        <f t="shared" si="3"/>
        <v>6.8780000000000001</v>
      </c>
      <c r="K65" s="5"/>
      <c r="L65" s="7">
        <f t="shared" si="4"/>
        <v>17.190999999999999</v>
      </c>
      <c r="M65" s="7">
        <f t="shared" si="5"/>
        <v>-8.1909999999999989</v>
      </c>
    </row>
    <row r="66" spans="2:13" x14ac:dyDescent="0.3">
      <c r="B66" s="5">
        <v>42</v>
      </c>
      <c r="C66" s="22">
        <v>36</v>
      </c>
      <c r="D66" s="5">
        <v>5</v>
      </c>
      <c r="E66" s="5"/>
      <c r="F66" s="6">
        <f t="shared" si="0"/>
        <v>17.463000000000001</v>
      </c>
      <c r="G66" s="6">
        <f t="shared" si="1"/>
        <v>-12.463000000000001</v>
      </c>
      <c r="I66" s="7">
        <f t="shared" si="2"/>
        <v>30.805999999999997</v>
      </c>
      <c r="J66" s="7">
        <f t="shared" si="3"/>
        <v>5.1940000000000026</v>
      </c>
      <c r="K66" s="5"/>
      <c r="L66" s="7">
        <f t="shared" si="4"/>
        <v>18.808</v>
      </c>
      <c r="M66" s="7">
        <f t="shared" si="5"/>
        <v>-13.808</v>
      </c>
    </row>
    <row r="67" spans="2:13" x14ac:dyDescent="0.3">
      <c r="B67" s="5">
        <v>21</v>
      </c>
      <c r="C67" s="22">
        <v>14</v>
      </c>
      <c r="D67" s="5">
        <v>23</v>
      </c>
      <c r="E67" s="5"/>
      <c r="F67" s="6">
        <f t="shared" ref="F67:F130" si="6">17.901+(-0.256*C67)+(0.209*B67)</f>
        <v>18.706</v>
      </c>
      <c r="G67" s="6">
        <f t="shared" ref="G67:G130" si="7">D67-F67</f>
        <v>4.2940000000000005</v>
      </c>
      <c r="I67" s="7">
        <f t="shared" ref="I67:I130" si="8">20.558+ (0.244*B67)</f>
        <v>25.681999999999999</v>
      </c>
      <c r="J67" s="7">
        <f t="shared" ref="J67:J130" si="9">C67-I67</f>
        <v>-11.681999999999999</v>
      </c>
      <c r="K67" s="5"/>
      <c r="L67" s="7">
        <f t="shared" ref="L67:L130" si="10">12.634+(0.147*B67)</f>
        <v>15.721</v>
      </c>
      <c r="M67" s="7">
        <f t="shared" ref="M67:M130" si="11">D67-L67</f>
        <v>7.2789999999999999</v>
      </c>
    </row>
    <row r="68" spans="2:13" x14ac:dyDescent="0.3">
      <c r="B68" s="5">
        <v>37</v>
      </c>
      <c r="C68" s="22">
        <v>27</v>
      </c>
      <c r="D68" s="5">
        <v>22</v>
      </c>
      <c r="E68" s="5"/>
      <c r="F68" s="6">
        <f t="shared" si="6"/>
        <v>18.722000000000001</v>
      </c>
      <c r="G68" s="6">
        <f t="shared" si="7"/>
        <v>3.2779999999999987</v>
      </c>
      <c r="I68" s="7">
        <f t="shared" si="8"/>
        <v>29.585999999999999</v>
      </c>
      <c r="J68" s="7">
        <f t="shared" si="9"/>
        <v>-2.5859999999999985</v>
      </c>
      <c r="K68" s="5"/>
      <c r="L68" s="7">
        <f t="shared" si="10"/>
        <v>18.073</v>
      </c>
      <c r="M68" s="7">
        <f t="shared" si="11"/>
        <v>3.9269999999999996</v>
      </c>
    </row>
    <row r="69" spans="2:13" x14ac:dyDescent="0.3">
      <c r="B69" s="5">
        <v>42</v>
      </c>
      <c r="C69" s="22">
        <v>26</v>
      </c>
      <c r="D69" s="5">
        <v>22</v>
      </c>
      <c r="E69" s="5"/>
      <c r="F69" s="6">
        <f t="shared" si="6"/>
        <v>20.023</v>
      </c>
      <c r="G69" s="6">
        <f t="shared" si="7"/>
        <v>1.9770000000000003</v>
      </c>
      <c r="I69" s="7">
        <f t="shared" si="8"/>
        <v>30.805999999999997</v>
      </c>
      <c r="J69" s="7">
        <f t="shared" si="9"/>
        <v>-4.8059999999999974</v>
      </c>
      <c r="K69" s="5"/>
      <c r="L69" s="7">
        <f t="shared" si="10"/>
        <v>18.808</v>
      </c>
      <c r="M69" s="7">
        <f t="shared" si="11"/>
        <v>3.1920000000000002</v>
      </c>
    </row>
    <row r="70" spans="2:13" x14ac:dyDescent="0.3">
      <c r="B70" s="5">
        <v>38</v>
      </c>
      <c r="C70" s="22">
        <v>23</v>
      </c>
      <c r="D70" s="5">
        <v>18</v>
      </c>
      <c r="E70" s="5"/>
      <c r="F70" s="6">
        <f t="shared" si="6"/>
        <v>19.954999999999998</v>
      </c>
      <c r="G70" s="6">
        <f t="shared" si="7"/>
        <v>-1.9549999999999983</v>
      </c>
      <c r="I70" s="7">
        <f t="shared" si="8"/>
        <v>29.83</v>
      </c>
      <c r="J70" s="7">
        <f t="shared" si="9"/>
        <v>-6.8299999999999983</v>
      </c>
      <c r="K70" s="5"/>
      <c r="L70" s="7">
        <f t="shared" si="10"/>
        <v>18.22</v>
      </c>
      <c r="M70" s="7">
        <f t="shared" si="11"/>
        <v>-0.21999999999999886</v>
      </c>
    </row>
    <row r="71" spans="2:13" x14ac:dyDescent="0.3">
      <c r="B71" s="5">
        <v>33</v>
      </c>
      <c r="C71" s="22">
        <v>15</v>
      </c>
      <c r="D71" s="5">
        <v>25</v>
      </c>
      <c r="E71" s="5"/>
      <c r="F71" s="6">
        <f t="shared" si="6"/>
        <v>20.957999999999998</v>
      </c>
      <c r="G71" s="6">
        <f t="shared" si="7"/>
        <v>4.0420000000000016</v>
      </c>
      <c r="I71" s="7">
        <f t="shared" si="8"/>
        <v>28.61</v>
      </c>
      <c r="J71" s="7">
        <f t="shared" si="9"/>
        <v>-13.61</v>
      </c>
      <c r="K71" s="5"/>
      <c r="L71" s="7">
        <f t="shared" si="10"/>
        <v>17.484999999999999</v>
      </c>
      <c r="M71" s="7">
        <f t="shared" si="11"/>
        <v>7.5150000000000006</v>
      </c>
    </row>
    <row r="72" spans="2:13" x14ac:dyDescent="0.3">
      <c r="B72" s="5">
        <v>36</v>
      </c>
      <c r="C72" s="22">
        <v>31</v>
      </c>
      <c r="D72" s="5">
        <v>18</v>
      </c>
      <c r="E72" s="5"/>
      <c r="F72" s="6">
        <f t="shared" si="6"/>
        <v>17.489000000000001</v>
      </c>
      <c r="G72" s="6">
        <f t="shared" si="7"/>
        <v>0.51099999999999923</v>
      </c>
      <c r="I72" s="7">
        <f t="shared" si="8"/>
        <v>29.341999999999999</v>
      </c>
      <c r="J72" s="7">
        <f t="shared" si="9"/>
        <v>1.6580000000000013</v>
      </c>
      <c r="K72" s="5"/>
      <c r="L72" s="7">
        <f t="shared" si="10"/>
        <v>17.926000000000002</v>
      </c>
      <c r="M72" s="7">
        <f t="shared" si="11"/>
        <v>7.3999999999998067E-2</v>
      </c>
    </row>
    <row r="73" spans="2:13" x14ac:dyDescent="0.3">
      <c r="B73" s="5">
        <v>29</v>
      </c>
      <c r="C73" s="22">
        <v>26</v>
      </c>
      <c r="D73" s="5">
        <v>17</v>
      </c>
      <c r="E73" s="5"/>
      <c r="F73" s="6">
        <f t="shared" si="6"/>
        <v>17.305999999999997</v>
      </c>
      <c r="G73" s="6">
        <f t="shared" si="7"/>
        <v>-0.30599999999999739</v>
      </c>
      <c r="I73" s="7">
        <f t="shared" si="8"/>
        <v>27.634</v>
      </c>
      <c r="J73" s="7">
        <f t="shared" si="9"/>
        <v>-1.6340000000000003</v>
      </c>
      <c r="K73" s="5"/>
      <c r="L73" s="7">
        <f t="shared" si="10"/>
        <v>16.896999999999998</v>
      </c>
      <c r="M73" s="7">
        <f t="shared" si="11"/>
        <v>0.10300000000000153</v>
      </c>
    </row>
    <row r="74" spans="2:13" x14ac:dyDescent="0.3">
      <c r="B74" s="5">
        <v>40</v>
      </c>
      <c r="C74" s="22">
        <v>29</v>
      </c>
      <c r="D74" s="5">
        <v>20</v>
      </c>
      <c r="E74" s="5"/>
      <c r="F74" s="6">
        <f t="shared" si="6"/>
        <v>18.837</v>
      </c>
      <c r="G74" s="6">
        <f t="shared" si="7"/>
        <v>1.1630000000000003</v>
      </c>
      <c r="I74" s="7">
        <f t="shared" si="8"/>
        <v>30.317999999999998</v>
      </c>
      <c r="J74" s="7">
        <f t="shared" si="9"/>
        <v>-1.3179999999999978</v>
      </c>
      <c r="K74" s="5"/>
      <c r="L74" s="7">
        <f t="shared" si="10"/>
        <v>18.513999999999999</v>
      </c>
      <c r="M74" s="7">
        <f t="shared" si="11"/>
        <v>1.4860000000000007</v>
      </c>
    </row>
    <row r="75" spans="2:13" x14ac:dyDescent="0.3">
      <c r="B75" s="5">
        <v>31</v>
      </c>
      <c r="C75" s="22">
        <v>22</v>
      </c>
      <c r="D75" s="5">
        <v>28</v>
      </c>
      <c r="E75" s="5"/>
      <c r="F75" s="6">
        <f t="shared" si="6"/>
        <v>18.748000000000001</v>
      </c>
      <c r="G75" s="6">
        <f t="shared" si="7"/>
        <v>9.2519999999999989</v>
      </c>
      <c r="I75" s="7">
        <f t="shared" si="8"/>
        <v>28.122</v>
      </c>
      <c r="J75" s="7">
        <f t="shared" si="9"/>
        <v>-6.1219999999999999</v>
      </c>
      <c r="K75" s="5"/>
      <c r="L75" s="7">
        <f t="shared" si="10"/>
        <v>17.190999999999999</v>
      </c>
      <c r="M75" s="7">
        <f t="shared" si="11"/>
        <v>10.809000000000001</v>
      </c>
    </row>
    <row r="76" spans="2:13" x14ac:dyDescent="0.3">
      <c r="B76" s="5">
        <v>20</v>
      </c>
      <c r="C76" s="22">
        <v>24</v>
      </c>
      <c r="D76" s="5">
        <v>15</v>
      </c>
      <c r="E76" s="5"/>
      <c r="F76" s="6">
        <f t="shared" si="6"/>
        <v>15.936999999999999</v>
      </c>
      <c r="G76" s="6">
        <f t="shared" si="7"/>
        <v>-0.93699999999999939</v>
      </c>
      <c r="I76" s="7">
        <f t="shared" si="8"/>
        <v>25.437999999999999</v>
      </c>
      <c r="J76" s="7">
        <f t="shared" si="9"/>
        <v>-1.4379999999999988</v>
      </c>
      <c r="K76" s="5"/>
      <c r="L76" s="7">
        <f t="shared" si="10"/>
        <v>15.574</v>
      </c>
      <c r="M76" s="7">
        <f t="shared" si="11"/>
        <v>-0.57399999999999984</v>
      </c>
    </row>
    <row r="77" spans="2:13" x14ac:dyDescent="0.3">
      <c r="B77" s="22">
        <v>38</v>
      </c>
      <c r="C77" s="22">
        <v>28</v>
      </c>
      <c r="D77" s="22">
        <v>13</v>
      </c>
      <c r="E77" s="5"/>
      <c r="F77" s="6">
        <f t="shared" si="6"/>
        <v>18.675000000000001</v>
      </c>
      <c r="G77" s="6">
        <f t="shared" si="7"/>
        <v>-5.6750000000000007</v>
      </c>
      <c r="I77" s="7">
        <f t="shared" si="8"/>
        <v>29.83</v>
      </c>
      <c r="J77" s="7">
        <f t="shared" si="9"/>
        <v>-1.8299999999999983</v>
      </c>
      <c r="K77" s="5"/>
      <c r="L77" s="7">
        <f t="shared" si="10"/>
        <v>18.22</v>
      </c>
      <c r="M77" s="7">
        <f t="shared" si="11"/>
        <v>-5.2199999999999989</v>
      </c>
    </row>
    <row r="78" spans="2:13" x14ac:dyDescent="0.3">
      <c r="B78" s="22">
        <v>28</v>
      </c>
      <c r="C78" s="22">
        <v>38</v>
      </c>
      <c r="D78" s="22">
        <v>17</v>
      </c>
      <c r="E78" s="5"/>
      <c r="F78" s="6">
        <f t="shared" si="6"/>
        <v>14.024999999999999</v>
      </c>
      <c r="G78" s="6">
        <f t="shared" si="7"/>
        <v>2.9750000000000014</v>
      </c>
      <c r="I78" s="7">
        <f t="shared" si="8"/>
        <v>27.39</v>
      </c>
      <c r="J78" s="7">
        <f t="shared" si="9"/>
        <v>10.61</v>
      </c>
      <c r="K78" s="10"/>
      <c r="L78" s="7">
        <f t="shared" si="10"/>
        <v>16.75</v>
      </c>
      <c r="M78" s="7">
        <f t="shared" si="11"/>
        <v>0.25</v>
      </c>
    </row>
    <row r="79" spans="2:13" x14ac:dyDescent="0.3">
      <c r="B79" s="22">
        <v>34</v>
      </c>
      <c r="C79" s="22">
        <v>20</v>
      </c>
      <c r="D79" s="22">
        <v>18</v>
      </c>
      <c r="E79" s="5"/>
      <c r="F79" s="6">
        <f t="shared" si="6"/>
        <v>19.887</v>
      </c>
      <c r="G79" s="6">
        <f t="shared" si="7"/>
        <v>-1.8870000000000005</v>
      </c>
      <c r="I79" s="7">
        <f t="shared" si="8"/>
        <v>28.853999999999999</v>
      </c>
      <c r="J79" s="7">
        <f t="shared" si="9"/>
        <v>-8.8539999999999992</v>
      </c>
      <c r="K79" s="10"/>
      <c r="L79" s="7">
        <f t="shared" si="10"/>
        <v>17.631999999999998</v>
      </c>
      <c r="M79" s="7">
        <f t="shared" si="11"/>
        <v>0.3680000000000021</v>
      </c>
    </row>
    <row r="80" spans="2:13" x14ac:dyDescent="0.3">
      <c r="B80" s="23">
        <v>26</v>
      </c>
      <c r="C80" s="23">
        <v>14</v>
      </c>
      <c r="D80" s="23">
        <v>22</v>
      </c>
      <c r="F80" s="6">
        <f t="shared" si="6"/>
        <v>19.751000000000001</v>
      </c>
      <c r="G80" s="6">
        <f t="shared" si="7"/>
        <v>2.2489999999999988</v>
      </c>
      <c r="I80" s="7">
        <f t="shared" si="8"/>
        <v>26.902000000000001</v>
      </c>
      <c r="J80" s="7">
        <f t="shared" si="9"/>
        <v>-12.902000000000001</v>
      </c>
      <c r="L80" s="7">
        <f t="shared" si="10"/>
        <v>16.456</v>
      </c>
      <c r="M80" s="7">
        <f t="shared" si="11"/>
        <v>5.5440000000000005</v>
      </c>
    </row>
    <row r="81" spans="2:13" x14ac:dyDescent="0.3">
      <c r="B81" s="23">
        <v>35</v>
      </c>
      <c r="C81" s="23">
        <v>26</v>
      </c>
      <c r="D81" s="23">
        <v>25</v>
      </c>
      <c r="F81" s="6">
        <f t="shared" si="6"/>
        <v>18.559999999999999</v>
      </c>
      <c r="G81" s="6">
        <f t="shared" si="7"/>
        <v>6.4400000000000013</v>
      </c>
      <c r="I81" s="7">
        <f t="shared" si="8"/>
        <v>29.097999999999999</v>
      </c>
      <c r="J81" s="7">
        <f t="shared" si="9"/>
        <v>-3.097999999999999</v>
      </c>
      <c r="L81" s="7">
        <f t="shared" si="10"/>
        <v>17.779</v>
      </c>
      <c r="M81" s="7">
        <f t="shared" si="11"/>
        <v>7.2210000000000001</v>
      </c>
    </row>
    <row r="82" spans="2:13" x14ac:dyDescent="0.3">
      <c r="B82" s="23">
        <v>24</v>
      </c>
      <c r="C82" s="23">
        <v>39</v>
      </c>
      <c r="D82" s="23">
        <v>11</v>
      </c>
      <c r="F82" s="6">
        <f t="shared" si="6"/>
        <v>12.933</v>
      </c>
      <c r="G82" s="6">
        <f t="shared" si="7"/>
        <v>-1.9329999999999998</v>
      </c>
      <c r="I82" s="7">
        <f t="shared" si="8"/>
        <v>26.414000000000001</v>
      </c>
      <c r="J82" s="7">
        <f t="shared" si="9"/>
        <v>12.585999999999999</v>
      </c>
      <c r="L82" s="7">
        <f t="shared" si="10"/>
        <v>16.161999999999999</v>
      </c>
      <c r="M82" s="7">
        <f t="shared" si="11"/>
        <v>-5.161999999999999</v>
      </c>
    </row>
    <row r="83" spans="2:13" x14ac:dyDescent="0.3">
      <c r="B83" s="23">
        <v>34</v>
      </c>
      <c r="C83" s="23">
        <v>33</v>
      </c>
      <c r="D83" s="23">
        <v>18</v>
      </c>
      <c r="F83" s="6">
        <f t="shared" si="6"/>
        <v>16.558999999999997</v>
      </c>
      <c r="G83" s="6">
        <f t="shared" si="7"/>
        <v>1.4410000000000025</v>
      </c>
      <c r="I83" s="7">
        <f t="shared" si="8"/>
        <v>28.853999999999999</v>
      </c>
      <c r="J83" s="7">
        <f t="shared" si="9"/>
        <v>4.1460000000000008</v>
      </c>
      <c r="L83" s="7">
        <f t="shared" si="10"/>
        <v>17.631999999999998</v>
      </c>
      <c r="M83" s="7">
        <f t="shared" si="11"/>
        <v>0.3680000000000021</v>
      </c>
    </row>
    <row r="84" spans="2:13" x14ac:dyDescent="0.3">
      <c r="B84" s="23">
        <v>22</v>
      </c>
      <c r="C84" s="23">
        <v>21</v>
      </c>
      <c r="D84" s="23">
        <v>18</v>
      </c>
      <c r="F84" s="6">
        <f t="shared" si="6"/>
        <v>17.122999999999998</v>
      </c>
      <c r="G84" s="6">
        <f t="shared" si="7"/>
        <v>0.87700000000000244</v>
      </c>
      <c r="I84" s="7">
        <f t="shared" si="8"/>
        <v>25.926000000000002</v>
      </c>
      <c r="J84" s="7">
        <f t="shared" si="9"/>
        <v>-4.9260000000000019</v>
      </c>
      <c r="L84" s="7">
        <f t="shared" si="10"/>
        <v>15.868</v>
      </c>
      <c r="M84" s="7">
        <f t="shared" si="11"/>
        <v>2.1319999999999997</v>
      </c>
    </row>
    <row r="85" spans="2:13" x14ac:dyDescent="0.3">
      <c r="B85" s="23">
        <v>31</v>
      </c>
      <c r="C85" s="23">
        <v>19</v>
      </c>
      <c r="D85" s="23">
        <v>11</v>
      </c>
      <c r="F85" s="6">
        <f t="shared" si="6"/>
        <v>19.515999999999998</v>
      </c>
      <c r="G85" s="6">
        <f t="shared" si="7"/>
        <v>-8.5159999999999982</v>
      </c>
      <c r="I85" s="7">
        <f t="shared" si="8"/>
        <v>28.122</v>
      </c>
      <c r="J85" s="7">
        <f t="shared" si="9"/>
        <v>-9.1219999999999999</v>
      </c>
      <c r="L85" s="7">
        <f t="shared" si="10"/>
        <v>17.190999999999999</v>
      </c>
      <c r="M85" s="7">
        <f t="shared" si="11"/>
        <v>-6.1909999999999989</v>
      </c>
    </row>
    <row r="86" spans="2:13" x14ac:dyDescent="0.3">
      <c r="B86" s="23">
        <v>34</v>
      </c>
      <c r="C86" s="23">
        <v>28</v>
      </c>
      <c r="D86" s="23">
        <v>15</v>
      </c>
      <c r="F86" s="6">
        <f t="shared" si="6"/>
        <v>17.838999999999999</v>
      </c>
      <c r="G86" s="6">
        <f t="shared" si="7"/>
        <v>-2.8389999999999986</v>
      </c>
      <c r="I86" s="7">
        <f t="shared" si="8"/>
        <v>28.853999999999999</v>
      </c>
      <c r="J86" s="7">
        <f t="shared" si="9"/>
        <v>-0.8539999999999992</v>
      </c>
      <c r="L86" s="7">
        <f t="shared" si="10"/>
        <v>17.631999999999998</v>
      </c>
      <c r="M86" s="7">
        <f t="shared" si="11"/>
        <v>-2.6319999999999979</v>
      </c>
    </row>
    <row r="87" spans="2:13" x14ac:dyDescent="0.3">
      <c r="B87" s="23">
        <v>33</v>
      </c>
      <c r="C87" s="23">
        <v>40</v>
      </c>
      <c r="D87" s="23">
        <v>17</v>
      </c>
      <c r="F87" s="6">
        <f t="shared" si="6"/>
        <v>14.558</v>
      </c>
      <c r="G87" s="6">
        <f t="shared" si="7"/>
        <v>2.4420000000000002</v>
      </c>
      <c r="I87" s="7">
        <f t="shared" si="8"/>
        <v>28.61</v>
      </c>
      <c r="J87" s="7">
        <f t="shared" si="9"/>
        <v>11.39</v>
      </c>
      <c r="L87" s="7">
        <f t="shared" si="10"/>
        <v>17.484999999999999</v>
      </c>
      <c r="M87" s="7">
        <f t="shared" si="11"/>
        <v>-0.48499999999999943</v>
      </c>
    </row>
    <row r="88" spans="2:13" x14ac:dyDescent="0.3">
      <c r="B88" s="23">
        <v>32</v>
      </c>
      <c r="C88" s="23">
        <v>25</v>
      </c>
      <c r="D88" s="23">
        <v>20</v>
      </c>
      <c r="F88" s="6">
        <f t="shared" si="6"/>
        <v>18.189</v>
      </c>
      <c r="G88" s="6">
        <f t="shared" si="7"/>
        <v>1.8109999999999999</v>
      </c>
      <c r="I88" s="7">
        <f t="shared" si="8"/>
        <v>28.366</v>
      </c>
      <c r="J88" s="7">
        <f t="shared" si="9"/>
        <v>-3.3659999999999997</v>
      </c>
      <c r="L88" s="7">
        <f t="shared" si="10"/>
        <v>17.338000000000001</v>
      </c>
      <c r="M88" s="7">
        <f t="shared" si="11"/>
        <v>2.661999999999999</v>
      </c>
    </row>
    <row r="89" spans="2:13" x14ac:dyDescent="0.3">
      <c r="B89" s="23">
        <v>26</v>
      </c>
      <c r="C89" s="23">
        <v>16</v>
      </c>
      <c r="D89" s="23">
        <v>20</v>
      </c>
      <c r="F89" s="6">
        <f t="shared" si="6"/>
        <v>19.239000000000001</v>
      </c>
      <c r="G89" s="6">
        <f t="shared" si="7"/>
        <v>0.76099999999999923</v>
      </c>
      <c r="I89" s="7">
        <f t="shared" si="8"/>
        <v>26.902000000000001</v>
      </c>
      <c r="J89" s="7">
        <f t="shared" si="9"/>
        <v>-10.902000000000001</v>
      </c>
      <c r="L89" s="7">
        <f t="shared" si="10"/>
        <v>16.456</v>
      </c>
      <c r="M89" s="7">
        <f t="shared" si="11"/>
        <v>3.5440000000000005</v>
      </c>
    </row>
    <row r="90" spans="2:13" x14ac:dyDescent="0.3">
      <c r="B90" s="23">
        <v>15</v>
      </c>
      <c r="C90" s="23">
        <v>26</v>
      </c>
      <c r="D90" s="23">
        <v>14</v>
      </c>
      <c r="F90" s="6">
        <f t="shared" si="6"/>
        <v>14.379999999999999</v>
      </c>
      <c r="G90" s="6">
        <f t="shared" si="7"/>
        <v>-0.37999999999999901</v>
      </c>
      <c r="I90" s="7">
        <f t="shared" si="8"/>
        <v>24.218</v>
      </c>
      <c r="J90" s="7">
        <f t="shared" si="9"/>
        <v>1.782</v>
      </c>
      <c r="L90" s="7">
        <f t="shared" si="10"/>
        <v>14.839</v>
      </c>
      <c r="M90" s="7">
        <f t="shared" si="11"/>
        <v>-0.83900000000000041</v>
      </c>
    </row>
    <row r="91" spans="2:13" x14ac:dyDescent="0.3">
      <c r="B91" s="23">
        <v>31</v>
      </c>
      <c r="C91" s="23">
        <v>37</v>
      </c>
      <c r="D91" s="23">
        <v>8</v>
      </c>
      <c r="F91" s="6">
        <f t="shared" si="6"/>
        <v>14.908000000000001</v>
      </c>
      <c r="G91" s="6">
        <f t="shared" si="7"/>
        <v>-6.9080000000000013</v>
      </c>
      <c r="I91" s="7">
        <f t="shared" si="8"/>
        <v>28.122</v>
      </c>
      <c r="J91" s="7">
        <f t="shared" si="9"/>
        <v>8.8780000000000001</v>
      </c>
      <c r="L91" s="7">
        <f t="shared" si="10"/>
        <v>17.190999999999999</v>
      </c>
      <c r="M91" s="7">
        <f t="shared" si="11"/>
        <v>-9.1909999999999989</v>
      </c>
    </row>
    <row r="92" spans="2:13" x14ac:dyDescent="0.3">
      <c r="B92" s="23">
        <v>45</v>
      </c>
      <c r="C92" s="23">
        <v>40</v>
      </c>
      <c r="D92" s="23">
        <v>18</v>
      </c>
      <c r="F92" s="6">
        <f t="shared" si="6"/>
        <v>17.065999999999999</v>
      </c>
      <c r="G92" s="6">
        <f t="shared" si="7"/>
        <v>0.93400000000000105</v>
      </c>
      <c r="I92" s="7">
        <f t="shared" si="8"/>
        <v>31.538</v>
      </c>
      <c r="J92" s="7">
        <f t="shared" si="9"/>
        <v>8.4619999999999997</v>
      </c>
      <c r="L92" s="7">
        <f t="shared" si="10"/>
        <v>19.248999999999999</v>
      </c>
      <c r="M92" s="7">
        <f t="shared" si="11"/>
        <v>-1.2489999999999988</v>
      </c>
    </row>
    <row r="93" spans="2:13" x14ac:dyDescent="0.3">
      <c r="B93" s="23">
        <v>28</v>
      </c>
      <c r="C93" s="23">
        <v>29</v>
      </c>
      <c r="D93" s="23">
        <v>19</v>
      </c>
      <c r="F93" s="6">
        <f t="shared" si="6"/>
        <v>16.329000000000001</v>
      </c>
      <c r="G93" s="6">
        <f t="shared" si="7"/>
        <v>2.6709999999999994</v>
      </c>
      <c r="I93" s="7">
        <f t="shared" si="8"/>
        <v>27.39</v>
      </c>
      <c r="J93" s="7">
        <f t="shared" si="9"/>
        <v>1.6099999999999994</v>
      </c>
      <c r="L93" s="7">
        <f t="shared" si="10"/>
        <v>16.75</v>
      </c>
      <c r="M93" s="7">
        <f t="shared" si="11"/>
        <v>2.25</v>
      </c>
    </row>
    <row r="94" spans="2:13" x14ac:dyDescent="0.3">
      <c r="B94" s="23">
        <v>36</v>
      </c>
      <c r="C94" s="23">
        <v>26</v>
      </c>
      <c r="D94" s="23">
        <v>20</v>
      </c>
      <c r="F94" s="6">
        <f t="shared" si="6"/>
        <v>18.768999999999998</v>
      </c>
      <c r="G94" s="6">
        <f t="shared" si="7"/>
        <v>1.2310000000000016</v>
      </c>
      <c r="I94" s="7">
        <f t="shared" si="8"/>
        <v>29.341999999999999</v>
      </c>
      <c r="J94" s="7">
        <f t="shared" si="9"/>
        <v>-3.3419999999999987</v>
      </c>
      <c r="L94" s="7">
        <f t="shared" si="10"/>
        <v>17.926000000000002</v>
      </c>
      <c r="M94" s="7">
        <f t="shared" si="11"/>
        <v>2.0739999999999981</v>
      </c>
    </row>
    <row r="95" spans="2:13" x14ac:dyDescent="0.3">
      <c r="B95" s="23">
        <v>28</v>
      </c>
      <c r="C95" s="23">
        <v>11</v>
      </c>
      <c r="D95" s="23">
        <v>21</v>
      </c>
      <c r="F95" s="6">
        <f t="shared" si="6"/>
        <v>20.937000000000001</v>
      </c>
      <c r="G95" s="6">
        <f t="shared" si="7"/>
        <v>6.2999999999998835E-2</v>
      </c>
      <c r="I95" s="7">
        <f t="shared" si="8"/>
        <v>27.39</v>
      </c>
      <c r="J95" s="7">
        <f t="shared" si="9"/>
        <v>-16.39</v>
      </c>
      <c r="L95" s="7">
        <f t="shared" si="10"/>
        <v>16.75</v>
      </c>
      <c r="M95" s="7">
        <f t="shared" si="11"/>
        <v>4.25</v>
      </c>
    </row>
    <row r="96" spans="2:13" x14ac:dyDescent="0.3">
      <c r="B96" s="23">
        <v>40</v>
      </c>
      <c r="C96" s="23">
        <v>40</v>
      </c>
      <c r="D96" s="23">
        <v>15</v>
      </c>
      <c r="F96" s="6">
        <f t="shared" si="6"/>
        <v>16.021000000000001</v>
      </c>
      <c r="G96" s="6">
        <f t="shared" si="7"/>
        <v>-1.0210000000000008</v>
      </c>
      <c r="I96" s="7">
        <f t="shared" si="8"/>
        <v>30.317999999999998</v>
      </c>
      <c r="J96" s="7">
        <f t="shared" si="9"/>
        <v>9.6820000000000022</v>
      </c>
      <c r="L96" s="7">
        <f t="shared" si="10"/>
        <v>18.513999999999999</v>
      </c>
      <c r="M96" s="7">
        <f t="shared" si="11"/>
        <v>-3.5139999999999993</v>
      </c>
    </row>
    <row r="97" spans="2:13" x14ac:dyDescent="0.3">
      <c r="B97" s="23">
        <v>26</v>
      </c>
      <c r="C97" s="23">
        <v>21</v>
      </c>
      <c r="D97" s="23">
        <v>20</v>
      </c>
      <c r="F97" s="6">
        <f t="shared" si="6"/>
        <v>17.959</v>
      </c>
      <c r="G97" s="6">
        <f t="shared" si="7"/>
        <v>2.0410000000000004</v>
      </c>
      <c r="I97" s="7">
        <f t="shared" si="8"/>
        <v>26.902000000000001</v>
      </c>
      <c r="J97" s="7">
        <f t="shared" si="9"/>
        <v>-5.902000000000001</v>
      </c>
      <c r="L97" s="7">
        <f t="shared" si="10"/>
        <v>16.456</v>
      </c>
      <c r="M97" s="7">
        <f t="shared" si="11"/>
        <v>3.5440000000000005</v>
      </c>
    </row>
    <row r="98" spans="2:13" x14ac:dyDescent="0.3">
      <c r="B98" s="23">
        <v>30</v>
      </c>
      <c r="C98" s="23">
        <v>28</v>
      </c>
      <c r="D98" s="23">
        <v>13</v>
      </c>
      <c r="F98" s="6">
        <f t="shared" si="6"/>
        <v>17.003</v>
      </c>
      <c r="G98" s="6">
        <f t="shared" si="7"/>
        <v>-4.0030000000000001</v>
      </c>
      <c r="I98" s="7">
        <f t="shared" si="8"/>
        <v>27.878</v>
      </c>
      <c r="J98" s="7">
        <f t="shared" si="9"/>
        <v>0.12199999999999989</v>
      </c>
      <c r="L98" s="7">
        <f t="shared" si="10"/>
        <v>17.044</v>
      </c>
      <c r="M98" s="7">
        <f t="shared" si="11"/>
        <v>-4.0440000000000005</v>
      </c>
    </row>
    <row r="99" spans="2:13" x14ac:dyDescent="0.3">
      <c r="B99" s="23">
        <v>32</v>
      </c>
      <c r="C99" s="23">
        <v>32</v>
      </c>
      <c r="D99" s="23">
        <v>13</v>
      </c>
      <c r="F99" s="6">
        <f t="shared" si="6"/>
        <v>16.396999999999998</v>
      </c>
      <c r="G99" s="6">
        <f t="shared" si="7"/>
        <v>-3.3969999999999985</v>
      </c>
      <c r="I99" s="7">
        <f t="shared" si="8"/>
        <v>28.366</v>
      </c>
      <c r="J99" s="7">
        <f t="shared" si="9"/>
        <v>3.6340000000000003</v>
      </c>
      <c r="L99" s="7">
        <f t="shared" si="10"/>
        <v>17.338000000000001</v>
      </c>
      <c r="M99" s="7">
        <f t="shared" si="11"/>
        <v>-4.338000000000001</v>
      </c>
    </row>
    <row r="100" spans="2:13" x14ac:dyDescent="0.3">
      <c r="B100" s="23">
        <v>36</v>
      </c>
      <c r="C100" s="23">
        <v>21</v>
      </c>
      <c r="D100" s="23">
        <v>16</v>
      </c>
      <c r="F100" s="6">
        <f t="shared" si="6"/>
        <v>20.048999999999999</v>
      </c>
      <c r="G100" s="6">
        <f t="shared" si="7"/>
        <v>-4.0489999999999995</v>
      </c>
      <c r="I100" s="7">
        <f t="shared" si="8"/>
        <v>29.341999999999999</v>
      </c>
      <c r="J100" s="7">
        <f t="shared" si="9"/>
        <v>-8.3419999999999987</v>
      </c>
      <c r="L100" s="7">
        <f t="shared" si="10"/>
        <v>17.926000000000002</v>
      </c>
      <c r="M100" s="7">
        <f t="shared" si="11"/>
        <v>-1.9260000000000019</v>
      </c>
    </row>
    <row r="101" spans="2:13" x14ac:dyDescent="0.3">
      <c r="B101" s="23">
        <v>44</v>
      </c>
      <c r="C101" s="23">
        <v>34</v>
      </c>
      <c r="D101" s="23">
        <v>15</v>
      </c>
      <c r="F101" s="6">
        <f t="shared" si="6"/>
        <v>18.393000000000001</v>
      </c>
      <c r="G101" s="6">
        <f t="shared" si="7"/>
        <v>-3.3930000000000007</v>
      </c>
      <c r="I101" s="7">
        <f t="shared" si="8"/>
        <v>31.294</v>
      </c>
      <c r="J101" s="7">
        <f t="shared" si="9"/>
        <v>2.7059999999999995</v>
      </c>
      <c r="L101" s="7">
        <f t="shared" si="10"/>
        <v>19.102</v>
      </c>
      <c r="M101" s="7">
        <f t="shared" si="11"/>
        <v>-4.1020000000000003</v>
      </c>
    </row>
    <row r="102" spans="2:13" x14ac:dyDescent="0.3">
      <c r="B102" s="23">
        <v>47</v>
      </c>
      <c r="C102" s="23">
        <v>18</v>
      </c>
      <c r="D102" s="23">
        <v>25</v>
      </c>
      <c r="F102" s="6">
        <f t="shared" si="6"/>
        <v>23.116</v>
      </c>
      <c r="G102" s="6">
        <f t="shared" si="7"/>
        <v>1.8840000000000003</v>
      </c>
      <c r="I102" s="7">
        <f t="shared" si="8"/>
        <v>32.025999999999996</v>
      </c>
      <c r="J102" s="7">
        <f t="shared" si="9"/>
        <v>-14.025999999999996</v>
      </c>
      <c r="L102" s="7">
        <f t="shared" si="10"/>
        <v>19.542999999999999</v>
      </c>
      <c r="M102" s="7">
        <f t="shared" si="11"/>
        <v>5.4570000000000007</v>
      </c>
    </row>
    <row r="103" spans="2:13" x14ac:dyDescent="0.3">
      <c r="B103" s="23">
        <v>35</v>
      </c>
      <c r="C103" s="23">
        <v>17</v>
      </c>
      <c r="D103" s="23">
        <v>23</v>
      </c>
      <c r="F103" s="6">
        <f t="shared" si="6"/>
        <v>20.863999999999997</v>
      </c>
      <c r="G103" s="6">
        <f t="shared" si="7"/>
        <v>2.1360000000000028</v>
      </c>
      <c r="I103" s="7">
        <f t="shared" si="8"/>
        <v>29.097999999999999</v>
      </c>
      <c r="J103" s="7">
        <f t="shared" si="9"/>
        <v>-12.097999999999999</v>
      </c>
      <c r="L103" s="7">
        <f t="shared" si="10"/>
        <v>17.779</v>
      </c>
      <c r="M103" s="7">
        <f t="shared" si="11"/>
        <v>5.2210000000000001</v>
      </c>
    </row>
    <row r="104" spans="2:13" x14ac:dyDescent="0.3">
      <c r="B104" s="23">
        <v>33</v>
      </c>
      <c r="C104" s="23">
        <v>37</v>
      </c>
      <c r="D104" s="23">
        <v>21</v>
      </c>
      <c r="F104" s="6">
        <f t="shared" si="6"/>
        <v>15.326000000000001</v>
      </c>
      <c r="G104" s="6">
        <f t="shared" si="7"/>
        <v>5.6739999999999995</v>
      </c>
      <c r="I104" s="7">
        <f t="shared" si="8"/>
        <v>28.61</v>
      </c>
      <c r="J104" s="7">
        <f t="shared" si="9"/>
        <v>8.39</v>
      </c>
      <c r="L104" s="7">
        <f t="shared" si="10"/>
        <v>17.484999999999999</v>
      </c>
      <c r="M104" s="7">
        <f t="shared" si="11"/>
        <v>3.5150000000000006</v>
      </c>
    </row>
    <row r="105" spans="2:13" x14ac:dyDescent="0.3">
      <c r="B105" s="23">
        <v>39</v>
      </c>
      <c r="C105" s="23">
        <v>18</v>
      </c>
      <c r="D105" s="23">
        <v>27</v>
      </c>
      <c r="F105" s="6">
        <f t="shared" si="6"/>
        <v>21.443999999999999</v>
      </c>
      <c r="G105" s="6">
        <f t="shared" si="7"/>
        <v>5.5560000000000009</v>
      </c>
      <c r="I105" s="7">
        <f t="shared" si="8"/>
        <v>30.073999999999998</v>
      </c>
      <c r="J105" s="7">
        <f t="shared" si="9"/>
        <v>-12.073999999999998</v>
      </c>
      <c r="L105" s="7">
        <f t="shared" si="10"/>
        <v>18.367000000000001</v>
      </c>
      <c r="M105" s="7">
        <f t="shared" si="11"/>
        <v>8.6329999999999991</v>
      </c>
    </row>
    <row r="106" spans="2:13" x14ac:dyDescent="0.3">
      <c r="B106" s="23">
        <v>27</v>
      </c>
      <c r="C106" s="23">
        <v>23</v>
      </c>
      <c r="D106" s="23">
        <v>27</v>
      </c>
      <c r="F106" s="6">
        <f t="shared" si="6"/>
        <v>17.655999999999999</v>
      </c>
      <c r="G106" s="6">
        <f t="shared" si="7"/>
        <v>9.3440000000000012</v>
      </c>
      <c r="I106" s="7">
        <f t="shared" si="8"/>
        <v>27.146000000000001</v>
      </c>
      <c r="J106" s="7">
        <f t="shared" si="9"/>
        <v>-4.1460000000000008</v>
      </c>
      <c r="L106" s="7">
        <f t="shared" si="10"/>
        <v>16.603000000000002</v>
      </c>
      <c r="M106" s="7">
        <f t="shared" si="11"/>
        <v>10.396999999999998</v>
      </c>
    </row>
    <row r="107" spans="2:13" x14ac:dyDescent="0.3">
      <c r="B107" s="23">
        <v>28</v>
      </c>
      <c r="C107" s="23">
        <v>23</v>
      </c>
      <c r="D107" s="23">
        <v>23</v>
      </c>
      <c r="F107" s="6">
        <f t="shared" si="6"/>
        <v>17.864999999999998</v>
      </c>
      <c r="G107" s="6">
        <f t="shared" si="7"/>
        <v>5.1350000000000016</v>
      </c>
      <c r="I107" s="7">
        <f t="shared" si="8"/>
        <v>27.39</v>
      </c>
      <c r="J107" s="7">
        <f t="shared" si="9"/>
        <v>-4.3900000000000006</v>
      </c>
      <c r="L107" s="7">
        <f t="shared" si="10"/>
        <v>16.75</v>
      </c>
      <c r="M107" s="7">
        <f t="shared" si="11"/>
        <v>6.25</v>
      </c>
    </row>
    <row r="108" spans="2:13" x14ac:dyDescent="0.3">
      <c r="B108" s="23">
        <v>38</v>
      </c>
      <c r="C108" s="23">
        <v>40</v>
      </c>
      <c r="D108" s="23">
        <v>13</v>
      </c>
      <c r="F108" s="6">
        <f t="shared" si="6"/>
        <v>15.602999999999998</v>
      </c>
      <c r="G108" s="6">
        <f t="shared" si="7"/>
        <v>-2.602999999999998</v>
      </c>
      <c r="I108" s="7">
        <f t="shared" si="8"/>
        <v>29.83</v>
      </c>
      <c r="J108" s="7">
        <f t="shared" si="9"/>
        <v>10.170000000000002</v>
      </c>
      <c r="L108" s="7">
        <f t="shared" si="10"/>
        <v>18.22</v>
      </c>
      <c r="M108" s="7">
        <f t="shared" si="11"/>
        <v>-5.2199999999999989</v>
      </c>
    </row>
    <row r="109" spans="2:13" x14ac:dyDescent="0.3">
      <c r="B109" s="23">
        <v>27</v>
      </c>
      <c r="C109" s="23">
        <v>14</v>
      </c>
      <c r="D109" s="23">
        <v>5</v>
      </c>
      <c r="F109" s="6">
        <f t="shared" si="6"/>
        <v>19.96</v>
      </c>
      <c r="G109" s="6">
        <f t="shared" si="7"/>
        <v>-14.96</v>
      </c>
      <c r="I109" s="7">
        <f t="shared" si="8"/>
        <v>27.146000000000001</v>
      </c>
      <c r="J109" s="7">
        <f t="shared" si="9"/>
        <v>-13.146000000000001</v>
      </c>
      <c r="L109" s="7">
        <f t="shared" si="10"/>
        <v>16.603000000000002</v>
      </c>
      <c r="M109" s="7">
        <f t="shared" si="11"/>
        <v>-11.603000000000002</v>
      </c>
    </row>
    <row r="110" spans="2:13" x14ac:dyDescent="0.3">
      <c r="B110" s="23">
        <v>41</v>
      </c>
      <c r="C110" s="23">
        <v>37</v>
      </c>
      <c r="D110" s="23">
        <v>18</v>
      </c>
      <c r="F110" s="6">
        <f t="shared" si="6"/>
        <v>16.997999999999998</v>
      </c>
      <c r="G110" s="6">
        <f t="shared" si="7"/>
        <v>1.0020000000000024</v>
      </c>
      <c r="I110" s="7">
        <f t="shared" si="8"/>
        <v>30.561999999999998</v>
      </c>
      <c r="J110" s="7">
        <f t="shared" si="9"/>
        <v>6.4380000000000024</v>
      </c>
      <c r="L110" s="7">
        <f t="shared" si="10"/>
        <v>18.661000000000001</v>
      </c>
      <c r="M110" s="7">
        <f t="shared" si="11"/>
        <v>-0.66100000000000136</v>
      </c>
    </row>
    <row r="111" spans="2:13" x14ac:dyDescent="0.3">
      <c r="B111" s="23">
        <v>38</v>
      </c>
      <c r="C111" s="23">
        <v>35</v>
      </c>
      <c r="D111" s="23">
        <v>17</v>
      </c>
      <c r="F111" s="6">
        <f t="shared" si="6"/>
        <v>16.882999999999999</v>
      </c>
      <c r="G111" s="6">
        <f t="shared" si="7"/>
        <v>0.11700000000000088</v>
      </c>
      <c r="I111" s="7">
        <f t="shared" si="8"/>
        <v>29.83</v>
      </c>
      <c r="J111" s="7">
        <f t="shared" si="9"/>
        <v>5.1700000000000017</v>
      </c>
      <c r="L111" s="7">
        <f t="shared" si="10"/>
        <v>18.22</v>
      </c>
      <c r="M111" s="7">
        <f t="shared" si="11"/>
        <v>-1.2199999999999989</v>
      </c>
    </row>
    <row r="112" spans="2:13" x14ac:dyDescent="0.3">
      <c r="B112" s="23">
        <v>24</v>
      </c>
      <c r="C112" s="23">
        <v>16</v>
      </c>
      <c r="D112" s="23">
        <v>17</v>
      </c>
      <c r="F112" s="6">
        <f t="shared" si="6"/>
        <v>18.820999999999998</v>
      </c>
      <c r="G112" s="6">
        <f t="shared" si="7"/>
        <v>-1.820999999999998</v>
      </c>
      <c r="I112" s="7">
        <f t="shared" si="8"/>
        <v>26.414000000000001</v>
      </c>
      <c r="J112" s="7">
        <f t="shared" si="9"/>
        <v>-10.414000000000001</v>
      </c>
      <c r="L112" s="7">
        <f t="shared" si="10"/>
        <v>16.161999999999999</v>
      </c>
      <c r="M112" s="7">
        <f t="shared" si="11"/>
        <v>0.83800000000000097</v>
      </c>
    </row>
    <row r="113" spans="2:13" x14ac:dyDescent="0.3">
      <c r="B113" s="23">
        <v>39</v>
      </c>
      <c r="C113" s="23">
        <v>26</v>
      </c>
      <c r="D113" s="23">
        <v>23</v>
      </c>
      <c r="F113" s="6">
        <f t="shared" si="6"/>
        <v>19.396000000000001</v>
      </c>
      <c r="G113" s="6">
        <f t="shared" si="7"/>
        <v>3.6039999999999992</v>
      </c>
      <c r="I113" s="7">
        <f t="shared" si="8"/>
        <v>30.073999999999998</v>
      </c>
      <c r="J113" s="7">
        <f t="shared" si="9"/>
        <v>-4.0739999999999981</v>
      </c>
      <c r="L113" s="7">
        <f t="shared" si="10"/>
        <v>18.367000000000001</v>
      </c>
      <c r="M113" s="7">
        <f t="shared" si="11"/>
        <v>4.6329999999999991</v>
      </c>
    </row>
    <row r="114" spans="2:13" x14ac:dyDescent="0.3">
      <c r="B114" s="23">
        <v>26</v>
      </c>
      <c r="C114" s="23">
        <v>27</v>
      </c>
      <c r="D114" s="23">
        <v>7</v>
      </c>
      <c r="F114" s="6">
        <f t="shared" si="6"/>
        <v>16.423000000000002</v>
      </c>
      <c r="G114" s="6">
        <f t="shared" si="7"/>
        <v>-9.4230000000000018</v>
      </c>
      <c r="I114" s="7">
        <f t="shared" si="8"/>
        <v>26.902000000000001</v>
      </c>
      <c r="J114" s="7">
        <f t="shared" si="9"/>
        <v>9.7999999999998977E-2</v>
      </c>
      <c r="L114" s="7">
        <f t="shared" si="10"/>
        <v>16.456</v>
      </c>
      <c r="M114" s="7">
        <f t="shared" si="11"/>
        <v>-9.4559999999999995</v>
      </c>
    </row>
    <row r="115" spans="2:13" x14ac:dyDescent="0.3">
      <c r="B115" s="23">
        <v>35</v>
      </c>
      <c r="C115" s="23">
        <v>36</v>
      </c>
      <c r="D115" s="23">
        <v>13</v>
      </c>
      <c r="F115" s="6">
        <f t="shared" si="6"/>
        <v>15.999999999999998</v>
      </c>
      <c r="G115" s="6">
        <f t="shared" si="7"/>
        <v>-2.9999999999999982</v>
      </c>
      <c r="I115" s="7">
        <f t="shared" si="8"/>
        <v>29.097999999999999</v>
      </c>
      <c r="J115" s="7">
        <f t="shared" si="9"/>
        <v>6.902000000000001</v>
      </c>
      <c r="L115" s="7">
        <f t="shared" si="10"/>
        <v>17.779</v>
      </c>
      <c r="M115" s="7">
        <f t="shared" si="11"/>
        <v>-4.7789999999999999</v>
      </c>
    </row>
    <row r="116" spans="2:13" x14ac:dyDescent="0.3">
      <c r="B116" s="23">
        <v>45</v>
      </c>
      <c r="C116" s="23">
        <v>44</v>
      </c>
      <c r="D116" s="23">
        <v>15</v>
      </c>
      <c r="F116" s="6">
        <f t="shared" si="6"/>
        <v>16.042000000000002</v>
      </c>
      <c r="G116" s="6">
        <f t="shared" si="7"/>
        <v>-1.0420000000000016</v>
      </c>
      <c r="I116" s="7">
        <f t="shared" si="8"/>
        <v>31.538</v>
      </c>
      <c r="J116" s="7">
        <f t="shared" si="9"/>
        <v>12.462</v>
      </c>
      <c r="L116" s="7">
        <f t="shared" si="10"/>
        <v>19.248999999999999</v>
      </c>
      <c r="M116" s="7">
        <f t="shared" si="11"/>
        <v>-4.2489999999999988</v>
      </c>
    </row>
    <row r="117" spans="2:13" x14ac:dyDescent="0.3">
      <c r="B117" s="23">
        <v>31</v>
      </c>
      <c r="C117" s="23">
        <v>34</v>
      </c>
      <c r="D117" s="23">
        <v>17</v>
      </c>
      <c r="F117" s="6">
        <f t="shared" si="6"/>
        <v>15.675999999999998</v>
      </c>
      <c r="G117" s="6">
        <f t="shared" si="7"/>
        <v>1.3240000000000016</v>
      </c>
      <c r="I117" s="7">
        <f t="shared" si="8"/>
        <v>28.122</v>
      </c>
      <c r="J117" s="7">
        <f t="shared" si="9"/>
        <v>5.8780000000000001</v>
      </c>
      <c r="L117" s="7">
        <f t="shared" si="10"/>
        <v>17.190999999999999</v>
      </c>
      <c r="M117" s="7">
        <f t="shared" si="11"/>
        <v>-0.19099999999999895</v>
      </c>
    </row>
    <row r="118" spans="2:13" x14ac:dyDescent="0.3">
      <c r="B118" s="23">
        <v>28</v>
      </c>
      <c r="C118" s="23">
        <v>21</v>
      </c>
      <c r="D118" s="23">
        <v>16</v>
      </c>
      <c r="F118" s="6">
        <f t="shared" si="6"/>
        <v>18.376999999999999</v>
      </c>
      <c r="G118" s="6">
        <f t="shared" si="7"/>
        <v>-2.3769999999999989</v>
      </c>
      <c r="I118" s="7">
        <f t="shared" si="8"/>
        <v>27.39</v>
      </c>
      <c r="J118" s="7">
        <f t="shared" si="9"/>
        <v>-6.3900000000000006</v>
      </c>
      <c r="L118" s="7">
        <f t="shared" si="10"/>
        <v>16.75</v>
      </c>
      <c r="M118" s="7">
        <f t="shared" si="11"/>
        <v>-0.75</v>
      </c>
    </row>
    <row r="119" spans="2:13" x14ac:dyDescent="0.3">
      <c r="B119" s="23">
        <v>30</v>
      </c>
      <c r="C119" s="23">
        <v>21</v>
      </c>
      <c r="D119" s="23">
        <v>12</v>
      </c>
      <c r="F119" s="6">
        <f t="shared" si="6"/>
        <v>18.794999999999998</v>
      </c>
      <c r="G119" s="6">
        <f t="shared" si="7"/>
        <v>-6.7949999999999982</v>
      </c>
      <c r="I119" s="7">
        <f t="shared" si="8"/>
        <v>27.878</v>
      </c>
      <c r="J119" s="7">
        <f t="shared" si="9"/>
        <v>-6.8780000000000001</v>
      </c>
      <c r="L119" s="7">
        <f t="shared" si="10"/>
        <v>17.044</v>
      </c>
      <c r="M119" s="7">
        <f t="shared" si="11"/>
        <v>-5.0440000000000005</v>
      </c>
    </row>
    <row r="120" spans="2:13" x14ac:dyDescent="0.3">
      <c r="B120" s="23">
        <v>26</v>
      </c>
      <c r="C120" s="23">
        <v>13</v>
      </c>
      <c r="D120" s="23">
        <v>23</v>
      </c>
      <c r="F120" s="6">
        <f t="shared" si="6"/>
        <v>20.007000000000001</v>
      </c>
      <c r="G120" s="6">
        <f t="shared" si="7"/>
        <v>2.9929999999999986</v>
      </c>
      <c r="I120" s="7">
        <f t="shared" si="8"/>
        <v>26.902000000000001</v>
      </c>
      <c r="J120" s="7">
        <f t="shared" si="9"/>
        <v>-13.902000000000001</v>
      </c>
      <c r="L120" s="7">
        <f t="shared" si="10"/>
        <v>16.456</v>
      </c>
      <c r="M120" s="7">
        <f t="shared" si="11"/>
        <v>6.5440000000000005</v>
      </c>
    </row>
    <row r="121" spans="2:13" x14ac:dyDescent="0.3">
      <c r="B121" s="23">
        <v>38</v>
      </c>
      <c r="C121" s="23">
        <v>47</v>
      </c>
      <c r="D121" s="23">
        <v>15</v>
      </c>
      <c r="F121" s="6">
        <f t="shared" si="6"/>
        <v>13.811</v>
      </c>
      <c r="G121" s="6">
        <f t="shared" si="7"/>
        <v>1.1890000000000001</v>
      </c>
      <c r="I121" s="7">
        <f t="shared" si="8"/>
        <v>29.83</v>
      </c>
      <c r="J121" s="7">
        <f t="shared" si="9"/>
        <v>17.170000000000002</v>
      </c>
      <c r="L121" s="7">
        <f t="shared" si="10"/>
        <v>18.22</v>
      </c>
      <c r="M121" s="7">
        <f t="shared" si="11"/>
        <v>-3.2199999999999989</v>
      </c>
    </row>
    <row r="122" spans="2:13" x14ac:dyDescent="0.3">
      <c r="B122" s="23">
        <v>32</v>
      </c>
      <c r="C122" s="23">
        <v>27</v>
      </c>
      <c r="D122" s="23">
        <v>16</v>
      </c>
      <c r="F122" s="6">
        <f t="shared" si="6"/>
        <v>17.677</v>
      </c>
      <c r="G122" s="6">
        <f t="shared" si="7"/>
        <v>-1.6769999999999996</v>
      </c>
      <c r="I122" s="7">
        <f t="shared" si="8"/>
        <v>28.366</v>
      </c>
      <c r="J122" s="7">
        <f t="shared" si="9"/>
        <v>-1.3659999999999997</v>
      </c>
      <c r="L122" s="7">
        <f t="shared" si="10"/>
        <v>17.338000000000001</v>
      </c>
      <c r="M122" s="7">
        <f t="shared" si="11"/>
        <v>-1.338000000000001</v>
      </c>
    </row>
    <row r="123" spans="2:13" x14ac:dyDescent="0.3">
      <c r="B123" s="23">
        <v>42</v>
      </c>
      <c r="C123" s="23">
        <v>29</v>
      </c>
      <c r="D123" s="23">
        <v>29</v>
      </c>
      <c r="F123" s="6">
        <f t="shared" si="6"/>
        <v>19.255000000000003</v>
      </c>
      <c r="G123" s="6">
        <f t="shared" si="7"/>
        <v>9.7449999999999974</v>
      </c>
      <c r="I123" s="7">
        <f t="shared" si="8"/>
        <v>30.805999999999997</v>
      </c>
      <c r="J123" s="7">
        <f t="shared" si="9"/>
        <v>-1.8059999999999974</v>
      </c>
      <c r="L123" s="7">
        <f t="shared" si="10"/>
        <v>18.808</v>
      </c>
      <c r="M123" s="7">
        <f t="shared" si="11"/>
        <v>10.192</v>
      </c>
    </row>
    <row r="124" spans="2:13" x14ac:dyDescent="0.3">
      <c r="B124" s="23">
        <v>28</v>
      </c>
      <c r="C124" s="23">
        <v>39</v>
      </c>
      <c r="D124" s="23">
        <v>12</v>
      </c>
      <c r="F124" s="6">
        <f t="shared" si="6"/>
        <v>13.768999999999998</v>
      </c>
      <c r="G124" s="6">
        <f t="shared" si="7"/>
        <v>-1.7689999999999984</v>
      </c>
      <c r="I124" s="7">
        <f t="shared" si="8"/>
        <v>27.39</v>
      </c>
      <c r="J124" s="7">
        <f t="shared" si="9"/>
        <v>11.61</v>
      </c>
      <c r="L124" s="7">
        <f t="shared" si="10"/>
        <v>16.75</v>
      </c>
      <c r="M124" s="7">
        <f t="shared" si="11"/>
        <v>-4.75</v>
      </c>
    </row>
    <row r="125" spans="2:13" x14ac:dyDescent="0.3">
      <c r="B125" s="23">
        <v>39</v>
      </c>
      <c r="C125" s="23">
        <v>19</v>
      </c>
      <c r="D125" s="23">
        <v>19</v>
      </c>
      <c r="F125" s="6">
        <f t="shared" si="6"/>
        <v>21.187999999999999</v>
      </c>
      <c r="G125" s="6">
        <f t="shared" si="7"/>
        <v>-2.1879999999999988</v>
      </c>
      <c r="I125" s="7">
        <f t="shared" si="8"/>
        <v>30.073999999999998</v>
      </c>
      <c r="J125" s="7">
        <f t="shared" si="9"/>
        <v>-11.073999999999998</v>
      </c>
      <c r="L125" s="7">
        <f t="shared" si="10"/>
        <v>18.367000000000001</v>
      </c>
      <c r="M125" s="7">
        <f t="shared" si="11"/>
        <v>0.63299999999999912</v>
      </c>
    </row>
    <row r="126" spans="2:13" x14ac:dyDescent="0.3">
      <c r="B126" s="23">
        <v>37</v>
      </c>
      <c r="C126" s="23">
        <v>34</v>
      </c>
      <c r="D126" s="23">
        <v>24</v>
      </c>
      <c r="F126" s="6">
        <f t="shared" si="6"/>
        <v>16.93</v>
      </c>
      <c r="G126" s="6">
        <f t="shared" si="7"/>
        <v>7.07</v>
      </c>
      <c r="I126" s="7">
        <f t="shared" si="8"/>
        <v>29.585999999999999</v>
      </c>
      <c r="J126" s="7">
        <f t="shared" si="9"/>
        <v>4.4140000000000015</v>
      </c>
      <c r="L126" s="7">
        <f t="shared" si="10"/>
        <v>18.073</v>
      </c>
      <c r="M126" s="7">
        <f t="shared" si="11"/>
        <v>5.9269999999999996</v>
      </c>
    </row>
    <row r="127" spans="2:13" x14ac:dyDescent="0.3">
      <c r="B127" s="23">
        <v>50</v>
      </c>
      <c r="C127" s="23">
        <v>35</v>
      </c>
      <c r="D127" s="23">
        <v>19</v>
      </c>
      <c r="F127" s="6">
        <f t="shared" si="6"/>
        <v>19.390999999999998</v>
      </c>
      <c r="G127" s="6">
        <f t="shared" si="7"/>
        <v>-0.39099999999999824</v>
      </c>
      <c r="I127" s="7">
        <f t="shared" si="8"/>
        <v>32.757999999999996</v>
      </c>
      <c r="J127" s="7">
        <f t="shared" si="9"/>
        <v>2.2420000000000044</v>
      </c>
      <c r="L127" s="7">
        <f t="shared" si="10"/>
        <v>19.984000000000002</v>
      </c>
      <c r="M127" s="7">
        <f t="shared" si="11"/>
        <v>-0.98400000000000176</v>
      </c>
    </row>
    <row r="128" spans="2:13" x14ac:dyDescent="0.3">
      <c r="B128" s="23">
        <v>38</v>
      </c>
      <c r="C128" s="23">
        <v>22</v>
      </c>
      <c r="D128" s="23">
        <v>23</v>
      </c>
      <c r="F128" s="6">
        <f t="shared" si="6"/>
        <v>20.210999999999999</v>
      </c>
      <c r="G128" s="6">
        <f t="shared" si="7"/>
        <v>2.7890000000000015</v>
      </c>
      <c r="I128" s="7">
        <f t="shared" si="8"/>
        <v>29.83</v>
      </c>
      <c r="J128" s="7">
        <f t="shared" si="9"/>
        <v>-7.8299999999999983</v>
      </c>
      <c r="L128" s="7">
        <f t="shared" si="10"/>
        <v>18.22</v>
      </c>
      <c r="M128" s="7">
        <f t="shared" si="11"/>
        <v>4.7800000000000011</v>
      </c>
    </row>
    <row r="129" spans="2:13" x14ac:dyDescent="0.3">
      <c r="B129" s="23">
        <v>32</v>
      </c>
      <c r="C129" s="23">
        <v>37</v>
      </c>
      <c r="D129" s="23">
        <v>15</v>
      </c>
      <c r="F129" s="6">
        <f t="shared" si="6"/>
        <v>15.117000000000001</v>
      </c>
      <c r="G129" s="6">
        <f t="shared" si="7"/>
        <v>-0.11700000000000088</v>
      </c>
      <c r="I129" s="7">
        <f t="shared" si="8"/>
        <v>28.366</v>
      </c>
      <c r="J129" s="7">
        <f t="shared" si="9"/>
        <v>8.6340000000000003</v>
      </c>
      <c r="L129" s="7">
        <f t="shared" si="10"/>
        <v>17.338000000000001</v>
      </c>
      <c r="M129" s="7">
        <f t="shared" si="11"/>
        <v>-2.338000000000001</v>
      </c>
    </row>
    <row r="130" spans="2:13" x14ac:dyDescent="0.3">
      <c r="B130" s="23">
        <v>28</v>
      </c>
      <c r="C130" s="23">
        <v>34</v>
      </c>
      <c r="D130" s="23">
        <v>23</v>
      </c>
      <c r="F130" s="6">
        <f t="shared" si="6"/>
        <v>15.048999999999999</v>
      </c>
      <c r="G130" s="6">
        <f t="shared" si="7"/>
        <v>7.9510000000000005</v>
      </c>
      <c r="I130" s="7">
        <f t="shared" si="8"/>
        <v>27.39</v>
      </c>
      <c r="J130" s="7">
        <f t="shared" si="9"/>
        <v>6.6099999999999994</v>
      </c>
      <c r="L130" s="7">
        <f t="shared" si="10"/>
        <v>16.75</v>
      </c>
      <c r="M130" s="7">
        <f t="shared" si="11"/>
        <v>6.25</v>
      </c>
    </row>
    <row r="131" spans="2:13" x14ac:dyDescent="0.3">
      <c r="B131" s="23">
        <v>24</v>
      </c>
      <c r="C131" s="23">
        <v>38</v>
      </c>
      <c r="D131" s="23">
        <v>7</v>
      </c>
      <c r="F131" s="6">
        <f t="shared" ref="F131:F185" si="12">17.901+(-0.256*C131)+(0.209*B131)</f>
        <v>13.189</v>
      </c>
      <c r="G131" s="6">
        <f t="shared" ref="G131:G185" si="13">D131-F131</f>
        <v>-6.1890000000000001</v>
      </c>
      <c r="I131" s="7">
        <f t="shared" ref="I131:I185" si="14">20.558+ (0.244*B131)</f>
        <v>26.414000000000001</v>
      </c>
      <c r="J131" s="7">
        <f t="shared" ref="J131:J185" si="15">C131-I131</f>
        <v>11.585999999999999</v>
      </c>
      <c r="L131" s="7">
        <f t="shared" ref="L131:L185" si="16">12.634+(0.147*B131)</f>
        <v>16.161999999999999</v>
      </c>
      <c r="M131" s="7">
        <f t="shared" ref="M131:M185" si="17">D131-L131</f>
        <v>-9.161999999999999</v>
      </c>
    </row>
    <row r="132" spans="2:13" x14ac:dyDescent="0.3">
      <c r="B132" s="23">
        <v>23</v>
      </c>
      <c r="C132" s="23">
        <v>29</v>
      </c>
      <c r="D132" s="23">
        <v>12</v>
      </c>
      <c r="F132" s="6">
        <f t="shared" si="12"/>
        <v>15.283999999999999</v>
      </c>
      <c r="G132" s="6">
        <f t="shared" si="13"/>
        <v>-3.2839999999999989</v>
      </c>
      <c r="I132" s="7">
        <f t="shared" si="14"/>
        <v>26.17</v>
      </c>
      <c r="J132" s="7">
        <f t="shared" si="15"/>
        <v>2.8299999999999983</v>
      </c>
      <c r="L132" s="7">
        <f t="shared" si="16"/>
        <v>16.015000000000001</v>
      </c>
      <c r="M132" s="7">
        <f t="shared" si="17"/>
        <v>-4.0150000000000006</v>
      </c>
    </row>
    <row r="133" spans="2:13" x14ac:dyDescent="0.3">
      <c r="B133" s="23">
        <v>34</v>
      </c>
      <c r="C133" s="23">
        <v>32</v>
      </c>
      <c r="D133" s="23">
        <v>21</v>
      </c>
      <c r="F133" s="6">
        <f t="shared" si="12"/>
        <v>16.814999999999998</v>
      </c>
      <c r="G133" s="6">
        <f t="shared" si="13"/>
        <v>4.1850000000000023</v>
      </c>
      <c r="I133" s="7">
        <f t="shared" si="14"/>
        <v>28.853999999999999</v>
      </c>
      <c r="J133" s="7">
        <f t="shared" si="15"/>
        <v>3.1460000000000008</v>
      </c>
      <c r="L133" s="7">
        <f t="shared" si="16"/>
        <v>17.631999999999998</v>
      </c>
      <c r="M133" s="7">
        <f t="shared" si="17"/>
        <v>3.3680000000000021</v>
      </c>
    </row>
    <row r="134" spans="2:13" x14ac:dyDescent="0.3">
      <c r="B134" s="23">
        <v>37</v>
      </c>
      <c r="C134" s="23">
        <v>29</v>
      </c>
      <c r="D134" s="23">
        <v>23</v>
      </c>
      <c r="F134" s="6">
        <f t="shared" si="12"/>
        <v>18.21</v>
      </c>
      <c r="G134" s="6">
        <f t="shared" si="13"/>
        <v>4.7899999999999991</v>
      </c>
      <c r="I134" s="7">
        <f t="shared" si="14"/>
        <v>29.585999999999999</v>
      </c>
      <c r="J134" s="7">
        <f t="shared" si="15"/>
        <v>-0.58599999999999852</v>
      </c>
      <c r="L134" s="7">
        <f t="shared" si="16"/>
        <v>18.073</v>
      </c>
      <c r="M134" s="7">
        <f t="shared" si="17"/>
        <v>4.9269999999999996</v>
      </c>
    </row>
    <row r="135" spans="2:13" x14ac:dyDescent="0.3">
      <c r="B135" s="23">
        <v>42</v>
      </c>
      <c r="C135" s="23">
        <v>23</v>
      </c>
      <c r="D135" s="23">
        <v>20</v>
      </c>
      <c r="F135" s="6">
        <f t="shared" si="12"/>
        <v>20.791</v>
      </c>
      <c r="G135" s="6">
        <f t="shared" si="13"/>
        <v>-0.79100000000000037</v>
      </c>
      <c r="I135" s="7">
        <f t="shared" si="14"/>
        <v>30.805999999999997</v>
      </c>
      <c r="J135" s="7">
        <f t="shared" si="15"/>
        <v>-7.8059999999999974</v>
      </c>
      <c r="L135" s="7">
        <f t="shared" si="16"/>
        <v>18.808</v>
      </c>
      <c r="M135" s="7">
        <f t="shared" si="17"/>
        <v>1.1920000000000002</v>
      </c>
    </row>
    <row r="136" spans="2:13" x14ac:dyDescent="0.3">
      <c r="B136" s="23">
        <v>42</v>
      </c>
      <c r="C136" s="23">
        <v>17</v>
      </c>
      <c r="D136" s="23">
        <v>20</v>
      </c>
      <c r="F136" s="6">
        <f t="shared" si="12"/>
        <v>22.326999999999998</v>
      </c>
      <c r="G136" s="6">
        <f t="shared" si="13"/>
        <v>-2.3269999999999982</v>
      </c>
      <c r="I136" s="7">
        <f t="shared" si="14"/>
        <v>30.805999999999997</v>
      </c>
      <c r="J136" s="7">
        <f t="shared" si="15"/>
        <v>-13.805999999999997</v>
      </c>
      <c r="L136" s="7">
        <f t="shared" si="16"/>
        <v>18.808</v>
      </c>
      <c r="M136" s="7">
        <f t="shared" si="17"/>
        <v>1.1920000000000002</v>
      </c>
    </row>
    <row r="137" spans="2:13" x14ac:dyDescent="0.3">
      <c r="B137" s="23">
        <v>34</v>
      </c>
      <c r="C137" s="23">
        <v>30</v>
      </c>
      <c r="D137" s="23">
        <v>12</v>
      </c>
      <c r="F137" s="6">
        <f t="shared" si="12"/>
        <v>17.326999999999998</v>
      </c>
      <c r="G137" s="6">
        <f t="shared" si="13"/>
        <v>-5.3269999999999982</v>
      </c>
      <c r="I137" s="7">
        <f t="shared" si="14"/>
        <v>28.853999999999999</v>
      </c>
      <c r="J137" s="7">
        <f t="shared" si="15"/>
        <v>1.1460000000000008</v>
      </c>
      <c r="L137" s="7">
        <f t="shared" si="16"/>
        <v>17.631999999999998</v>
      </c>
      <c r="M137" s="7">
        <f t="shared" si="17"/>
        <v>-5.6319999999999979</v>
      </c>
    </row>
    <row r="138" spans="2:13" x14ac:dyDescent="0.3">
      <c r="B138" s="23">
        <v>24</v>
      </c>
      <c r="C138" s="23">
        <v>21</v>
      </c>
      <c r="D138" s="23">
        <v>25</v>
      </c>
      <c r="F138" s="6">
        <f t="shared" si="12"/>
        <v>17.540999999999997</v>
      </c>
      <c r="G138" s="6">
        <f t="shared" si="13"/>
        <v>7.4590000000000032</v>
      </c>
      <c r="I138" s="7">
        <f t="shared" si="14"/>
        <v>26.414000000000001</v>
      </c>
      <c r="J138" s="7">
        <f t="shared" si="15"/>
        <v>-5.4140000000000015</v>
      </c>
      <c r="L138" s="7">
        <f t="shared" si="16"/>
        <v>16.161999999999999</v>
      </c>
      <c r="M138" s="7">
        <f t="shared" si="17"/>
        <v>8.838000000000001</v>
      </c>
    </row>
    <row r="139" spans="2:13" x14ac:dyDescent="0.3">
      <c r="B139" s="23">
        <v>44</v>
      </c>
      <c r="C139" s="23">
        <v>25</v>
      </c>
      <c r="D139" s="23">
        <v>16</v>
      </c>
      <c r="F139" s="6">
        <f t="shared" si="12"/>
        <v>20.696999999999999</v>
      </c>
      <c r="G139" s="6">
        <f t="shared" si="13"/>
        <v>-4.6969999999999992</v>
      </c>
      <c r="I139" s="7">
        <f t="shared" si="14"/>
        <v>31.294</v>
      </c>
      <c r="J139" s="7">
        <f t="shared" si="15"/>
        <v>-6.2940000000000005</v>
      </c>
      <c r="L139" s="7">
        <f t="shared" si="16"/>
        <v>19.102</v>
      </c>
      <c r="M139" s="7">
        <f t="shared" si="17"/>
        <v>-3.1020000000000003</v>
      </c>
    </row>
    <row r="140" spans="2:13" x14ac:dyDescent="0.3">
      <c r="B140" s="23">
        <v>48</v>
      </c>
      <c r="C140" s="23">
        <v>19</v>
      </c>
      <c r="D140" s="23">
        <v>22</v>
      </c>
      <c r="F140" s="6">
        <f t="shared" si="12"/>
        <v>23.068999999999999</v>
      </c>
      <c r="G140" s="6">
        <f t="shared" si="13"/>
        <v>-1.0689999999999991</v>
      </c>
      <c r="I140" s="7">
        <f t="shared" si="14"/>
        <v>32.269999999999996</v>
      </c>
      <c r="J140" s="7">
        <f t="shared" si="15"/>
        <v>-13.269999999999996</v>
      </c>
      <c r="L140" s="7">
        <f t="shared" si="16"/>
        <v>19.689999999999998</v>
      </c>
      <c r="M140" s="7">
        <f t="shared" si="17"/>
        <v>2.3100000000000023</v>
      </c>
    </row>
    <row r="141" spans="2:13" x14ac:dyDescent="0.3">
      <c r="B141" s="23">
        <v>39</v>
      </c>
      <c r="C141" s="23">
        <v>33</v>
      </c>
      <c r="D141" s="23">
        <v>15</v>
      </c>
      <c r="F141" s="6">
        <f t="shared" si="12"/>
        <v>17.603999999999999</v>
      </c>
      <c r="G141" s="6">
        <f t="shared" si="13"/>
        <v>-2.6039999999999992</v>
      </c>
      <c r="I141" s="7">
        <f t="shared" si="14"/>
        <v>30.073999999999998</v>
      </c>
      <c r="J141" s="7">
        <f t="shared" si="15"/>
        <v>2.9260000000000019</v>
      </c>
      <c r="L141" s="7">
        <f t="shared" si="16"/>
        <v>18.367000000000001</v>
      </c>
      <c r="M141" s="7">
        <f t="shared" si="17"/>
        <v>-3.3670000000000009</v>
      </c>
    </row>
    <row r="142" spans="2:13" x14ac:dyDescent="0.3">
      <c r="B142" s="23">
        <v>30</v>
      </c>
      <c r="C142" s="23">
        <v>25</v>
      </c>
      <c r="D142" s="23">
        <v>19</v>
      </c>
      <c r="F142" s="6">
        <f t="shared" si="12"/>
        <v>17.771000000000001</v>
      </c>
      <c r="G142" s="6">
        <f t="shared" si="13"/>
        <v>1.2289999999999992</v>
      </c>
      <c r="I142" s="7">
        <f t="shared" si="14"/>
        <v>27.878</v>
      </c>
      <c r="J142" s="7">
        <f t="shared" si="15"/>
        <v>-2.8780000000000001</v>
      </c>
      <c r="L142" s="7">
        <f t="shared" si="16"/>
        <v>17.044</v>
      </c>
      <c r="M142" s="7">
        <f t="shared" si="17"/>
        <v>1.9559999999999995</v>
      </c>
    </row>
    <row r="143" spans="2:13" x14ac:dyDescent="0.3">
      <c r="B143" s="23">
        <v>31</v>
      </c>
      <c r="C143" s="23">
        <v>26</v>
      </c>
      <c r="D143" s="23">
        <v>21</v>
      </c>
      <c r="F143" s="6">
        <f t="shared" si="12"/>
        <v>17.724</v>
      </c>
      <c r="G143" s="6">
        <f t="shared" si="13"/>
        <v>3.2759999999999998</v>
      </c>
      <c r="I143" s="7">
        <f t="shared" si="14"/>
        <v>28.122</v>
      </c>
      <c r="J143" s="7">
        <f t="shared" si="15"/>
        <v>-2.1219999999999999</v>
      </c>
      <c r="L143" s="7">
        <f t="shared" si="16"/>
        <v>17.190999999999999</v>
      </c>
      <c r="M143" s="7">
        <f t="shared" si="17"/>
        <v>3.8090000000000011</v>
      </c>
    </row>
    <row r="144" spans="2:13" x14ac:dyDescent="0.3">
      <c r="B144" s="23">
        <v>30</v>
      </c>
      <c r="C144" s="23">
        <v>16</v>
      </c>
      <c r="D144" s="23">
        <v>16</v>
      </c>
      <c r="F144" s="6">
        <f t="shared" si="12"/>
        <v>20.074999999999999</v>
      </c>
      <c r="G144" s="6">
        <f t="shared" si="13"/>
        <v>-4.0749999999999993</v>
      </c>
      <c r="I144" s="7">
        <f t="shared" si="14"/>
        <v>27.878</v>
      </c>
      <c r="J144" s="7">
        <f t="shared" si="15"/>
        <v>-11.878</v>
      </c>
      <c r="L144" s="7">
        <f t="shared" si="16"/>
        <v>17.044</v>
      </c>
      <c r="M144" s="7">
        <f t="shared" si="17"/>
        <v>-1.0440000000000005</v>
      </c>
    </row>
    <row r="145" spans="2:13" x14ac:dyDescent="0.3">
      <c r="B145" s="23">
        <v>33</v>
      </c>
      <c r="C145" s="23">
        <v>18</v>
      </c>
      <c r="D145" s="23">
        <v>27</v>
      </c>
      <c r="F145" s="6">
        <f t="shared" si="12"/>
        <v>20.189999999999998</v>
      </c>
      <c r="G145" s="6">
        <f t="shared" si="13"/>
        <v>6.8100000000000023</v>
      </c>
      <c r="I145" s="7">
        <f t="shared" si="14"/>
        <v>28.61</v>
      </c>
      <c r="J145" s="7">
        <f t="shared" si="15"/>
        <v>-10.61</v>
      </c>
      <c r="L145" s="7">
        <f t="shared" si="16"/>
        <v>17.484999999999999</v>
      </c>
      <c r="M145" s="7">
        <f t="shared" si="17"/>
        <v>9.5150000000000006</v>
      </c>
    </row>
    <row r="146" spans="2:13" x14ac:dyDescent="0.3">
      <c r="B146" s="23">
        <v>40</v>
      </c>
      <c r="C146" s="23">
        <v>43</v>
      </c>
      <c r="D146" s="23">
        <v>11</v>
      </c>
      <c r="F146" s="6">
        <f t="shared" si="12"/>
        <v>15.252999999999998</v>
      </c>
      <c r="G146" s="6">
        <f t="shared" si="13"/>
        <v>-4.2529999999999983</v>
      </c>
      <c r="I146" s="7">
        <f t="shared" si="14"/>
        <v>30.317999999999998</v>
      </c>
      <c r="J146" s="7">
        <f t="shared" si="15"/>
        <v>12.682000000000002</v>
      </c>
      <c r="L146" s="7">
        <f t="shared" si="16"/>
        <v>18.513999999999999</v>
      </c>
      <c r="M146" s="7">
        <f t="shared" si="17"/>
        <v>-7.5139999999999993</v>
      </c>
    </row>
    <row r="147" spans="2:13" x14ac:dyDescent="0.3">
      <c r="B147" s="23">
        <v>36</v>
      </c>
      <c r="C147" s="23">
        <v>46</v>
      </c>
      <c r="D147" s="23">
        <v>11</v>
      </c>
      <c r="F147" s="6">
        <f t="shared" si="12"/>
        <v>13.649000000000001</v>
      </c>
      <c r="G147" s="6">
        <f t="shared" si="13"/>
        <v>-2.6490000000000009</v>
      </c>
      <c r="I147" s="7">
        <f t="shared" si="14"/>
        <v>29.341999999999999</v>
      </c>
      <c r="J147" s="7">
        <f t="shared" si="15"/>
        <v>16.658000000000001</v>
      </c>
      <c r="L147" s="7">
        <f t="shared" si="16"/>
        <v>17.926000000000002</v>
      </c>
      <c r="M147" s="7">
        <f t="shared" si="17"/>
        <v>-6.9260000000000019</v>
      </c>
    </row>
    <row r="148" spans="2:13" x14ac:dyDescent="0.3">
      <c r="B148" s="23">
        <v>36</v>
      </c>
      <c r="C148" s="23">
        <v>20</v>
      </c>
      <c r="D148" s="23">
        <v>25</v>
      </c>
      <c r="F148" s="6">
        <f t="shared" si="12"/>
        <v>20.305</v>
      </c>
      <c r="G148" s="6">
        <f t="shared" si="13"/>
        <v>4.6950000000000003</v>
      </c>
      <c r="I148" s="7">
        <f t="shared" si="14"/>
        <v>29.341999999999999</v>
      </c>
      <c r="J148" s="7">
        <f t="shared" si="15"/>
        <v>-9.3419999999999987</v>
      </c>
      <c r="L148" s="7">
        <f t="shared" si="16"/>
        <v>17.926000000000002</v>
      </c>
      <c r="M148" s="7">
        <f t="shared" si="17"/>
        <v>7.0739999999999981</v>
      </c>
    </row>
    <row r="149" spans="2:13" x14ac:dyDescent="0.3">
      <c r="B149" s="23">
        <v>38</v>
      </c>
      <c r="C149" s="23">
        <v>20</v>
      </c>
      <c r="D149" s="23">
        <v>27</v>
      </c>
      <c r="F149" s="6">
        <f t="shared" si="12"/>
        <v>20.722999999999999</v>
      </c>
      <c r="G149" s="6">
        <f t="shared" si="13"/>
        <v>6.277000000000001</v>
      </c>
      <c r="I149" s="7">
        <f t="shared" si="14"/>
        <v>29.83</v>
      </c>
      <c r="J149" s="7">
        <f t="shared" si="15"/>
        <v>-9.8299999999999983</v>
      </c>
      <c r="L149" s="7">
        <f t="shared" si="16"/>
        <v>18.22</v>
      </c>
      <c r="M149" s="7">
        <f t="shared" si="17"/>
        <v>8.7800000000000011</v>
      </c>
    </row>
    <row r="150" spans="2:13" x14ac:dyDescent="0.3">
      <c r="B150" s="23">
        <v>17</v>
      </c>
      <c r="C150" s="23">
        <v>25</v>
      </c>
      <c r="D150" s="23">
        <v>18</v>
      </c>
      <c r="F150" s="6">
        <f t="shared" si="12"/>
        <v>15.053999999999998</v>
      </c>
      <c r="G150" s="6">
        <f t="shared" si="13"/>
        <v>2.9460000000000015</v>
      </c>
      <c r="I150" s="7">
        <f t="shared" si="14"/>
        <v>24.706</v>
      </c>
      <c r="J150" s="7">
        <f t="shared" si="15"/>
        <v>0.29400000000000048</v>
      </c>
      <c r="L150" s="7">
        <f t="shared" si="16"/>
        <v>15.132999999999999</v>
      </c>
      <c r="M150" s="7">
        <f t="shared" si="17"/>
        <v>2.8670000000000009</v>
      </c>
    </row>
    <row r="151" spans="2:13" x14ac:dyDescent="0.3">
      <c r="B151" s="23">
        <v>39</v>
      </c>
      <c r="C151" s="23">
        <v>19</v>
      </c>
      <c r="D151" s="23">
        <v>23</v>
      </c>
      <c r="F151" s="6">
        <f t="shared" si="12"/>
        <v>21.187999999999999</v>
      </c>
      <c r="G151" s="6">
        <f t="shared" si="13"/>
        <v>1.8120000000000012</v>
      </c>
      <c r="I151" s="7">
        <f t="shared" si="14"/>
        <v>30.073999999999998</v>
      </c>
      <c r="J151" s="7">
        <f t="shared" si="15"/>
        <v>-11.073999999999998</v>
      </c>
      <c r="L151" s="7">
        <f t="shared" si="16"/>
        <v>18.367000000000001</v>
      </c>
      <c r="M151" s="7">
        <f t="shared" si="17"/>
        <v>4.6329999999999991</v>
      </c>
    </row>
    <row r="152" spans="2:13" x14ac:dyDescent="0.3">
      <c r="B152" s="23">
        <v>39</v>
      </c>
      <c r="C152" s="23">
        <v>37</v>
      </c>
      <c r="D152" s="23">
        <v>24</v>
      </c>
      <c r="F152" s="6">
        <f t="shared" si="12"/>
        <v>16.579999999999998</v>
      </c>
      <c r="G152" s="6">
        <f t="shared" si="13"/>
        <v>7.4200000000000017</v>
      </c>
      <c r="I152" s="7">
        <f t="shared" si="14"/>
        <v>30.073999999999998</v>
      </c>
      <c r="J152" s="7">
        <f t="shared" si="15"/>
        <v>6.9260000000000019</v>
      </c>
      <c r="L152" s="7">
        <f t="shared" si="16"/>
        <v>18.367000000000001</v>
      </c>
      <c r="M152" s="7">
        <f t="shared" si="17"/>
        <v>5.6329999999999991</v>
      </c>
    </row>
    <row r="153" spans="2:13" x14ac:dyDescent="0.3">
      <c r="B153" s="23">
        <v>34</v>
      </c>
      <c r="C153" s="23">
        <v>21</v>
      </c>
      <c r="D153" s="23">
        <v>16</v>
      </c>
      <c r="F153" s="6">
        <f t="shared" si="12"/>
        <v>19.631</v>
      </c>
      <c r="G153" s="6">
        <f t="shared" si="13"/>
        <v>-3.6310000000000002</v>
      </c>
      <c r="I153" s="7">
        <f t="shared" si="14"/>
        <v>28.853999999999999</v>
      </c>
      <c r="J153" s="7">
        <f t="shared" si="15"/>
        <v>-7.8539999999999992</v>
      </c>
      <c r="L153" s="7">
        <f t="shared" si="16"/>
        <v>17.631999999999998</v>
      </c>
      <c r="M153" s="7">
        <f t="shared" si="17"/>
        <v>-1.6319999999999979</v>
      </c>
    </row>
    <row r="154" spans="2:13" x14ac:dyDescent="0.3">
      <c r="B154" s="23">
        <v>47</v>
      </c>
      <c r="C154" s="23">
        <v>50</v>
      </c>
      <c r="D154" s="23">
        <v>12</v>
      </c>
      <c r="F154" s="6">
        <f t="shared" si="12"/>
        <v>14.923999999999999</v>
      </c>
      <c r="G154" s="6">
        <f t="shared" si="13"/>
        <v>-2.9239999999999995</v>
      </c>
      <c r="I154" s="7">
        <f t="shared" si="14"/>
        <v>32.025999999999996</v>
      </c>
      <c r="J154" s="7">
        <f t="shared" si="15"/>
        <v>17.974000000000004</v>
      </c>
      <c r="L154" s="7">
        <f t="shared" si="16"/>
        <v>19.542999999999999</v>
      </c>
      <c r="M154" s="7">
        <f t="shared" si="17"/>
        <v>-7.5429999999999993</v>
      </c>
    </row>
    <row r="155" spans="2:13" x14ac:dyDescent="0.3">
      <c r="B155" s="23">
        <v>34</v>
      </c>
      <c r="C155" s="23">
        <v>17</v>
      </c>
      <c r="D155" s="23">
        <v>23</v>
      </c>
      <c r="F155" s="6">
        <f t="shared" si="12"/>
        <v>20.655000000000001</v>
      </c>
      <c r="G155" s="6">
        <f t="shared" si="13"/>
        <v>2.3449999999999989</v>
      </c>
      <c r="I155" s="7">
        <f t="shared" si="14"/>
        <v>28.853999999999999</v>
      </c>
      <c r="J155" s="7">
        <f t="shared" si="15"/>
        <v>-11.853999999999999</v>
      </c>
      <c r="L155" s="7">
        <f t="shared" si="16"/>
        <v>17.631999999999998</v>
      </c>
      <c r="M155" s="7">
        <f t="shared" si="17"/>
        <v>5.3680000000000021</v>
      </c>
    </row>
    <row r="156" spans="2:13" x14ac:dyDescent="0.3">
      <c r="B156" s="23">
        <v>29</v>
      </c>
      <c r="C156" s="23">
        <v>29</v>
      </c>
      <c r="D156" s="23">
        <v>16</v>
      </c>
      <c r="F156" s="6">
        <f t="shared" si="12"/>
        <v>16.538</v>
      </c>
      <c r="G156" s="6">
        <f t="shared" si="13"/>
        <v>-0.53800000000000026</v>
      </c>
      <c r="I156" s="7">
        <f t="shared" si="14"/>
        <v>27.634</v>
      </c>
      <c r="J156" s="7">
        <f t="shared" si="15"/>
        <v>1.3659999999999997</v>
      </c>
      <c r="L156" s="7">
        <f t="shared" si="16"/>
        <v>16.896999999999998</v>
      </c>
      <c r="M156" s="7">
        <f t="shared" si="17"/>
        <v>-0.89699999999999847</v>
      </c>
    </row>
    <row r="157" spans="2:13" x14ac:dyDescent="0.3">
      <c r="B157" s="23">
        <v>34</v>
      </c>
      <c r="C157" s="23">
        <v>30</v>
      </c>
      <c r="D157" s="23">
        <v>20</v>
      </c>
      <c r="F157" s="6">
        <f t="shared" si="12"/>
        <v>17.326999999999998</v>
      </c>
      <c r="G157" s="6">
        <f t="shared" si="13"/>
        <v>2.6730000000000018</v>
      </c>
      <c r="I157" s="7">
        <f t="shared" si="14"/>
        <v>28.853999999999999</v>
      </c>
      <c r="J157" s="7">
        <f t="shared" si="15"/>
        <v>1.1460000000000008</v>
      </c>
      <c r="L157" s="7">
        <f t="shared" si="16"/>
        <v>17.631999999999998</v>
      </c>
      <c r="M157" s="7">
        <f t="shared" si="17"/>
        <v>2.3680000000000021</v>
      </c>
    </row>
    <row r="158" spans="2:13" x14ac:dyDescent="0.3">
      <c r="B158" s="23">
        <v>21</v>
      </c>
      <c r="C158" s="23">
        <v>24</v>
      </c>
      <c r="D158" s="23">
        <v>16</v>
      </c>
      <c r="F158" s="6">
        <f t="shared" si="12"/>
        <v>16.146000000000001</v>
      </c>
      <c r="G158" s="6">
        <f t="shared" si="13"/>
        <v>-0.1460000000000008</v>
      </c>
      <c r="I158" s="7">
        <f t="shared" si="14"/>
        <v>25.681999999999999</v>
      </c>
      <c r="J158" s="7">
        <f t="shared" si="15"/>
        <v>-1.6819999999999986</v>
      </c>
      <c r="L158" s="7">
        <f t="shared" si="16"/>
        <v>15.721</v>
      </c>
      <c r="M158" s="7">
        <f t="shared" si="17"/>
        <v>0.27899999999999991</v>
      </c>
    </row>
    <row r="159" spans="2:13" x14ac:dyDescent="0.3">
      <c r="B159" s="23">
        <v>38</v>
      </c>
      <c r="C159" s="23">
        <v>37</v>
      </c>
      <c r="D159" s="23">
        <v>13</v>
      </c>
      <c r="F159" s="6">
        <f t="shared" si="12"/>
        <v>16.370999999999999</v>
      </c>
      <c r="G159" s="6">
        <f t="shared" si="13"/>
        <v>-3.3709999999999987</v>
      </c>
      <c r="I159" s="7">
        <f t="shared" si="14"/>
        <v>29.83</v>
      </c>
      <c r="J159" s="7">
        <f t="shared" si="15"/>
        <v>7.1700000000000017</v>
      </c>
      <c r="L159" s="7">
        <f t="shared" si="16"/>
        <v>18.22</v>
      </c>
      <c r="M159" s="7">
        <f t="shared" si="17"/>
        <v>-5.2199999999999989</v>
      </c>
    </row>
    <row r="160" spans="2:13" x14ac:dyDescent="0.3">
      <c r="B160" s="23">
        <v>56</v>
      </c>
      <c r="C160" s="23">
        <v>53</v>
      </c>
      <c r="D160" s="23">
        <v>16</v>
      </c>
      <c r="F160" s="6">
        <f t="shared" si="12"/>
        <v>16.036999999999999</v>
      </c>
      <c r="G160" s="6">
        <f t="shared" si="13"/>
        <v>-3.6999999999999034E-2</v>
      </c>
      <c r="I160" s="7">
        <f t="shared" si="14"/>
        <v>34.222000000000001</v>
      </c>
      <c r="J160" s="7">
        <f t="shared" si="15"/>
        <v>18.777999999999999</v>
      </c>
      <c r="L160" s="7">
        <f t="shared" si="16"/>
        <v>20.866</v>
      </c>
      <c r="M160" s="7">
        <f t="shared" si="17"/>
        <v>-4.8659999999999997</v>
      </c>
    </row>
    <row r="161" spans="2:13" x14ac:dyDescent="0.3">
      <c r="B161" s="23">
        <v>56</v>
      </c>
      <c r="C161" s="23">
        <v>37</v>
      </c>
      <c r="D161" s="23">
        <v>24</v>
      </c>
      <c r="F161" s="6">
        <f t="shared" si="12"/>
        <v>20.132999999999999</v>
      </c>
      <c r="G161" s="6">
        <f t="shared" si="13"/>
        <v>3.8670000000000009</v>
      </c>
      <c r="I161" s="7">
        <f t="shared" si="14"/>
        <v>34.222000000000001</v>
      </c>
      <c r="J161" s="7">
        <f t="shared" si="15"/>
        <v>2.7779999999999987</v>
      </c>
      <c r="L161" s="7">
        <f t="shared" si="16"/>
        <v>20.866</v>
      </c>
      <c r="M161" s="7">
        <f t="shared" si="17"/>
        <v>3.1340000000000003</v>
      </c>
    </row>
    <row r="162" spans="2:13" x14ac:dyDescent="0.3">
      <c r="B162" s="23">
        <v>40</v>
      </c>
      <c r="C162" s="23">
        <v>35</v>
      </c>
      <c r="D162" s="23">
        <v>25</v>
      </c>
      <c r="F162" s="6">
        <f t="shared" si="12"/>
        <v>17.300999999999998</v>
      </c>
      <c r="G162" s="6">
        <f t="shared" si="13"/>
        <v>7.6990000000000016</v>
      </c>
      <c r="I162" s="7">
        <f t="shared" si="14"/>
        <v>30.317999999999998</v>
      </c>
      <c r="J162" s="7">
        <f t="shared" si="15"/>
        <v>4.6820000000000022</v>
      </c>
      <c r="L162" s="7">
        <f t="shared" si="16"/>
        <v>18.513999999999999</v>
      </c>
      <c r="M162" s="7">
        <f t="shared" si="17"/>
        <v>6.4860000000000007</v>
      </c>
    </row>
    <row r="163" spans="2:13" x14ac:dyDescent="0.3">
      <c r="B163" s="23">
        <v>40</v>
      </c>
      <c r="C163" s="23">
        <v>34</v>
      </c>
      <c r="D163" s="23">
        <v>26</v>
      </c>
      <c r="F163" s="6">
        <f t="shared" si="12"/>
        <v>17.556999999999999</v>
      </c>
      <c r="G163" s="6">
        <f t="shared" si="13"/>
        <v>8.4430000000000014</v>
      </c>
      <c r="I163" s="7">
        <f t="shared" si="14"/>
        <v>30.317999999999998</v>
      </c>
      <c r="J163" s="7">
        <f t="shared" si="15"/>
        <v>3.6820000000000022</v>
      </c>
      <c r="L163" s="7">
        <f t="shared" si="16"/>
        <v>18.513999999999999</v>
      </c>
      <c r="M163" s="7">
        <f t="shared" si="17"/>
        <v>7.4860000000000007</v>
      </c>
    </row>
    <row r="164" spans="2:13" x14ac:dyDescent="0.3">
      <c r="B164" s="23">
        <v>31</v>
      </c>
      <c r="C164" s="23">
        <v>42</v>
      </c>
      <c r="D164" s="23">
        <v>17</v>
      </c>
      <c r="F164" s="6">
        <f t="shared" si="12"/>
        <v>13.628</v>
      </c>
      <c r="G164" s="6">
        <f t="shared" si="13"/>
        <v>3.3719999999999999</v>
      </c>
      <c r="I164" s="7">
        <f t="shared" si="14"/>
        <v>28.122</v>
      </c>
      <c r="J164" s="7">
        <f t="shared" si="15"/>
        <v>13.878</v>
      </c>
      <c r="L164" s="7">
        <f t="shared" si="16"/>
        <v>17.190999999999999</v>
      </c>
      <c r="M164" s="7">
        <f t="shared" si="17"/>
        <v>-0.19099999999999895</v>
      </c>
    </row>
    <row r="165" spans="2:13" x14ac:dyDescent="0.3">
      <c r="B165" s="23">
        <v>25</v>
      </c>
      <c r="C165" s="23">
        <v>44</v>
      </c>
      <c r="D165" s="23">
        <v>17</v>
      </c>
      <c r="F165" s="6">
        <f t="shared" si="12"/>
        <v>11.862</v>
      </c>
      <c r="G165" s="6">
        <f t="shared" si="13"/>
        <v>5.1379999999999999</v>
      </c>
      <c r="I165" s="7">
        <f t="shared" si="14"/>
        <v>26.658000000000001</v>
      </c>
      <c r="J165" s="7">
        <f t="shared" si="15"/>
        <v>17.341999999999999</v>
      </c>
      <c r="L165" s="7">
        <f t="shared" si="16"/>
        <v>16.309000000000001</v>
      </c>
      <c r="M165" s="7">
        <f t="shared" si="17"/>
        <v>0.69099999999999895</v>
      </c>
    </row>
    <row r="166" spans="2:13" x14ac:dyDescent="0.3">
      <c r="B166" s="23">
        <v>33</v>
      </c>
      <c r="C166" s="23">
        <v>27</v>
      </c>
      <c r="D166" s="23">
        <v>20</v>
      </c>
      <c r="F166" s="6">
        <f t="shared" si="12"/>
        <v>17.885999999999999</v>
      </c>
      <c r="G166" s="6">
        <f t="shared" si="13"/>
        <v>2.1140000000000008</v>
      </c>
      <c r="I166" s="7">
        <f t="shared" si="14"/>
        <v>28.61</v>
      </c>
      <c r="J166" s="7">
        <f t="shared" si="15"/>
        <v>-1.6099999999999994</v>
      </c>
      <c r="L166" s="7">
        <f t="shared" si="16"/>
        <v>17.484999999999999</v>
      </c>
      <c r="M166" s="7">
        <f t="shared" si="17"/>
        <v>2.5150000000000006</v>
      </c>
    </row>
    <row r="167" spans="2:13" x14ac:dyDescent="0.3">
      <c r="B167" s="23">
        <v>34</v>
      </c>
      <c r="C167" s="23">
        <v>26</v>
      </c>
      <c r="D167" s="23">
        <v>21</v>
      </c>
      <c r="F167" s="6">
        <f t="shared" si="12"/>
        <v>18.350999999999999</v>
      </c>
      <c r="G167" s="6">
        <f t="shared" si="13"/>
        <v>2.6490000000000009</v>
      </c>
      <c r="I167" s="7">
        <f t="shared" si="14"/>
        <v>28.853999999999999</v>
      </c>
      <c r="J167" s="7">
        <f t="shared" si="15"/>
        <v>-2.8539999999999992</v>
      </c>
      <c r="L167" s="7">
        <f t="shared" si="16"/>
        <v>17.631999999999998</v>
      </c>
      <c r="M167" s="7">
        <f t="shared" si="17"/>
        <v>3.3680000000000021</v>
      </c>
    </row>
    <row r="168" spans="2:13" x14ac:dyDescent="0.3">
      <c r="B168" s="23">
        <v>33</v>
      </c>
      <c r="C168" s="23">
        <v>28</v>
      </c>
      <c r="D168" s="23">
        <v>24</v>
      </c>
      <c r="F168" s="6">
        <f t="shared" si="12"/>
        <v>17.63</v>
      </c>
      <c r="G168" s="6">
        <f t="shared" si="13"/>
        <v>6.370000000000001</v>
      </c>
      <c r="I168" s="7">
        <f t="shared" si="14"/>
        <v>28.61</v>
      </c>
      <c r="J168" s="7">
        <f t="shared" si="15"/>
        <v>-0.60999999999999943</v>
      </c>
      <c r="L168" s="7">
        <f t="shared" si="16"/>
        <v>17.484999999999999</v>
      </c>
      <c r="M168" s="7">
        <f t="shared" si="17"/>
        <v>6.5150000000000006</v>
      </c>
    </row>
    <row r="169" spans="2:13" x14ac:dyDescent="0.3">
      <c r="B169" s="23">
        <v>38</v>
      </c>
      <c r="C169" s="23">
        <v>27</v>
      </c>
      <c r="D169" s="23">
        <v>22</v>
      </c>
      <c r="F169" s="6">
        <f t="shared" si="12"/>
        <v>18.931000000000001</v>
      </c>
      <c r="G169" s="6">
        <f t="shared" si="13"/>
        <v>3.0689999999999991</v>
      </c>
      <c r="I169" s="7">
        <f t="shared" si="14"/>
        <v>29.83</v>
      </c>
      <c r="J169" s="7">
        <f t="shared" si="15"/>
        <v>-2.8299999999999983</v>
      </c>
      <c r="L169" s="7">
        <f t="shared" si="16"/>
        <v>18.22</v>
      </c>
      <c r="M169" s="7">
        <f t="shared" si="17"/>
        <v>3.7800000000000011</v>
      </c>
    </row>
    <row r="170" spans="2:13" x14ac:dyDescent="0.3">
      <c r="B170" s="23">
        <v>25</v>
      </c>
      <c r="C170" s="23">
        <v>32</v>
      </c>
      <c r="D170" s="23">
        <v>18</v>
      </c>
      <c r="F170" s="6">
        <f t="shared" si="12"/>
        <v>14.933999999999999</v>
      </c>
      <c r="G170" s="6">
        <f t="shared" si="13"/>
        <v>3.0660000000000007</v>
      </c>
      <c r="I170" s="7">
        <f t="shared" si="14"/>
        <v>26.658000000000001</v>
      </c>
      <c r="J170" s="7">
        <f t="shared" si="15"/>
        <v>5.3419999999999987</v>
      </c>
      <c r="L170" s="7">
        <f t="shared" si="16"/>
        <v>16.309000000000001</v>
      </c>
      <c r="M170" s="7">
        <f t="shared" si="17"/>
        <v>1.6909999999999989</v>
      </c>
    </row>
    <row r="171" spans="2:13" x14ac:dyDescent="0.3">
      <c r="B171" s="23">
        <v>31</v>
      </c>
      <c r="C171" s="23">
        <v>27</v>
      </c>
      <c r="D171" s="23">
        <v>21</v>
      </c>
      <c r="F171" s="6">
        <f t="shared" si="12"/>
        <v>17.468</v>
      </c>
      <c r="G171" s="6">
        <f t="shared" si="13"/>
        <v>3.532</v>
      </c>
      <c r="I171" s="7">
        <f t="shared" si="14"/>
        <v>28.122</v>
      </c>
      <c r="J171" s="7">
        <f t="shared" si="15"/>
        <v>-1.1219999999999999</v>
      </c>
      <c r="L171" s="7">
        <f t="shared" si="16"/>
        <v>17.190999999999999</v>
      </c>
      <c r="M171" s="7">
        <f t="shared" si="17"/>
        <v>3.8090000000000011</v>
      </c>
    </row>
    <row r="172" spans="2:13" x14ac:dyDescent="0.3">
      <c r="B172" s="23">
        <v>41</v>
      </c>
      <c r="C172" s="23">
        <v>37</v>
      </c>
      <c r="D172" s="23">
        <v>18</v>
      </c>
      <c r="F172" s="6">
        <f t="shared" si="12"/>
        <v>16.997999999999998</v>
      </c>
      <c r="G172" s="6">
        <f t="shared" si="13"/>
        <v>1.0020000000000024</v>
      </c>
      <c r="I172" s="7">
        <f t="shared" si="14"/>
        <v>30.561999999999998</v>
      </c>
      <c r="J172" s="7">
        <f t="shared" si="15"/>
        <v>6.4380000000000024</v>
      </c>
      <c r="L172" s="7">
        <f t="shared" si="16"/>
        <v>18.661000000000001</v>
      </c>
      <c r="M172" s="7">
        <f t="shared" si="17"/>
        <v>-0.66100000000000136</v>
      </c>
    </row>
    <row r="173" spans="2:13" x14ac:dyDescent="0.3">
      <c r="B173" s="23">
        <v>25</v>
      </c>
      <c r="C173" s="23">
        <v>17</v>
      </c>
      <c r="D173" s="23">
        <v>22</v>
      </c>
      <c r="F173" s="6">
        <f t="shared" si="12"/>
        <v>18.774000000000001</v>
      </c>
      <c r="G173" s="6">
        <f t="shared" si="13"/>
        <v>3.2259999999999991</v>
      </c>
      <c r="I173" s="7">
        <f t="shared" si="14"/>
        <v>26.658000000000001</v>
      </c>
      <c r="J173" s="7">
        <f t="shared" si="15"/>
        <v>-9.6580000000000013</v>
      </c>
      <c r="L173" s="7">
        <f t="shared" si="16"/>
        <v>16.309000000000001</v>
      </c>
      <c r="M173" s="7">
        <f t="shared" si="17"/>
        <v>5.6909999999999989</v>
      </c>
    </row>
    <row r="174" spans="2:13" x14ac:dyDescent="0.3">
      <c r="B174" s="23">
        <v>25</v>
      </c>
      <c r="C174" s="23">
        <v>34</v>
      </c>
      <c r="D174" s="23">
        <v>12</v>
      </c>
      <c r="F174" s="6">
        <f t="shared" si="12"/>
        <v>14.421999999999999</v>
      </c>
      <c r="G174" s="6">
        <f t="shared" si="13"/>
        <v>-2.4219999999999988</v>
      </c>
      <c r="I174" s="7">
        <f t="shared" si="14"/>
        <v>26.658000000000001</v>
      </c>
      <c r="J174" s="7">
        <f t="shared" si="15"/>
        <v>7.3419999999999987</v>
      </c>
      <c r="L174" s="7">
        <f t="shared" si="16"/>
        <v>16.309000000000001</v>
      </c>
      <c r="M174" s="7">
        <f t="shared" si="17"/>
        <v>-4.3090000000000011</v>
      </c>
    </row>
    <row r="175" spans="2:13" x14ac:dyDescent="0.3">
      <c r="B175" s="23">
        <v>28</v>
      </c>
      <c r="C175" s="23">
        <v>21</v>
      </c>
      <c r="D175" s="23">
        <v>19</v>
      </c>
      <c r="F175" s="6">
        <f t="shared" si="12"/>
        <v>18.376999999999999</v>
      </c>
      <c r="G175" s="6">
        <f t="shared" si="13"/>
        <v>0.62300000000000111</v>
      </c>
      <c r="I175" s="7">
        <f t="shared" si="14"/>
        <v>27.39</v>
      </c>
      <c r="J175" s="7">
        <f t="shared" si="15"/>
        <v>-6.3900000000000006</v>
      </c>
      <c r="L175" s="7">
        <f t="shared" si="16"/>
        <v>16.75</v>
      </c>
      <c r="M175" s="7">
        <f t="shared" si="17"/>
        <v>2.25</v>
      </c>
    </row>
    <row r="176" spans="2:13" x14ac:dyDescent="0.3">
      <c r="B176" s="23">
        <v>37</v>
      </c>
      <c r="C176" s="23">
        <v>38</v>
      </c>
      <c r="D176" s="23">
        <v>25</v>
      </c>
      <c r="F176" s="6">
        <f t="shared" si="12"/>
        <v>15.905999999999999</v>
      </c>
      <c r="G176" s="6">
        <f t="shared" si="13"/>
        <v>9.0940000000000012</v>
      </c>
      <c r="I176" s="7">
        <f t="shared" si="14"/>
        <v>29.585999999999999</v>
      </c>
      <c r="J176" s="7">
        <f t="shared" si="15"/>
        <v>8.4140000000000015</v>
      </c>
      <c r="L176" s="7">
        <f t="shared" si="16"/>
        <v>18.073</v>
      </c>
      <c r="M176" s="7">
        <f t="shared" si="17"/>
        <v>6.9269999999999996</v>
      </c>
    </row>
    <row r="177" spans="1:13" x14ac:dyDescent="0.3">
      <c r="B177" s="23">
        <v>26</v>
      </c>
      <c r="C177" s="23">
        <v>23</v>
      </c>
      <c r="D177" s="23">
        <v>20</v>
      </c>
      <c r="F177" s="6">
        <f t="shared" si="12"/>
        <v>17.446999999999999</v>
      </c>
      <c r="G177" s="6">
        <f t="shared" si="13"/>
        <v>2.5530000000000008</v>
      </c>
      <c r="I177" s="7">
        <f t="shared" si="14"/>
        <v>26.902000000000001</v>
      </c>
      <c r="J177" s="7">
        <f t="shared" si="15"/>
        <v>-3.902000000000001</v>
      </c>
      <c r="L177" s="7">
        <f t="shared" si="16"/>
        <v>16.456</v>
      </c>
      <c r="M177" s="7">
        <f t="shared" si="17"/>
        <v>3.5440000000000005</v>
      </c>
    </row>
    <row r="178" spans="1:13" x14ac:dyDescent="0.3">
      <c r="B178" s="23">
        <v>32</v>
      </c>
      <c r="C178" s="23">
        <v>22</v>
      </c>
      <c r="D178" s="23">
        <v>20</v>
      </c>
      <c r="F178" s="6">
        <f t="shared" si="12"/>
        <v>18.957000000000001</v>
      </c>
      <c r="G178" s="6">
        <f t="shared" si="13"/>
        <v>1.0429999999999993</v>
      </c>
      <c r="I178" s="7">
        <f t="shared" si="14"/>
        <v>28.366</v>
      </c>
      <c r="J178" s="7">
        <f t="shared" si="15"/>
        <v>-6.3659999999999997</v>
      </c>
      <c r="L178" s="7">
        <f t="shared" si="16"/>
        <v>17.338000000000001</v>
      </c>
      <c r="M178" s="7">
        <f t="shared" si="17"/>
        <v>2.661999999999999</v>
      </c>
    </row>
    <row r="179" spans="1:13" x14ac:dyDescent="0.3">
      <c r="B179" s="23">
        <v>43</v>
      </c>
      <c r="C179" s="23">
        <v>37</v>
      </c>
      <c r="D179" s="23">
        <v>22</v>
      </c>
      <c r="F179" s="6">
        <f t="shared" si="12"/>
        <v>17.416</v>
      </c>
      <c r="G179" s="6">
        <f t="shared" si="13"/>
        <v>4.5839999999999996</v>
      </c>
      <c r="I179" s="7">
        <f t="shared" si="14"/>
        <v>31.049999999999997</v>
      </c>
      <c r="J179" s="7">
        <f t="shared" si="15"/>
        <v>5.9500000000000028</v>
      </c>
      <c r="L179" s="7">
        <f t="shared" si="16"/>
        <v>18.954999999999998</v>
      </c>
      <c r="M179" s="7">
        <f t="shared" si="17"/>
        <v>3.0450000000000017</v>
      </c>
    </row>
    <row r="180" spans="1:13" x14ac:dyDescent="0.3">
      <c r="B180" s="23">
        <v>27</v>
      </c>
      <c r="C180" s="23">
        <v>33</v>
      </c>
      <c r="D180" s="23">
        <v>13</v>
      </c>
      <c r="F180" s="6">
        <f t="shared" si="12"/>
        <v>15.096</v>
      </c>
      <c r="G180" s="6">
        <f t="shared" si="13"/>
        <v>-2.0960000000000001</v>
      </c>
      <c r="I180" s="7">
        <f t="shared" si="14"/>
        <v>27.146000000000001</v>
      </c>
      <c r="J180" s="7">
        <f t="shared" si="15"/>
        <v>5.8539999999999992</v>
      </c>
      <c r="L180" s="7">
        <f t="shared" si="16"/>
        <v>16.603000000000002</v>
      </c>
      <c r="M180" s="7">
        <f t="shared" si="17"/>
        <v>-3.6030000000000015</v>
      </c>
    </row>
    <row r="181" spans="1:13" x14ac:dyDescent="0.3">
      <c r="B181" s="23">
        <v>24</v>
      </c>
      <c r="C181" s="23">
        <v>25</v>
      </c>
      <c r="D181" s="23">
        <v>4</v>
      </c>
      <c r="F181" s="6">
        <f t="shared" si="12"/>
        <v>16.516999999999999</v>
      </c>
      <c r="G181" s="6">
        <f t="shared" si="13"/>
        <v>-12.516999999999999</v>
      </c>
      <c r="I181" s="7">
        <f t="shared" si="14"/>
        <v>26.414000000000001</v>
      </c>
      <c r="J181" s="7">
        <f t="shared" si="15"/>
        <v>-1.4140000000000015</v>
      </c>
      <c r="L181" s="7">
        <f t="shared" si="16"/>
        <v>16.161999999999999</v>
      </c>
      <c r="M181" s="7">
        <f t="shared" si="17"/>
        <v>-12.161999999999999</v>
      </c>
    </row>
    <row r="182" spans="1:13" x14ac:dyDescent="0.3">
      <c r="B182" s="23">
        <v>30</v>
      </c>
      <c r="C182" s="23">
        <v>31</v>
      </c>
      <c r="D182" s="23">
        <v>10</v>
      </c>
      <c r="F182" s="6">
        <f t="shared" si="12"/>
        <v>16.234999999999999</v>
      </c>
      <c r="G182" s="6">
        <f t="shared" si="13"/>
        <v>-6.2349999999999994</v>
      </c>
      <c r="I182" s="7">
        <f t="shared" si="14"/>
        <v>27.878</v>
      </c>
      <c r="J182" s="7">
        <f t="shared" si="15"/>
        <v>3.1219999999999999</v>
      </c>
      <c r="L182" s="7">
        <f t="shared" si="16"/>
        <v>17.044</v>
      </c>
      <c r="M182" s="7">
        <f t="shared" si="17"/>
        <v>-7.0440000000000005</v>
      </c>
    </row>
    <row r="183" spans="1:13" x14ac:dyDescent="0.3">
      <c r="B183" s="23">
        <v>19</v>
      </c>
      <c r="C183" s="23">
        <v>28</v>
      </c>
      <c r="D183" s="23">
        <v>24</v>
      </c>
      <c r="F183" s="6">
        <f t="shared" si="12"/>
        <v>14.704000000000001</v>
      </c>
      <c r="G183" s="6">
        <f t="shared" si="13"/>
        <v>9.2959999999999994</v>
      </c>
      <c r="I183" s="7">
        <f t="shared" si="14"/>
        <v>25.193999999999999</v>
      </c>
      <c r="J183" s="7">
        <f t="shared" si="15"/>
        <v>2.8060000000000009</v>
      </c>
      <c r="L183" s="7">
        <f t="shared" si="16"/>
        <v>15.427</v>
      </c>
      <c r="M183" s="7">
        <f t="shared" si="17"/>
        <v>8.5730000000000004</v>
      </c>
    </row>
    <row r="184" spans="1:13" x14ac:dyDescent="0.3">
      <c r="B184" s="23">
        <v>39</v>
      </c>
      <c r="C184" s="23">
        <v>30</v>
      </c>
      <c r="D184" s="23">
        <v>15</v>
      </c>
      <c r="F184" s="6">
        <f t="shared" si="12"/>
        <v>18.372</v>
      </c>
      <c r="G184" s="6">
        <f t="shared" si="13"/>
        <v>-3.3719999999999999</v>
      </c>
      <c r="I184" s="7">
        <f t="shared" si="14"/>
        <v>30.073999999999998</v>
      </c>
      <c r="J184" s="7">
        <f t="shared" si="15"/>
        <v>-7.3999999999998067E-2</v>
      </c>
      <c r="L184" s="7">
        <f t="shared" si="16"/>
        <v>18.367000000000001</v>
      </c>
      <c r="M184" s="7">
        <f t="shared" si="17"/>
        <v>-3.3670000000000009</v>
      </c>
    </row>
    <row r="185" spans="1:13" x14ac:dyDescent="0.3">
      <c r="B185" s="11">
        <v>29</v>
      </c>
      <c r="C185" s="23">
        <v>28</v>
      </c>
      <c r="D185" s="23">
        <v>19</v>
      </c>
      <c r="F185" s="6">
        <f>17.901+(-0.256*C185)+(0.209*B185)</f>
        <v>16.794</v>
      </c>
      <c r="G185" s="6">
        <f t="shared" si="13"/>
        <v>2.2059999999999995</v>
      </c>
      <c r="I185" s="7">
        <f t="shared" si="14"/>
        <v>27.634</v>
      </c>
      <c r="J185" s="7">
        <f t="shared" si="15"/>
        <v>0.36599999999999966</v>
      </c>
      <c r="L185" s="7">
        <f t="shared" si="16"/>
        <v>16.896999999999998</v>
      </c>
      <c r="M185" s="7">
        <f t="shared" si="17"/>
        <v>2.1030000000000015</v>
      </c>
    </row>
    <row r="187" spans="1:13" x14ac:dyDescent="0.3">
      <c r="A187" t="s">
        <v>3</v>
      </c>
      <c r="B187" s="24">
        <f>AVERAGE(B2:B185)</f>
        <v>32.951086956521742</v>
      </c>
      <c r="C187" s="24">
        <f>AVERAGE(C2:C185)</f>
        <v>28.597826086956523</v>
      </c>
      <c r="D187" s="24">
        <f>AVERAGE(D2:D185)</f>
        <v>17.472826086956523</v>
      </c>
      <c r="E187" s="24"/>
      <c r="F187" s="24"/>
      <c r="G187" s="24"/>
      <c r="H187" s="24"/>
      <c r="I187" s="24"/>
      <c r="J187" s="24"/>
      <c r="K187" s="24"/>
      <c r="L187" s="24"/>
      <c r="M187" s="24"/>
    </row>
    <row r="188" spans="1:13" x14ac:dyDescent="0.3">
      <c r="A188" t="s">
        <v>4</v>
      </c>
      <c r="B188" s="24">
        <f>_xlfn.STDEV.S(B2:B185)</f>
        <v>7.5857789664553508</v>
      </c>
      <c r="C188" s="24">
        <f>_xlfn.STDEV.S(C2:C185)</f>
        <v>8.3869007707194783</v>
      </c>
      <c r="D188" s="24">
        <f>_xlfn.STDEV.S(D2:D185)</f>
        <v>5.4681712562447942</v>
      </c>
      <c r="E188" s="24"/>
      <c r="F188" s="24">
        <f t="shared" ref="E188:F188" si="18">_xlfn.STDEV.S(F2:F185)</f>
        <v>2.3708569661265595</v>
      </c>
    </row>
    <row r="189" spans="1:13" x14ac:dyDescent="0.3">
      <c r="A189" t="s">
        <v>39</v>
      </c>
      <c r="B189" s="24">
        <f>B188^2</f>
        <v>57.54404252791641</v>
      </c>
      <c r="C189" s="23">
        <f>C188^2</f>
        <v>70.340104537894973</v>
      </c>
      <c r="D189" s="24">
        <f>D188^2</f>
        <v>29.900896887621769</v>
      </c>
      <c r="F189" s="7">
        <f>F188^2</f>
        <v>5.6209627538308338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66D49-EDF7-4770-AF18-426E5E4A768C}">
  <dimension ref="B1:K191"/>
  <sheetViews>
    <sheetView topLeftCell="A169" workbookViewId="0">
      <selection sqref="A1:XFD1048576"/>
    </sheetView>
  </sheetViews>
  <sheetFormatPr defaultRowHeight="14.4" x14ac:dyDescent="0.3"/>
  <cols>
    <col min="1" max="1" width="8.88671875" style="28"/>
    <col min="2" max="2" width="14" style="28" customWidth="1"/>
    <col min="3" max="3" width="11.5546875" style="28" customWidth="1"/>
    <col min="4" max="4" width="15.33203125" style="28" customWidth="1"/>
    <col min="5" max="5" width="19.44140625" style="28" customWidth="1"/>
    <col min="6" max="6" width="8.88671875" style="28"/>
    <col min="7" max="7" width="15.88671875" style="28" customWidth="1"/>
    <col min="8" max="8" width="16.6640625" style="28" customWidth="1"/>
    <col min="9" max="9" width="12.109375" style="28" customWidth="1"/>
    <col min="10" max="16384" width="8.88671875" style="28"/>
  </cols>
  <sheetData>
    <row r="1" spans="2:9" ht="43.2" x14ac:dyDescent="0.3">
      <c r="B1" s="2" t="s">
        <v>27</v>
      </c>
      <c r="C1" s="2" t="s">
        <v>28</v>
      </c>
      <c r="D1" s="2" t="s">
        <v>6</v>
      </c>
      <c r="E1" s="10" t="s">
        <v>0</v>
      </c>
      <c r="G1" s="10" t="s">
        <v>41</v>
      </c>
      <c r="H1" s="28" t="s">
        <v>42</v>
      </c>
      <c r="I1" s="28" t="s">
        <v>43</v>
      </c>
    </row>
    <row r="2" spans="2:9" x14ac:dyDescent="0.3">
      <c r="B2" s="10">
        <v>31</v>
      </c>
      <c r="C2" s="10">
        <v>41</v>
      </c>
      <c r="D2" s="10">
        <v>17</v>
      </c>
      <c r="E2" s="28">
        <v>13.884</v>
      </c>
      <c r="G2" s="28">
        <f>(E2-17.47)^2</f>
        <v>12.85939599999999</v>
      </c>
      <c r="H2" s="28">
        <f>(D2-17.47)^2</f>
        <v>0.22089999999999893</v>
      </c>
      <c r="I2" s="28">
        <f>(E2-D2)^2</f>
        <v>9.7094559999999976</v>
      </c>
    </row>
    <row r="3" spans="2:9" x14ac:dyDescent="0.3">
      <c r="B3" s="10">
        <v>31</v>
      </c>
      <c r="C3" s="10">
        <v>26</v>
      </c>
      <c r="D3" s="10">
        <v>23</v>
      </c>
      <c r="E3" s="28">
        <v>17.724</v>
      </c>
      <c r="G3" s="28">
        <f t="shared" ref="G3:G66" si="0">(E3-17.47)^2</f>
        <v>6.4516000000000684E-2</v>
      </c>
      <c r="H3" s="28">
        <f t="shared" ref="H3:H66" si="1">(D3-17.47)^2</f>
        <v>30.580900000000014</v>
      </c>
      <c r="I3" s="28">
        <f t="shared" ref="I3:I66" si="2">(E3-D3)^2</f>
        <v>27.836175999999998</v>
      </c>
    </row>
    <row r="4" spans="2:9" x14ac:dyDescent="0.3">
      <c r="B4" s="10">
        <v>39</v>
      </c>
      <c r="C4" s="10">
        <v>27</v>
      </c>
      <c r="D4" s="10">
        <v>4</v>
      </c>
      <c r="E4" s="28">
        <v>19.14</v>
      </c>
      <c r="G4" s="28">
        <f t="shared" si="0"/>
        <v>2.7889000000000057</v>
      </c>
      <c r="H4" s="28">
        <f t="shared" si="1"/>
        <v>181.44089999999997</v>
      </c>
      <c r="I4" s="28">
        <f t="shared" si="2"/>
        <v>229.21960000000001</v>
      </c>
    </row>
    <row r="5" spans="2:9" x14ac:dyDescent="0.3">
      <c r="B5" s="10">
        <v>31</v>
      </c>
      <c r="C5" s="10">
        <v>27</v>
      </c>
      <c r="D5" s="10">
        <v>20</v>
      </c>
      <c r="E5" s="28">
        <v>17.468</v>
      </c>
      <c r="G5" s="28">
        <f t="shared" si="0"/>
        <v>3.9999999999955664E-6</v>
      </c>
      <c r="H5" s="28">
        <f t="shared" si="1"/>
        <v>6.4009000000000054</v>
      </c>
      <c r="I5" s="28">
        <f t="shared" si="2"/>
        <v>6.4110240000000003</v>
      </c>
    </row>
    <row r="6" spans="2:9" x14ac:dyDescent="0.3">
      <c r="B6" s="10">
        <v>43</v>
      </c>
      <c r="C6" s="10">
        <v>32</v>
      </c>
      <c r="D6" s="10">
        <v>12</v>
      </c>
      <c r="E6" s="28">
        <v>18.695999999999998</v>
      </c>
      <c r="G6" s="28">
        <f t="shared" si="0"/>
        <v>1.5030759999999979</v>
      </c>
      <c r="H6" s="28">
        <f t="shared" si="1"/>
        <v>29.920899999999989</v>
      </c>
      <c r="I6" s="28">
        <f t="shared" si="2"/>
        <v>44.836415999999971</v>
      </c>
    </row>
    <row r="7" spans="2:9" x14ac:dyDescent="0.3">
      <c r="B7" s="10">
        <v>41</v>
      </c>
      <c r="C7" s="10">
        <v>18</v>
      </c>
      <c r="D7" s="10">
        <v>21</v>
      </c>
      <c r="E7" s="28">
        <v>21.861999999999998</v>
      </c>
      <c r="G7" s="28">
        <f t="shared" si="0"/>
        <v>19.289663999999995</v>
      </c>
      <c r="H7" s="28">
        <f t="shared" si="1"/>
        <v>12.460900000000008</v>
      </c>
      <c r="I7" s="28">
        <f t="shared" si="2"/>
        <v>0.74304399999999715</v>
      </c>
    </row>
    <row r="8" spans="2:9" x14ac:dyDescent="0.3">
      <c r="B8" s="10">
        <v>34</v>
      </c>
      <c r="C8" s="10">
        <v>34</v>
      </c>
      <c r="D8" s="10">
        <v>17</v>
      </c>
      <c r="E8" s="28">
        <v>16.302999999999997</v>
      </c>
      <c r="G8" s="28">
        <f t="shared" si="0"/>
        <v>1.3618890000000037</v>
      </c>
      <c r="H8" s="28">
        <f t="shared" si="1"/>
        <v>0.22089999999999893</v>
      </c>
      <c r="I8" s="28">
        <f t="shared" si="2"/>
        <v>0.48580900000000382</v>
      </c>
    </row>
    <row r="9" spans="2:9" x14ac:dyDescent="0.3">
      <c r="B9" s="10">
        <v>35</v>
      </c>
      <c r="C9" s="10">
        <v>16</v>
      </c>
      <c r="D9" s="10">
        <v>24</v>
      </c>
      <c r="E9" s="28">
        <v>21.119999999999997</v>
      </c>
      <c r="G9" s="28">
        <f t="shared" si="0"/>
        <v>13.322499999999989</v>
      </c>
      <c r="H9" s="28">
        <f t="shared" si="1"/>
        <v>42.640900000000016</v>
      </c>
      <c r="I9" s="28">
        <f t="shared" si="2"/>
        <v>8.2944000000000155</v>
      </c>
    </row>
    <row r="10" spans="2:9" x14ac:dyDescent="0.3">
      <c r="B10" s="10">
        <v>37</v>
      </c>
      <c r="C10" s="10">
        <v>31</v>
      </c>
      <c r="D10" s="10">
        <v>12</v>
      </c>
      <c r="E10" s="28">
        <v>17.698</v>
      </c>
      <c r="G10" s="28">
        <f t="shared" si="0"/>
        <v>5.1984000000000703E-2</v>
      </c>
      <c r="H10" s="28">
        <f t="shared" si="1"/>
        <v>29.920899999999989</v>
      </c>
      <c r="I10" s="28">
        <f t="shared" si="2"/>
        <v>32.467204000000002</v>
      </c>
    </row>
    <row r="11" spans="2:9" x14ac:dyDescent="0.3">
      <c r="B11" s="10">
        <v>27</v>
      </c>
      <c r="C11" s="10">
        <v>18</v>
      </c>
      <c r="D11" s="10">
        <v>16</v>
      </c>
      <c r="E11" s="28">
        <v>18.936</v>
      </c>
      <c r="G11" s="28">
        <f t="shared" si="0"/>
        <v>2.1491560000000032</v>
      </c>
      <c r="H11" s="28">
        <f t="shared" si="1"/>
        <v>2.1608999999999967</v>
      </c>
      <c r="I11" s="28">
        <f t="shared" si="2"/>
        <v>8.6200960000000002</v>
      </c>
    </row>
    <row r="12" spans="2:9" x14ac:dyDescent="0.3">
      <c r="B12" s="10">
        <v>39</v>
      </c>
      <c r="C12" s="10">
        <v>26</v>
      </c>
      <c r="D12" s="10">
        <v>20</v>
      </c>
      <c r="E12" s="28">
        <v>19.396000000000001</v>
      </c>
      <c r="G12" s="28">
        <f t="shared" si="0"/>
        <v>3.7094760000000075</v>
      </c>
      <c r="H12" s="28">
        <f t="shared" si="1"/>
        <v>6.4009000000000054</v>
      </c>
      <c r="I12" s="28">
        <f t="shared" si="2"/>
        <v>0.36481599999999903</v>
      </c>
    </row>
    <row r="13" spans="2:9" x14ac:dyDescent="0.3">
      <c r="B13" s="10">
        <v>25</v>
      </c>
      <c r="C13" s="10">
        <v>23</v>
      </c>
      <c r="D13" s="10">
        <v>10</v>
      </c>
      <c r="E13" s="28">
        <v>17.238</v>
      </c>
      <c r="G13" s="28">
        <f t="shared" si="0"/>
        <v>5.3823999999999685E-2</v>
      </c>
      <c r="H13" s="28">
        <f t="shared" si="1"/>
        <v>55.800899999999984</v>
      </c>
      <c r="I13" s="28">
        <f t="shared" si="2"/>
        <v>52.388643999999992</v>
      </c>
    </row>
    <row r="14" spans="2:9" x14ac:dyDescent="0.3">
      <c r="B14" s="10">
        <v>23</v>
      </c>
      <c r="C14" s="10">
        <v>16</v>
      </c>
      <c r="D14" s="10">
        <v>11</v>
      </c>
      <c r="E14" s="28">
        <v>18.611999999999998</v>
      </c>
      <c r="G14" s="28">
        <f t="shared" si="0"/>
        <v>1.3041639999999988</v>
      </c>
      <c r="H14" s="28">
        <f t="shared" si="1"/>
        <v>41.860899999999987</v>
      </c>
      <c r="I14" s="28">
        <f t="shared" si="2"/>
        <v>57.942543999999977</v>
      </c>
    </row>
    <row r="15" spans="2:9" x14ac:dyDescent="0.3">
      <c r="B15" s="10">
        <v>22</v>
      </c>
      <c r="C15" s="10">
        <v>33</v>
      </c>
      <c r="D15" s="10">
        <v>18</v>
      </c>
      <c r="E15" s="28">
        <v>14.050999999999998</v>
      </c>
      <c r="G15" s="28">
        <f t="shared" si="0"/>
        <v>11.689561000000003</v>
      </c>
      <c r="H15" s="28">
        <f t="shared" si="1"/>
        <v>0.2809000000000012</v>
      </c>
      <c r="I15" s="28">
        <f t="shared" si="2"/>
        <v>15.594601000000013</v>
      </c>
    </row>
    <row r="16" spans="2:9" x14ac:dyDescent="0.3">
      <c r="B16" s="10">
        <v>34</v>
      </c>
      <c r="C16" s="10">
        <v>37</v>
      </c>
      <c r="D16" s="10">
        <v>12</v>
      </c>
      <c r="E16" s="28">
        <v>15.535</v>
      </c>
      <c r="G16" s="28">
        <f t="shared" si="0"/>
        <v>3.7442249999999953</v>
      </c>
      <c r="H16" s="28">
        <f t="shared" si="1"/>
        <v>29.920899999999989</v>
      </c>
      <c r="I16" s="28">
        <f t="shared" si="2"/>
        <v>12.496225000000001</v>
      </c>
    </row>
    <row r="17" spans="2:9" x14ac:dyDescent="0.3">
      <c r="B17" s="10">
        <v>35</v>
      </c>
      <c r="C17" s="10">
        <v>36</v>
      </c>
      <c r="D17" s="10">
        <v>17</v>
      </c>
      <c r="E17" s="28">
        <v>15.999999999999998</v>
      </c>
      <c r="G17" s="28">
        <f t="shared" si="0"/>
        <v>2.160900000000002</v>
      </c>
      <c r="H17" s="28">
        <f t="shared" si="1"/>
        <v>0.22089999999999893</v>
      </c>
      <c r="I17" s="28">
        <f t="shared" si="2"/>
        <v>1.0000000000000036</v>
      </c>
    </row>
    <row r="18" spans="2:9" x14ac:dyDescent="0.3">
      <c r="B18" s="10">
        <v>33</v>
      </c>
      <c r="C18" s="10">
        <v>31</v>
      </c>
      <c r="D18" s="10">
        <v>18</v>
      </c>
      <c r="E18" s="28">
        <v>16.861999999999998</v>
      </c>
      <c r="G18" s="28">
        <f t="shared" si="0"/>
        <v>0.36966400000000066</v>
      </c>
      <c r="H18" s="28">
        <f t="shared" si="1"/>
        <v>0.2809000000000012</v>
      </c>
      <c r="I18" s="28">
        <f t="shared" si="2"/>
        <v>1.2950440000000039</v>
      </c>
    </row>
    <row r="19" spans="2:9" x14ac:dyDescent="0.3">
      <c r="B19" s="10">
        <v>40</v>
      </c>
      <c r="C19" s="10">
        <v>38</v>
      </c>
      <c r="D19" s="10">
        <v>10</v>
      </c>
      <c r="E19" s="28">
        <v>16.533000000000001</v>
      </c>
      <c r="G19" s="28">
        <f t="shared" si="0"/>
        <v>0.87796899999999556</v>
      </c>
      <c r="H19" s="28">
        <f t="shared" si="1"/>
        <v>55.800899999999984</v>
      </c>
      <c r="I19" s="28">
        <f t="shared" si="2"/>
        <v>42.680089000000017</v>
      </c>
    </row>
    <row r="20" spans="2:9" x14ac:dyDescent="0.3">
      <c r="B20" s="10">
        <v>35</v>
      </c>
      <c r="C20" s="10">
        <v>25</v>
      </c>
      <c r="D20" s="10">
        <v>19</v>
      </c>
      <c r="E20" s="28">
        <v>18.815999999999999</v>
      </c>
      <c r="G20" s="28">
        <f t="shared" si="0"/>
        <v>1.8117160000000003</v>
      </c>
      <c r="H20" s="28">
        <f t="shared" si="1"/>
        <v>2.3409000000000035</v>
      </c>
      <c r="I20" s="28">
        <f t="shared" si="2"/>
        <v>3.3856000000000386E-2</v>
      </c>
    </row>
    <row r="21" spans="2:9" x14ac:dyDescent="0.3">
      <c r="B21" s="10">
        <v>18</v>
      </c>
      <c r="C21" s="10">
        <v>49</v>
      </c>
      <c r="D21" s="10">
        <v>3</v>
      </c>
      <c r="E21" s="28">
        <v>9.1189999999999998</v>
      </c>
      <c r="G21" s="28">
        <f t="shared" si="0"/>
        <v>69.73920099999998</v>
      </c>
      <c r="H21" s="28">
        <f t="shared" si="1"/>
        <v>209.38089999999997</v>
      </c>
      <c r="I21" s="28">
        <f t="shared" si="2"/>
        <v>37.442160999999999</v>
      </c>
    </row>
    <row r="22" spans="2:9" x14ac:dyDescent="0.3">
      <c r="B22" s="10">
        <v>27</v>
      </c>
      <c r="C22" s="10">
        <v>26</v>
      </c>
      <c r="D22" s="10">
        <v>25</v>
      </c>
      <c r="E22" s="28">
        <v>16.887999999999998</v>
      </c>
      <c r="G22" s="28">
        <f t="shared" si="0"/>
        <v>0.33872400000000086</v>
      </c>
      <c r="H22" s="28">
        <f t="shared" si="1"/>
        <v>56.700900000000019</v>
      </c>
      <c r="I22" s="28">
        <f t="shared" si="2"/>
        <v>65.804544000000035</v>
      </c>
    </row>
    <row r="23" spans="2:9" x14ac:dyDescent="0.3">
      <c r="B23" s="10">
        <v>42</v>
      </c>
      <c r="C23" s="10">
        <v>26</v>
      </c>
      <c r="D23" s="10">
        <v>18</v>
      </c>
      <c r="E23" s="28">
        <v>20.023</v>
      </c>
      <c r="G23" s="28">
        <f t="shared" si="0"/>
        <v>6.5178090000000042</v>
      </c>
      <c r="H23" s="28">
        <f t="shared" si="1"/>
        <v>0.2809000000000012</v>
      </c>
      <c r="I23" s="28">
        <f t="shared" si="2"/>
        <v>4.092528999999999</v>
      </c>
    </row>
    <row r="24" spans="2:9" x14ac:dyDescent="0.3">
      <c r="B24" s="10">
        <v>36</v>
      </c>
      <c r="C24" s="10">
        <v>30</v>
      </c>
      <c r="D24" s="10">
        <v>13</v>
      </c>
      <c r="E24" s="28">
        <v>17.745000000000001</v>
      </c>
      <c r="G24" s="28">
        <f t="shared" si="0"/>
        <v>7.5625000000001177E-2</v>
      </c>
      <c r="H24" s="28">
        <f t="shared" si="1"/>
        <v>19.980899999999991</v>
      </c>
      <c r="I24" s="28">
        <f t="shared" si="2"/>
        <v>22.515025000000009</v>
      </c>
    </row>
    <row r="25" spans="2:9" x14ac:dyDescent="0.3">
      <c r="B25" s="10">
        <v>30</v>
      </c>
      <c r="C25" s="10">
        <v>37</v>
      </c>
      <c r="D25" s="10">
        <v>11</v>
      </c>
      <c r="E25" s="28">
        <v>14.699</v>
      </c>
      <c r="G25" s="28">
        <f t="shared" si="0"/>
        <v>7.678440999999995</v>
      </c>
      <c r="H25" s="28">
        <f t="shared" si="1"/>
        <v>41.860899999999987</v>
      </c>
      <c r="I25" s="28">
        <f t="shared" si="2"/>
        <v>13.682600999999998</v>
      </c>
    </row>
    <row r="26" spans="2:9" x14ac:dyDescent="0.3">
      <c r="B26" s="10">
        <v>31</v>
      </c>
      <c r="C26" s="10">
        <v>19</v>
      </c>
      <c r="D26" s="10">
        <v>18</v>
      </c>
      <c r="E26" s="28">
        <v>19.515999999999998</v>
      </c>
      <c r="G26" s="28">
        <f t="shared" si="0"/>
        <v>4.1861159999999975</v>
      </c>
      <c r="H26" s="28">
        <f t="shared" si="1"/>
        <v>0.2809000000000012</v>
      </c>
      <c r="I26" s="28">
        <f t="shared" si="2"/>
        <v>2.2982559999999945</v>
      </c>
    </row>
    <row r="27" spans="2:9" x14ac:dyDescent="0.3">
      <c r="B27" s="10">
        <v>18</v>
      </c>
      <c r="C27" s="10">
        <v>28</v>
      </c>
      <c r="D27" s="10">
        <v>10</v>
      </c>
      <c r="E27" s="28">
        <v>14.495000000000001</v>
      </c>
      <c r="G27" s="28">
        <f t="shared" si="0"/>
        <v>8.8506249999999866</v>
      </c>
      <c r="H27" s="28">
        <f t="shared" si="1"/>
        <v>55.800899999999984</v>
      </c>
      <c r="I27" s="28">
        <f t="shared" si="2"/>
        <v>20.20502500000001</v>
      </c>
    </row>
    <row r="28" spans="2:9" x14ac:dyDescent="0.3">
      <c r="B28" s="10">
        <v>13</v>
      </c>
      <c r="C28" s="10">
        <v>53</v>
      </c>
      <c r="D28" s="10">
        <v>9</v>
      </c>
      <c r="E28" s="28">
        <v>7.0500000000000007</v>
      </c>
      <c r="G28" s="28">
        <f t="shared" si="0"/>
        <v>108.57639999999996</v>
      </c>
      <c r="H28" s="28">
        <f t="shared" si="1"/>
        <v>71.740899999999982</v>
      </c>
      <c r="I28" s="28">
        <f t="shared" si="2"/>
        <v>3.8024999999999971</v>
      </c>
    </row>
    <row r="29" spans="2:9" x14ac:dyDescent="0.3">
      <c r="B29" s="10">
        <v>22</v>
      </c>
      <c r="C29" s="10">
        <v>21</v>
      </c>
      <c r="D29" s="10">
        <v>14</v>
      </c>
      <c r="E29" s="28">
        <v>17.122999999999998</v>
      </c>
      <c r="G29" s="28">
        <f t="shared" si="0"/>
        <v>0.1204090000000009</v>
      </c>
      <c r="H29" s="28">
        <f t="shared" si="1"/>
        <v>12.040899999999992</v>
      </c>
      <c r="I29" s="28">
        <f t="shared" si="2"/>
        <v>9.7531289999999853</v>
      </c>
    </row>
    <row r="30" spans="2:9" x14ac:dyDescent="0.3">
      <c r="B30" s="10">
        <v>46</v>
      </c>
      <c r="C30" s="10">
        <v>51</v>
      </c>
      <c r="D30" s="10">
        <v>12</v>
      </c>
      <c r="E30" s="28">
        <v>14.458999999999998</v>
      </c>
      <c r="G30" s="28">
        <f t="shared" si="0"/>
        <v>9.0661210000000061</v>
      </c>
      <c r="H30" s="28">
        <f t="shared" si="1"/>
        <v>29.920899999999989</v>
      </c>
      <c r="I30" s="28">
        <f t="shared" si="2"/>
        <v>6.0466809999999898</v>
      </c>
    </row>
    <row r="31" spans="2:9" x14ac:dyDescent="0.3">
      <c r="B31" s="10">
        <v>34</v>
      </c>
      <c r="C31" s="10">
        <v>25</v>
      </c>
      <c r="D31" s="10">
        <v>8</v>
      </c>
      <c r="E31" s="28">
        <v>18.606999999999999</v>
      </c>
      <c r="G31" s="28">
        <f t="shared" si="0"/>
        <v>1.2927690000000009</v>
      </c>
      <c r="H31" s="28">
        <f t="shared" si="1"/>
        <v>89.68089999999998</v>
      </c>
      <c r="I31" s="28">
        <f t="shared" si="2"/>
        <v>112.50844899999998</v>
      </c>
    </row>
    <row r="32" spans="2:9" x14ac:dyDescent="0.3">
      <c r="B32" s="10">
        <v>39</v>
      </c>
      <c r="C32" s="10">
        <v>22</v>
      </c>
      <c r="D32" s="10">
        <v>9</v>
      </c>
      <c r="E32" s="28">
        <v>20.420000000000002</v>
      </c>
      <c r="G32" s="28">
        <f t="shared" si="0"/>
        <v>8.7025000000000166</v>
      </c>
      <c r="H32" s="28">
        <f t="shared" si="1"/>
        <v>71.740899999999982</v>
      </c>
      <c r="I32" s="28">
        <f t="shared" si="2"/>
        <v>130.41640000000004</v>
      </c>
    </row>
    <row r="33" spans="2:9" x14ac:dyDescent="0.3">
      <c r="B33" s="10">
        <v>35</v>
      </c>
      <c r="C33" s="10">
        <v>26</v>
      </c>
      <c r="D33" s="10">
        <v>19</v>
      </c>
      <c r="E33" s="28">
        <v>18.559999999999999</v>
      </c>
      <c r="G33" s="28">
        <f t="shared" si="0"/>
        <v>1.1880999999999997</v>
      </c>
      <c r="H33" s="28">
        <f t="shared" si="1"/>
        <v>2.3409000000000035</v>
      </c>
      <c r="I33" s="28">
        <f t="shared" si="2"/>
        <v>0.19360000000000113</v>
      </c>
    </row>
    <row r="34" spans="2:9" x14ac:dyDescent="0.3">
      <c r="B34" s="10">
        <v>46</v>
      </c>
      <c r="C34" s="10">
        <v>27</v>
      </c>
      <c r="D34" s="10">
        <v>15</v>
      </c>
      <c r="E34" s="28">
        <v>20.603000000000002</v>
      </c>
      <c r="G34" s="28">
        <f t="shared" si="0"/>
        <v>9.8156890000000168</v>
      </c>
      <c r="H34" s="28">
        <f t="shared" si="1"/>
        <v>6.100899999999994</v>
      </c>
      <c r="I34" s="28">
        <f t="shared" si="2"/>
        <v>31.393609000000016</v>
      </c>
    </row>
    <row r="35" spans="2:9" x14ac:dyDescent="0.3">
      <c r="B35" s="10">
        <v>17</v>
      </c>
      <c r="C35" s="10">
        <v>31</v>
      </c>
      <c r="D35" s="10">
        <v>14</v>
      </c>
      <c r="E35" s="28">
        <v>13.518000000000001</v>
      </c>
      <c r="G35" s="28">
        <f t="shared" si="0"/>
        <v>15.618303999999986</v>
      </c>
      <c r="H35" s="28">
        <f t="shared" si="1"/>
        <v>12.040899999999992</v>
      </c>
      <c r="I35" s="28">
        <f t="shared" si="2"/>
        <v>0.23232399999999934</v>
      </c>
    </row>
    <row r="36" spans="2:9" x14ac:dyDescent="0.3">
      <c r="B36" s="10">
        <v>35</v>
      </c>
      <c r="C36" s="10">
        <v>28</v>
      </c>
      <c r="D36" s="10">
        <v>16</v>
      </c>
      <c r="E36" s="28">
        <v>18.048000000000002</v>
      </c>
      <c r="G36" s="28">
        <f t="shared" si="0"/>
        <v>0.33408400000000343</v>
      </c>
      <c r="H36" s="28">
        <f t="shared" si="1"/>
        <v>2.1608999999999967</v>
      </c>
      <c r="I36" s="28">
        <f t="shared" si="2"/>
        <v>4.1943040000000078</v>
      </c>
    </row>
    <row r="37" spans="2:9" x14ac:dyDescent="0.3">
      <c r="B37" s="10">
        <v>30</v>
      </c>
      <c r="C37" s="10">
        <v>23</v>
      </c>
      <c r="D37" s="10">
        <v>21</v>
      </c>
      <c r="E37" s="28">
        <v>18.283000000000001</v>
      </c>
      <c r="G37" s="28">
        <f t="shared" si="0"/>
        <v>0.66096900000000391</v>
      </c>
      <c r="H37" s="28">
        <f t="shared" si="1"/>
        <v>12.460900000000008</v>
      </c>
      <c r="I37" s="28">
        <f t="shared" si="2"/>
        <v>7.3820889999999935</v>
      </c>
    </row>
    <row r="38" spans="2:9" x14ac:dyDescent="0.3">
      <c r="B38" s="10">
        <v>34</v>
      </c>
      <c r="C38" s="10">
        <v>37</v>
      </c>
      <c r="D38" s="10">
        <v>16</v>
      </c>
      <c r="E38" s="28">
        <v>15.535</v>
      </c>
      <c r="G38" s="28">
        <f t="shared" si="0"/>
        <v>3.7442249999999953</v>
      </c>
      <c r="H38" s="28">
        <f t="shared" si="1"/>
        <v>2.1608999999999967</v>
      </c>
      <c r="I38" s="28">
        <f t="shared" si="2"/>
        <v>0.21622499999999986</v>
      </c>
    </row>
    <row r="39" spans="2:9" x14ac:dyDescent="0.3">
      <c r="B39" s="10">
        <v>41</v>
      </c>
      <c r="C39" s="10">
        <v>21</v>
      </c>
      <c r="D39" s="10">
        <v>28</v>
      </c>
      <c r="E39" s="28">
        <v>21.093999999999998</v>
      </c>
      <c r="G39" s="28">
        <f t="shared" si="0"/>
        <v>13.133375999999991</v>
      </c>
      <c r="H39" s="28">
        <f t="shared" si="1"/>
        <v>110.88090000000003</v>
      </c>
      <c r="I39" s="28">
        <f t="shared" si="2"/>
        <v>47.692836000000035</v>
      </c>
    </row>
    <row r="40" spans="2:9" x14ac:dyDescent="0.3">
      <c r="B40" s="10">
        <v>29</v>
      </c>
      <c r="C40" s="10">
        <v>16</v>
      </c>
      <c r="D40" s="10">
        <v>22</v>
      </c>
      <c r="E40" s="28">
        <v>19.866</v>
      </c>
      <c r="G40" s="28">
        <f t="shared" si="0"/>
        <v>5.7408160000000041</v>
      </c>
      <c r="H40" s="28">
        <f t="shared" si="1"/>
        <v>20.520900000000012</v>
      </c>
      <c r="I40" s="28">
        <f t="shared" si="2"/>
        <v>4.5539560000000012</v>
      </c>
    </row>
    <row r="41" spans="2:9" x14ac:dyDescent="0.3">
      <c r="B41" s="10">
        <v>32</v>
      </c>
      <c r="C41" s="10">
        <v>27</v>
      </c>
      <c r="D41" s="10">
        <v>28</v>
      </c>
      <c r="E41" s="28">
        <v>17.677</v>
      </c>
      <c r="G41" s="28">
        <f t="shared" si="0"/>
        <v>4.2849000000000304E-2</v>
      </c>
      <c r="H41" s="28">
        <f t="shared" si="1"/>
        <v>110.88090000000003</v>
      </c>
      <c r="I41" s="28">
        <f t="shared" si="2"/>
        <v>106.56432900000001</v>
      </c>
    </row>
    <row r="42" spans="2:9" x14ac:dyDescent="0.3">
      <c r="B42" s="10">
        <v>25</v>
      </c>
      <c r="C42" s="10">
        <v>26</v>
      </c>
      <c r="D42" s="10">
        <v>15</v>
      </c>
      <c r="E42" s="28">
        <v>16.47</v>
      </c>
      <c r="G42" s="28">
        <f t="shared" si="0"/>
        <v>1</v>
      </c>
      <c r="H42" s="28">
        <f t="shared" si="1"/>
        <v>6.100899999999994</v>
      </c>
      <c r="I42" s="28">
        <f t="shared" si="2"/>
        <v>2.1608999999999967</v>
      </c>
    </row>
    <row r="43" spans="2:9" x14ac:dyDescent="0.3">
      <c r="B43" s="10">
        <v>29</v>
      </c>
      <c r="C43" s="10">
        <v>25</v>
      </c>
      <c r="D43" s="10">
        <v>13</v>
      </c>
      <c r="E43" s="28">
        <v>17.561999999999998</v>
      </c>
      <c r="G43" s="28">
        <f t="shared" si="0"/>
        <v>8.4639999999997703E-3</v>
      </c>
      <c r="H43" s="28">
        <f t="shared" si="1"/>
        <v>19.980899999999991</v>
      </c>
      <c r="I43" s="28">
        <f t="shared" si="2"/>
        <v>20.811843999999979</v>
      </c>
    </row>
    <row r="44" spans="2:9" x14ac:dyDescent="0.3">
      <c r="B44" s="10">
        <v>39</v>
      </c>
      <c r="C44" s="10">
        <v>22</v>
      </c>
      <c r="D44" s="10">
        <v>16</v>
      </c>
      <c r="E44" s="28">
        <v>20.420000000000002</v>
      </c>
      <c r="G44" s="28">
        <f t="shared" si="0"/>
        <v>8.7025000000000166</v>
      </c>
      <c r="H44" s="28">
        <f t="shared" si="1"/>
        <v>2.1608999999999967</v>
      </c>
      <c r="I44" s="28">
        <f t="shared" si="2"/>
        <v>19.536400000000015</v>
      </c>
    </row>
    <row r="45" spans="2:9" x14ac:dyDescent="0.3">
      <c r="B45" s="10">
        <v>20</v>
      </c>
      <c r="C45" s="10">
        <v>32</v>
      </c>
      <c r="D45" s="10">
        <v>12</v>
      </c>
      <c r="E45" s="28">
        <v>13.888999999999999</v>
      </c>
      <c r="G45" s="28">
        <f t="shared" si="0"/>
        <v>12.823560999999996</v>
      </c>
      <c r="H45" s="28">
        <f t="shared" si="1"/>
        <v>29.920899999999989</v>
      </c>
      <c r="I45" s="28">
        <f t="shared" si="2"/>
        <v>3.5683209999999974</v>
      </c>
    </row>
    <row r="46" spans="2:9" x14ac:dyDescent="0.3">
      <c r="B46" s="10">
        <v>29</v>
      </c>
      <c r="C46" s="10">
        <v>23</v>
      </c>
      <c r="D46" s="10">
        <v>14</v>
      </c>
      <c r="E46" s="28">
        <v>18.073999999999998</v>
      </c>
      <c r="G46" s="28">
        <f t="shared" si="0"/>
        <v>0.36481599999999903</v>
      </c>
      <c r="H46" s="28">
        <f t="shared" si="1"/>
        <v>12.040899999999992</v>
      </c>
      <c r="I46" s="28">
        <f t="shared" si="2"/>
        <v>16.597475999999983</v>
      </c>
    </row>
    <row r="47" spans="2:9" x14ac:dyDescent="0.3">
      <c r="B47" s="10">
        <v>32</v>
      </c>
      <c r="C47" s="10">
        <v>29</v>
      </c>
      <c r="D47" s="10">
        <v>19</v>
      </c>
      <c r="E47" s="28">
        <v>17.164999999999999</v>
      </c>
      <c r="G47" s="28">
        <f t="shared" si="0"/>
        <v>9.302499999999983E-2</v>
      </c>
      <c r="H47" s="28">
        <f t="shared" si="1"/>
        <v>2.3409000000000035</v>
      </c>
      <c r="I47" s="28">
        <f t="shared" si="2"/>
        <v>3.367225000000003</v>
      </c>
    </row>
    <row r="48" spans="2:9" x14ac:dyDescent="0.3">
      <c r="B48" s="10">
        <v>28</v>
      </c>
      <c r="C48" s="10">
        <v>21</v>
      </c>
      <c r="D48" s="10">
        <v>17</v>
      </c>
      <c r="E48" s="28">
        <v>18.376999999999999</v>
      </c>
      <c r="G48" s="28">
        <f t="shared" si="0"/>
        <v>0.82264900000000007</v>
      </c>
      <c r="H48" s="28">
        <f t="shared" si="1"/>
        <v>0.22089999999999893</v>
      </c>
      <c r="I48" s="28">
        <f t="shared" si="2"/>
        <v>1.8961289999999968</v>
      </c>
    </row>
    <row r="49" spans="2:9" x14ac:dyDescent="0.3">
      <c r="B49" s="10">
        <v>37</v>
      </c>
      <c r="C49" s="10">
        <v>32</v>
      </c>
      <c r="D49" s="10">
        <v>20</v>
      </c>
      <c r="E49" s="28">
        <v>17.442</v>
      </c>
      <c r="G49" s="28">
        <f t="shared" si="0"/>
        <v>7.8399999999992679E-4</v>
      </c>
      <c r="H49" s="28">
        <f t="shared" si="1"/>
        <v>6.4009000000000054</v>
      </c>
      <c r="I49" s="28">
        <f t="shared" si="2"/>
        <v>6.5433639999999995</v>
      </c>
    </row>
    <row r="50" spans="2:9" x14ac:dyDescent="0.3">
      <c r="B50" s="10">
        <v>35</v>
      </c>
      <c r="C50" s="10">
        <v>33</v>
      </c>
      <c r="D50" s="10">
        <v>16</v>
      </c>
      <c r="E50" s="28">
        <v>16.768000000000001</v>
      </c>
      <c r="G50" s="28">
        <f t="shared" si="0"/>
        <v>0.49280399999999747</v>
      </c>
      <c r="H50" s="28">
        <f t="shared" si="1"/>
        <v>2.1608999999999967</v>
      </c>
      <c r="I50" s="28">
        <f t="shared" si="2"/>
        <v>0.58982400000000101</v>
      </c>
    </row>
    <row r="51" spans="2:9" x14ac:dyDescent="0.3">
      <c r="B51" s="10">
        <v>33</v>
      </c>
      <c r="C51" s="10">
        <v>27</v>
      </c>
      <c r="D51" s="10">
        <v>24</v>
      </c>
      <c r="E51" s="28">
        <v>17.885999999999999</v>
      </c>
      <c r="G51" s="28">
        <f t="shared" si="0"/>
        <v>0.17305600000000032</v>
      </c>
      <c r="H51" s="28">
        <f t="shared" si="1"/>
        <v>42.640900000000016</v>
      </c>
      <c r="I51" s="28">
        <f t="shared" si="2"/>
        <v>37.38099600000001</v>
      </c>
    </row>
    <row r="52" spans="2:9" x14ac:dyDescent="0.3">
      <c r="B52" s="10">
        <v>24</v>
      </c>
      <c r="C52" s="10">
        <v>30</v>
      </c>
      <c r="D52" s="10">
        <v>23</v>
      </c>
      <c r="E52" s="28">
        <v>15.237</v>
      </c>
      <c r="G52" s="28">
        <f t="shared" si="0"/>
        <v>4.9862889999999949</v>
      </c>
      <c r="H52" s="28">
        <f t="shared" si="1"/>
        <v>30.580900000000014</v>
      </c>
      <c r="I52" s="28">
        <f t="shared" si="2"/>
        <v>60.264168999999995</v>
      </c>
    </row>
    <row r="53" spans="2:9" x14ac:dyDescent="0.3">
      <c r="B53" s="10">
        <v>28</v>
      </c>
      <c r="C53" s="10">
        <v>39</v>
      </c>
      <c r="D53" s="10">
        <v>13</v>
      </c>
      <c r="E53" s="28">
        <v>13.768999999999998</v>
      </c>
      <c r="G53" s="28">
        <f t="shared" si="0"/>
        <v>13.697401000000005</v>
      </c>
      <c r="H53" s="28">
        <f t="shared" si="1"/>
        <v>19.980899999999991</v>
      </c>
      <c r="I53" s="28">
        <f t="shared" si="2"/>
        <v>0.59136099999999747</v>
      </c>
    </row>
    <row r="54" spans="2:9" x14ac:dyDescent="0.3">
      <c r="B54" s="10">
        <v>40</v>
      </c>
      <c r="C54" s="10">
        <v>34</v>
      </c>
      <c r="D54" s="10">
        <v>10</v>
      </c>
      <c r="E54" s="28">
        <v>17.556999999999999</v>
      </c>
      <c r="G54" s="28">
        <f t="shared" si="0"/>
        <v>7.5689999999999551E-3</v>
      </c>
      <c r="H54" s="28">
        <f t="shared" si="1"/>
        <v>55.800899999999984</v>
      </c>
      <c r="I54" s="28">
        <f t="shared" si="2"/>
        <v>57.108248999999979</v>
      </c>
    </row>
    <row r="55" spans="2:9" x14ac:dyDescent="0.3">
      <c r="B55" s="10">
        <v>17</v>
      </c>
      <c r="C55" s="10">
        <v>19</v>
      </c>
      <c r="D55" s="10">
        <v>12</v>
      </c>
      <c r="E55" s="28">
        <v>16.59</v>
      </c>
      <c r="G55" s="28">
        <f t="shared" si="0"/>
        <v>0.7743999999999982</v>
      </c>
      <c r="H55" s="28">
        <f t="shared" si="1"/>
        <v>29.920899999999989</v>
      </c>
      <c r="I55" s="28">
        <f t="shared" si="2"/>
        <v>21.068099999999998</v>
      </c>
    </row>
    <row r="56" spans="2:9" x14ac:dyDescent="0.3">
      <c r="B56" s="10">
        <v>34</v>
      </c>
      <c r="C56" s="10">
        <v>18</v>
      </c>
      <c r="D56" s="10">
        <v>18</v>
      </c>
      <c r="E56" s="28">
        <v>20.399000000000001</v>
      </c>
      <c r="G56" s="28">
        <f t="shared" si="0"/>
        <v>8.5790410000000126</v>
      </c>
      <c r="H56" s="28">
        <f t="shared" si="1"/>
        <v>0.2809000000000012</v>
      </c>
      <c r="I56" s="28">
        <f t="shared" si="2"/>
        <v>5.755201000000004</v>
      </c>
    </row>
    <row r="57" spans="2:9" x14ac:dyDescent="0.3">
      <c r="B57" s="10">
        <v>39</v>
      </c>
      <c r="C57" s="10">
        <v>33</v>
      </c>
      <c r="D57" s="10">
        <v>22</v>
      </c>
      <c r="E57" s="28">
        <v>17.603999999999999</v>
      </c>
      <c r="G57" s="28">
        <f t="shared" si="0"/>
        <v>1.795600000000009E-2</v>
      </c>
      <c r="H57" s="28">
        <f t="shared" si="1"/>
        <v>20.520900000000012</v>
      </c>
      <c r="I57" s="28">
        <f t="shared" si="2"/>
        <v>19.324816000000006</v>
      </c>
    </row>
    <row r="58" spans="2:9" x14ac:dyDescent="0.3">
      <c r="B58" s="10">
        <v>40</v>
      </c>
      <c r="C58" s="10">
        <v>35</v>
      </c>
      <c r="D58" s="10">
        <v>27</v>
      </c>
      <c r="E58" s="28">
        <v>17.300999999999998</v>
      </c>
      <c r="G58" s="28">
        <f t="shared" si="0"/>
        <v>2.8561000000000163E-2</v>
      </c>
      <c r="H58" s="28">
        <f t="shared" si="1"/>
        <v>90.820900000000023</v>
      </c>
      <c r="I58" s="28">
        <f t="shared" si="2"/>
        <v>94.070601000000025</v>
      </c>
    </row>
    <row r="59" spans="2:9" x14ac:dyDescent="0.3">
      <c r="B59" s="10">
        <v>35</v>
      </c>
      <c r="C59" s="10">
        <v>32</v>
      </c>
      <c r="D59" s="10">
        <v>21</v>
      </c>
      <c r="E59" s="28">
        <v>17.024000000000001</v>
      </c>
      <c r="G59" s="28">
        <f t="shared" si="0"/>
        <v>0.19891599999999818</v>
      </c>
      <c r="H59" s="28">
        <f t="shared" si="1"/>
        <v>12.460900000000008</v>
      </c>
      <c r="I59" s="28">
        <f t="shared" si="2"/>
        <v>15.808575999999993</v>
      </c>
    </row>
    <row r="60" spans="2:9" x14ac:dyDescent="0.3">
      <c r="B60" s="10">
        <v>41</v>
      </c>
      <c r="C60" s="10">
        <v>30</v>
      </c>
      <c r="D60" s="10">
        <v>9</v>
      </c>
      <c r="E60" s="28">
        <v>18.79</v>
      </c>
      <c r="G60" s="28">
        <f t="shared" si="0"/>
        <v>1.7424000000000008</v>
      </c>
      <c r="H60" s="28">
        <f t="shared" si="1"/>
        <v>71.740899999999982</v>
      </c>
      <c r="I60" s="28">
        <f t="shared" si="2"/>
        <v>95.844099999999983</v>
      </c>
    </row>
    <row r="61" spans="2:9" x14ac:dyDescent="0.3">
      <c r="B61" s="10">
        <v>17</v>
      </c>
      <c r="C61" s="10">
        <v>28</v>
      </c>
      <c r="D61" s="10">
        <v>16</v>
      </c>
      <c r="E61" s="28">
        <v>14.286000000000001</v>
      </c>
      <c r="G61" s="28">
        <f t="shared" si="0"/>
        <v>10.137855999999983</v>
      </c>
      <c r="H61" s="28">
        <f t="shared" si="1"/>
        <v>2.1608999999999967</v>
      </c>
      <c r="I61" s="28">
        <f t="shared" si="2"/>
        <v>2.9377959999999952</v>
      </c>
    </row>
    <row r="62" spans="2:9" x14ac:dyDescent="0.3">
      <c r="B62" s="10">
        <v>35</v>
      </c>
      <c r="C62" s="10">
        <v>35</v>
      </c>
      <c r="D62" s="10">
        <v>17</v>
      </c>
      <c r="E62" s="28">
        <v>16.256</v>
      </c>
      <c r="G62" s="28">
        <f t="shared" si="0"/>
        <v>1.4737959999999968</v>
      </c>
      <c r="H62" s="28">
        <f t="shared" si="1"/>
        <v>0.22089999999999893</v>
      </c>
      <c r="I62" s="28">
        <f t="shared" si="2"/>
        <v>0.55353599999999969</v>
      </c>
    </row>
    <row r="63" spans="2:9" x14ac:dyDescent="0.3">
      <c r="B63" s="10">
        <v>36</v>
      </c>
      <c r="C63" s="10">
        <v>34</v>
      </c>
      <c r="D63" s="10">
        <v>23</v>
      </c>
      <c r="E63" s="28">
        <v>16.721</v>
      </c>
      <c r="G63" s="28">
        <f t="shared" si="0"/>
        <v>0.5610009999999982</v>
      </c>
      <c r="H63" s="28">
        <f t="shared" si="1"/>
        <v>30.580900000000014</v>
      </c>
      <c r="I63" s="28">
        <f t="shared" si="2"/>
        <v>39.425840999999998</v>
      </c>
    </row>
    <row r="64" spans="2:9" x14ac:dyDescent="0.3">
      <c r="B64" s="10">
        <v>27</v>
      </c>
      <c r="C64" s="10">
        <v>29</v>
      </c>
      <c r="D64" s="10">
        <v>7</v>
      </c>
      <c r="E64" s="28">
        <v>16.12</v>
      </c>
      <c r="G64" s="28">
        <f t="shared" si="0"/>
        <v>1.8224999999999942</v>
      </c>
      <c r="H64" s="28">
        <f t="shared" si="1"/>
        <v>109.62089999999998</v>
      </c>
      <c r="I64" s="28">
        <f t="shared" si="2"/>
        <v>83.17440000000002</v>
      </c>
    </row>
    <row r="65" spans="2:9" x14ac:dyDescent="0.3">
      <c r="B65" s="10">
        <v>31</v>
      </c>
      <c r="C65" s="10">
        <v>35</v>
      </c>
      <c r="D65" s="10">
        <v>9</v>
      </c>
      <c r="E65" s="28">
        <v>15.419999999999998</v>
      </c>
      <c r="G65" s="28">
        <f t="shared" si="0"/>
        <v>4.2025000000000032</v>
      </c>
      <c r="H65" s="28">
        <f t="shared" si="1"/>
        <v>71.740899999999982</v>
      </c>
      <c r="I65" s="28">
        <f t="shared" si="2"/>
        <v>41.216399999999979</v>
      </c>
    </row>
    <row r="66" spans="2:9" x14ac:dyDescent="0.3">
      <c r="B66" s="10">
        <v>42</v>
      </c>
      <c r="C66" s="10">
        <v>36</v>
      </c>
      <c r="D66" s="10">
        <v>5</v>
      </c>
      <c r="E66" s="28">
        <v>17.463000000000001</v>
      </c>
      <c r="G66" s="28">
        <f t="shared" si="0"/>
        <v>4.8999999999970556E-5</v>
      </c>
      <c r="H66" s="28">
        <f t="shared" si="1"/>
        <v>155.50089999999997</v>
      </c>
      <c r="I66" s="28">
        <f t="shared" si="2"/>
        <v>155.32636900000003</v>
      </c>
    </row>
    <row r="67" spans="2:9" x14ac:dyDescent="0.3">
      <c r="B67" s="10">
        <v>21</v>
      </c>
      <c r="C67" s="10">
        <v>14</v>
      </c>
      <c r="D67" s="10">
        <v>23</v>
      </c>
      <c r="E67" s="28">
        <v>18.706</v>
      </c>
      <c r="G67" s="28">
        <f t="shared" ref="G67:G130" si="3">(E67-17.47)^2</f>
        <v>1.5276960000000017</v>
      </c>
      <c r="H67" s="28">
        <f t="shared" ref="H67:H130" si="4">(D67-17.47)^2</f>
        <v>30.580900000000014</v>
      </c>
      <c r="I67" s="28">
        <f t="shared" ref="I67:I130" si="5">(E67-D67)^2</f>
        <v>18.438436000000003</v>
      </c>
    </row>
    <row r="68" spans="2:9" x14ac:dyDescent="0.3">
      <c r="B68" s="10">
        <v>37</v>
      </c>
      <c r="C68" s="10">
        <v>27</v>
      </c>
      <c r="D68" s="10">
        <v>22</v>
      </c>
      <c r="E68" s="28">
        <v>18.722000000000001</v>
      </c>
      <c r="G68" s="28">
        <f t="shared" si="3"/>
        <v>1.5675040000000062</v>
      </c>
      <c r="H68" s="28">
        <f t="shared" si="4"/>
        <v>20.520900000000012</v>
      </c>
      <c r="I68" s="28">
        <f t="shared" si="5"/>
        <v>10.745283999999991</v>
      </c>
    </row>
    <row r="69" spans="2:9" x14ac:dyDescent="0.3">
      <c r="B69" s="10">
        <v>42</v>
      </c>
      <c r="C69" s="10">
        <v>26</v>
      </c>
      <c r="D69" s="10">
        <v>22</v>
      </c>
      <c r="E69" s="28">
        <v>20.023</v>
      </c>
      <c r="G69" s="28">
        <f t="shared" si="3"/>
        <v>6.5178090000000042</v>
      </c>
      <c r="H69" s="28">
        <f t="shared" si="4"/>
        <v>20.520900000000012</v>
      </c>
      <c r="I69" s="28">
        <f t="shared" si="5"/>
        <v>3.908529000000001</v>
      </c>
    </row>
    <row r="70" spans="2:9" x14ac:dyDescent="0.3">
      <c r="B70" s="10">
        <v>38</v>
      </c>
      <c r="C70" s="10">
        <v>23</v>
      </c>
      <c r="D70" s="10">
        <v>18</v>
      </c>
      <c r="E70" s="28">
        <v>19.954999999999998</v>
      </c>
      <c r="G70" s="28">
        <f t="shared" si="3"/>
        <v>6.1752249999999975</v>
      </c>
      <c r="H70" s="28">
        <f t="shared" si="4"/>
        <v>0.2809000000000012</v>
      </c>
      <c r="I70" s="28">
        <f t="shared" si="5"/>
        <v>3.8220249999999933</v>
      </c>
    </row>
    <row r="71" spans="2:9" x14ac:dyDescent="0.3">
      <c r="B71" s="10">
        <v>33</v>
      </c>
      <c r="C71" s="10">
        <v>15</v>
      </c>
      <c r="D71" s="10">
        <v>25</v>
      </c>
      <c r="E71" s="28">
        <v>20.957999999999998</v>
      </c>
      <c r="G71" s="28">
        <f t="shared" si="3"/>
        <v>12.166143999999997</v>
      </c>
      <c r="H71" s="28">
        <f t="shared" si="4"/>
        <v>56.700900000000019</v>
      </c>
      <c r="I71" s="28">
        <f t="shared" si="5"/>
        <v>16.337764000000014</v>
      </c>
    </row>
    <row r="72" spans="2:9" x14ac:dyDescent="0.3">
      <c r="B72" s="10">
        <v>36</v>
      </c>
      <c r="C72" s="10">
        <v>31</v>
      </c>
      <c r="D72" s="10">
        <v>18</v>
      </c>
      <c r="E72" s="28">
        <v>17.489000000000001</v>
      </c>
      <c r="G72" s="28">
        <f t="shared" si="3"/>
        <v>3.6100000000007236E-4</v>
      </c>
      <c r="H72" s="28">
        <f t="shared" si="4"/>
        <v>0.2809000000000012</v>
      </c>
      <c r="I72" s="28">
        <f t="shared" si="5"/>
        <v>0.26112099999999921</v>
      </c>
    </row>
    <row r="73" spans="2:9" x14ac:dyDescent="0.3">
      <c r="B73" s="10">
        <v>29</v>
      </c>
      <c r="C73" s="10">
        <v>26</v>
      </c>
      <c r="D73" s="10">
        <v>17</v>
      </c>
      <c r="E73" s="28">
        <v>17.305999999999997</v>
      </c>
      <c r="G73" s="28">
        <f t="shared" si="3"/>
        <v>2.6896000000000485E-2</v>
      </c>
      <c r="H73" s="28">
        <f t="shared" si="4"/>
        <v>0.22089999999999893</v>
      </c>
      <c r="I73" s="28">
        <f t="shared" si="5"/>
        <v>9.3635999999998401E-2</v>
      </c>
    </row>
    <row r="74" spans="2:9" x14ac:dyDescent="0.3">
      <c r="B74" s="10">
        <v>40</v>
      </c>
      <c r="C74" s="10">
        <v>29</v>
      </c>
      <c r="D74" s="10">
        <v>20</v>
      </c>
      <c r="E74" s="28">
        <v>18.837</v>
      </c>
      <c r="G74" s="28">
        <f t="shared" si="3"/>
        <v>1.8686890000000025</v>
      </c>
      <c r="H74" s="28">
        <f t="shared" si="4"/>
        <v>6.4009000000000054</v>
      </c>
      <c r="I74" s="28">
        <f t="shared" si="5"/>
        <v>1.3525690000000006</v>
      </c>
    </row>
    <row r="75" spans="2:9" x14ac:dyDescent="0.3">
      <c r="B75" s="10">
        <v>31</v>
      </c>
      <c r="C75" s="10">
        <v>22</v>
      </c>
      <c r="D75" s="10">
        <v>28</v>
      </c>
      <c r="E75" s="28">
        <v>18.748000000000001</v>
      </c>
      <c r="G75" s="28">
        <f t="shared" si="3"/>
        <v>1.6332840000000057</v>
      </c>
      <c r="H75" s="28">
        <f t="shared" si="4"/>
        <v>110.88090000000003</v>
      </c>
      <c r="I75" s="28">
        <f t="shared" si="5"/>
        <v>85.599503999999982</v>
      </c>
    </row>
    <row r="76" spans="2:9" x14ac:dyDescent="0.3">
      <c r="B76" s="10">
        <v>20</v>
      </c>
      <c r="C76" s="10">
        <v>24</v>
      </c>
      <c r="D76" s="10">
        <v>15</v>
      </c>
      <c r="E76" s="28">
        <v>15.936999999999999</v>
      </c>
      <c r="G76" s="28">
        <f t="shared" si="3"/>
        <v>2.3500889999999983</v>
      </c>
      <c r="H76" s="28">
        <f t="shared" si="4"/>
        <v>6.100899999999994</v>
      </c>
      <c r="I76" s="28">
        <f t="shared" si="5"/>
        <v>0.87796899999999889</v>
      </c>
    </row>
    <row r="77" spans="2:9" x14ac:dyDescent="0.3">
      <c r="B77" s="10">
        <v>38</v>
      </c>
      <c r="C77" s="10">
        <v>28</v>
      </c>
      <c r="D77" s="10">
        <v>13</v>
      </c>
      <c r="E77" s="28">
        <v>18.675000000000001</v>
      </c>
      <c r="G77" s="28">
        <f t="shared" si="3"/>
        <v>1.4520250000000046</v>
      </c>
      <c r="H77" s="28">
        <f t="shared" si="4"/>
        <v>19.980899999999991</v>
      </c>
      <c r="I77" s="28">
        <f t="shared" si="5"/>
        <v>32.205625000000005</v>
      </c>
    </row>
    <row r="78" spans="2:9" x14ac:dyDescent="0.3">
      <c r="B78" s="10">
        <v>28</v>
      </c>
      <c r="C78" s="10">
        <v>38</v>
      </c>
      <c r="D78" s="10">
        <v>17</v>
      </c>
      <c r="E78" s="28">
        <v>14.024999999999999</v>
      </c>
      <c r="G78" s="28">
        <f t="shared" si="3"/>
        <v>11.868025000000001</v>
      </c>
      <c r="H78" s="28">
        <f t="shared" si="4"/>
        <v>0.22089999999999893</v>
      </c>
      <c r="I78" s="28">
        <f t="shared" si="5"/>
        <v>8.850625000000008</v>
      </c>
    </row>
    <row r="79" spans="2:9" x14ac:dyDescent="0.3">
      <c r="B79" s="10">
        <v>34</v>
      </c>
      <c r="C79" s="10">
        <v>20</v>
      </c>
      <c r="D79" s="10">
        <v>18</v>
      </c>
      <c r="E79" s="28">
        <v>19.887</v>
      </c>
      <c r="G79" s="28">
        <f t="shared" si="3"/>
        <v>5.8418890000000081</v>
      </c>
      <c r="H79" s="28">
        <f t="shared" si="4"/>
        <v>0.2809000000000012</v>
      </c>
      <c r="I79" s="28">
        <f t="shared" si="5"/>
        <v>3.5607690000000018</v>
      </c>
    </row>
    <row r="80" spans="2:9" x14ac:dyDescent="0.3">
      <c r="B80" s="28">
        <v>26</v>
      </c>
      <c r="C80" s="28">
        <v>14</v>
      </c>
      <c r="D80" s="28">
        <v>22</v>
      </c>
      <c r="E80" s="28">
        <v>19.751000000000001</v>
      </c>
      <c r="G80" s="28">
        <f t="shared" si="3"/>
        <v>5.2029610000000108</v>
      </c>
      <c r="H80" s="28">
        <f t="shared" si="4"/>
        <v>20.520900000000012</v>
      </c>
      <c r="I80" s="28">
        <f t="shared" si="5"/>
        <v>5.0580009999999946</v>
      </c>
    </row>
    <row r="81" spans="2:9" x14ac:dyDescent="0.3">
      <c r="B81" s="28">
        <v>35</v>
      </c>
      <c r="C81" s="28">
        <v>26</v>
      </c>
      <c r="D81" s="28">
        <v>25</v>
      </c>
      <c r="E81" s="28">
        <v>18.559999999999999</v>
      </c>
      <c r="G81" s="28">
        <f t="shared" si="3"/>
        <v>1.1880999999999997</v>
      </c>
      <c r="H81" s="28">
        <f t="shared" si="4"/>
        <v>56.700900000000019</v>
      </c>
      <c r="I81" s="28">
        <f t="shared" si="5"/>
        <v>41.473600000000019</v>
      </c>
    </row>
    <row r="82" spans="2:9" x14ac:dyDescent="0.3">
      <c r="B82" s="28">
        <v>24</v>
      </c>
      <c r="C82" s="28">
        <v>39</v>
      </c>
      <c r="D82" s="28">
        <v>11</v>
      </c>
      <c r="E82" s="28">
        <v>12.933</v>
      </c>
      <c r="G82" s="28">
        <f t="shared" si="3"/>
        <v>20.584368999999992</v>
      </c>
      <c r="H82" s="28">
        <f t="shared" si="4"/>
        <v>41.860899999999987</v>
      </c>
      <c r="I82" s="28">
        <f t="shared" si="5"/>
        <v>3.7364889999999993</v>
      </c>
    </row>
    <row r="83" spans="2:9" x14ac:dyDescent="0.3">
      <c r="B83" s="28">
        <v>34</v>
      </c>
      <c r="C83" s="28">
        <v>33</v>
      </c>
      <c r="D83" s="28">
        <v>18</v>
      </c>
      <c r="E83" s="28">
        <v>16.558999999999997</v>
      </c>
      <c r="G83" s="28">
        <f t="shared" si="3"/>
        <v>0.82992100000000246</v>
      </c>
      <c r="H83" s="28">
        <f t="shared" si="4"/>
        <v>0.2809000000000012</v>
      </c>
      <c r="I83" s="28">
        <f t="shared" si="5"/>
        <v>2.0764810000000073</v>
      </c>
    </row>
    <row r="84" spans="2:9" x14ac:dyDescent="0.3">
      <c r="B84" s="28">
        <v>22</v>
      </c>
      <c r="C84" s="28">
        <v>21</v>
      </c>
      <c r="D84" s="28">
        <v>18</v>
      </c>
      <c r="E84" s="28">
        <v>17.122999999999998</v>
      </c>
      <c r="G84" s="28">
        <f t="shared" si="3"/>
        <v>0.1204090000000009</v>
      </c>
      <c r="H84" s="28">
        <f t="shared" si="4"/>
        <v>0.2809000000000012</v>
      </c>
      <c r="I84" s="28">
        <f t="shared" si="5"/>
        <v>0.76912900000000428</v>
      </c>
    </row>
    <row r="85" spans="2:9" x14ac:dyDescent="0.3">
      <c r="B85" s="28">
        <v>31</v>
      </c>
      <c r="C85" s="28">
        <v>19</v>
      </c>
      <c r="D85" s="28">
        <v>11</v>
      </c>
      <c r="E85" s="28">
        <v>19.515999999999998</v>
      </c>
      <c r="G85" s="28">
        <f t="shared" si="3"/>
        <v>4.1861159999999975</v>
      </c>
      <c r="H85" s="28">
        <f t="shared" si="4"/>
        <v>41.860899999999987</v>
      </c>
      <c r="I85" s="28">
        <f t="shared" si="5"/>
        <v>72.52225599999997</v>
      </c>
    </row>
    <row r="86" spans="2:9" x14ac:dyDescent="0.3">
      <c r="B86" s="28">
        <v>34</v>
      </c>
      <c r="C86" s="28">
        <v>28</v>
      </c>
      <c r="D86" s="28">
        <v>15</v>
      </c>
      <c r="E86" s="28">
        <v>17.838999999999999</v>
      </c>
      <c r="G86" s="28">
        <f t="shared" si="3"/>
        <v>0.13616099999999984</v>
      </c>
      <c r="H86" s="28">
        <f t="shared" si="4"/>
        <v>6.100899999999994</v>
      </c>
      <c r="I86" s="28">
        <f t="shared" si="5"/>
        <v>8.0599209999999921</v>
      </c>
    </row>
    <row r="87" spans="2:9" x14ac:dyDescent="0.3">
      <c r="B87" s="28">
        <v>33</v>
      </c>
      <c r="C87" s="28">
        <v>40</v>
      </c>
      <c r="D87" s="28">
        <v>17</v>
      </c>
      <c r="E87" s="28">
        <v>14.558</v>
      </c>
      <c r="G87" s="28">
        <f t="shared" si="3"/>
        <v>8.4797439999999948</v>
      </c>
      <c r="H87" s="28">
        <f t="shared" si="4"/>
        <v>0.22089999999999893</v>
      </c>
      <c r="I87" s="28">
        <f t="shared" si="5"/>
        <v>5.9633640000000012</v>
      </c>
    </row>
    <row r="88" spans="2:9" x14ac:dyDescent="0.3">
      <c r="B88" s="28">
        <v>32</v>
      </c>
      <c r="C88" s="28">
        <v>25</v>
      </c>
      <c r="D88" s="28">
        <v>20</v>
      </c>
      <c r="E88" s="28">
        <v>18.189</v>
      </c>
      <c r="G88" s="28">
        <f t="shared" si="3"/>
        <v>0.51696100000000167</v>
      </c>
      <c r="H88" s="28">
        <f t="shared" si="4"/>
        <v>6.4009000000000054</v>
      </c>
      <c r="I88" s="28">
        <f t="shared" si="5"/>
        <v>3.2797209999999999</v>
      </c>
    </row>
    <row r="89" spans="2:9" x14ac:dyDescent="0.3">
      <c r="B89" s="28">
        <v>26</v>
      </c>
      <c r="C89" s="28">
        <v>16</v>
      </c>
      <c r="D89" s="28">
        <v>20</v>
      </c>
      <c r="E89" s="28">
        <v>19.239000000000001</v>
      </c>
      <c r="G89" s="28">
        <f t="shared" si="3"/>
        <v>3.1293610000000069</v>
      </c>
      <c r="H89" s="28">
        <f t="shared" si="4"/>
        <v>6.4009000000000054</v>
      </c>
      <c r="I89" s="28">
        <f t="shared" si="5"/>
        <v>0.57912099999999889</v>
      </c>
    </row>
    <row r="90" spans="2:9" x14ac:dyDescent="0.3">
      <c r="B90" s="28">
        <v>15</v>
      </c>
      <c r="C90" s="28">
        <v>26</v>
      </c>
      <c r="D90" s="28">
        <v>14</v>
      </c>
      <c r="E90" s="28">
        <v>14.379999999999999</v>
      </c>
      <c r="G90" s="28">
        <f t="shared" si="3"/>
        <v>9.5480999999999998</v>
      </c>
      <c r="H90" s="28">
        <f t="shared" si="4"/>
        <v>12.040899999999992</v>
      </c>
      <c r="I90" s="28">
        <f t="shared" si="5"/>
        <v>0.14439999999999925</v>
      </c>
    </row>
    <row r="91" spans="2:9" x14ac:dyDescent="0.3">
      <c r="B91" s="28">
        <v>31</v>
      </c>
      <c r="C91" s="28">
        <v>37</v>
      </c>
      <c r="D91" s="28">
        <v>8</v>
      </c>
      <c r="E91" s="28">
        <v>14.908000000000001</v>
      </c>
      <c r="G91" s="28">
        <f t="shared" si="3"/>
        <v>6.563843999999988</v>
      </c>
      <c r="H91" s="28">
        <f t="shared" si="4"/>
        <v>89.68089999999998</v>
      </c>
      <c r="I91" s="28">
        <f t="shared" si="5"/>
        <v>47.720464000000014</v>
      </c>
    </row>
    <row r="92" spans="2:9" x14ac:dyDescent="0.3">
      <c r="B92" s="28">
        <v>45</v>
      </c>
      <c r="C92" s="28">
        <v>40</v>
      </c>
      <c r="D92" s="28">
        <v>18</v>
      </c>
      <c r="E92" s="28">
        <v>17.065999999999999</v>
      </c>
      <c r="G92" s="28">
        <f t="shared" si="3"/>
        <v>0.16321599999999994</v>
      </c>
      <c r="H92" s="28">
        <f t="shared" si="4"/>
        <v>0.2809000000000012</v>
      </c>
      <c r="I92" s="28">
        <f t="shared" si="5"/>
        <v>0.87235600000000202</v>
      </c>
    </row>
    <row r="93" spans="2:9" x14ac:dyDescent="0.3">
      <c r="B93" s="28">
        <v>28</v>
      </c>
      <c r="C93" s="28">
        <v>29</v>
      </c>
      <c r="D93" s="28">
        <v>19</v>
      </c>
      <c r="E93" s="28">
        <v>16.329000000000001</v>
      </c>
      <c r="G93" s="28">
        <f t="shared" si="3"/>
        <v>1.3018809999999961</v>
      </c>
      <c r="H93" s="28">
        <f t="shared" si="4"/>
        <v>2.3409000000000035</v>
      </c>
      <c r="I93" s="28">
        <f t="shared" si="5"/>
        <v>7.1342409999999967</v>
      </c>
    </row>
    <row r="94" spans="2:9" x14ac:dyDescent="0.3">
      <c r="B94" s="28">
        <v>36</v>
      </c>
      <c r="C94" s="28">
        <v>26</v>
      </c>
      <c r="D94" s="28">
        <v>20</v>
      </c>
      <c r="E94" s="28">
        <v>18.768999999999998</v>
      </c>
      <c r="G94" s="28">
        <f t="shared" si="3"/>
        <v>1.6874009999999986</v>
      </c>
      <c r="H94" s="28">
        <f t="shared" si="4"/>
        <v>6.4009000000000054</v>
      </c>
      <c r="I94" s="28">
        <f t="shared" si="5"/>
        <v>1.515361000000004</v>
      </c>
    </row>
    <row r="95" spans="2:9" x14ac:dyDescent="0.3">
      <c r="B95" s="28">
        <v>28</v>
      </c>
      <c r="C95" s="28">
        <v>11</v>
      </c>
      <c r="D95" s="28">
        <v>21</v>
      </c>
      <c r="E95" s="28">
        <v>20.937000000000001</v>
      </c>
      <c r="G95" s="28">
        <f t="shared" si="3"/>
        <v>12.020089000000016</v>
      </c>
      <c r="H95" s="28">
        <f t="shared" si="4"/>
        <v>12.460900000000008</v>
      </c>
      <c r="I95" s="28">
        <f t="shared" si="5"/>
        <v>3.9689999999998529E-3</v>
      </c>
    </row>
    <row r="96" spans="2:9" x14ac:dyDescent="0.3">
      <c r="B96" s="28">
        <v>40</v>
      </c>
      <c r="C96" s="28">
        <v>40</v>
      </c>
      <c r="D96" s="28">
        <v>15</v>
      </c>
      <c r="E96" s="28">
        <v>16.021000000000001</v>
      </c>
      <c r="G96" s="28">
        <f t="shared" si="3"/>
        <v>2.0996009999999945</v>
      </c>
      <c r="H96" s="28">
        <f t="shared" si="4"/>
        <v>6.100899999999994</v>
      </c>
      <c r="I96" s="28">
        <f t="shared" si="5"/>
        <v>1.0424410000000017</v>
      </c>
    </row>
    <row r="97" spans="2:9" x14ac:dyDescent="0.3">
      <c r="B97" s="28">
        <v>26</v>
      </c>
      <c r="C97" s="28">
        <v>21</v>
      </c>
      <c r="D97" s="28">
        <v>20</v>
      </c>
      <c r="E97" s="28">
        <v>17.959</v>
      </c>
      <c r="G97" s="28">
        <f t="shared" si="3"/>
        <v>0.23912100000000075</v>
      </c>
      <c r="H97" s="28">
        <f t="shared" si="4"/>
        <v>6.4009000000000054</v>
      </c>
      <c r="I97" s="28">
        <f t="shared" si="5"/>
        <v>4.1656810000000011</v>
      </c>
    </row>
    <row r="98" spans="2:9" x14ac:dyDescent="0.3">
      <c r="B98" s="28">
        <v>30</v>
      </c>
      <c r="C98" s="28">
        <v>28</v>
      </c>
      <c r="D98" s="28">
        <v>13</v>
      </c>
      <c r="E98" s="28">
        <v>17.003</v>
      </c>
      <c r="G98" s="28">
        <f t="shared" si="3"/>
        <v>0.21808899999999884</v>
      </c>
      <c r="H98" s="28">
        <f t="shared" si="4"/>
        <v>19.980899999999991</v>
      </c>
      <c r="I98" s="28">
        <f t="shared" si="5"/>
        <v>16.024009</v>
      </c>
    </row>
    <row r="99" spans="2:9" x14ac:dyDescent="0.3">
      <c r="B99" s="28">
        <v>32</v>
      </c>
      <c r="C99" s="28">
        <v>32</v>
      </c>
      <c r="D99" s="28">
        <v>13</v>
      </c>
      <c r="E99" s="28">
        <v>16.396999999999998</v>
      </c>
      <c r="G99" s="28">
        <f t="shared" si="3"/>
        <v>1.1513290000000009</v>
      </c>
      <c r="H99" s="28">
        <f t="shared" si="4"/>
        <v>19.980899999999991</v>
      </c>
      <c r="I99" s="28">
        <f t="shared" si="5"/>
        <v>11.53960899999999</v>
      </c>
    </row>
    <row r="100" spans="2:9" x14ac:dyDescent="0.3">
      <c r="B100" s="28">
        <v>36</v>
      </c>
      <c r="C100" s="28">
        <v>21</v>
      </c>
      <c r="D100" s="28">
        <v>16</v>
      </c>
      <c r="E100" s="28">
        <v>20.048999999999999</v>
      </c>
      <c r="G100" s="28">
        <f t="shared" si="3"/>
        <v>6.6512410000000033</v>
      </c>
      <c r="H100" s="28">
        <f t="shared" si="4"/>
        <v>2.1608999999999967</v>
      </c>
      <c r="I100" s="28">
        <f t="shared" si="5"/>
        <v>16.394400999999995</v>
      </c>
    </row>
    <row r="101" spans="2:9" x14ac:dyDescent="0.3">
      <c r="B101" s="28">
        <v>44</v>
      </c>
      <c r="C101" s="28">
        <v>34</v>
      </c>
      <c r="D101" s="28">
        <v>15</v>
      </c>
      <c r="E101" s="28">
        <v>18.393000000000001</v>
      </c>
      <c r="G101" s="28">
        <f t="shared" si="3"/>
        <v>0.85192900000000338</v>
      </c>
      <c r="H101" s="28">
        <f t="shared" si="4"/>
        <v>6.100899999999994</v>
      </c>
      <c r="I101" s="28">
        <f t="shared" si="5"/>
        <v>11.512449000000005</v>
      </c>
    </row>
    <row r="102" spans="2:9" x14ac:dyDescent="0.3">
      <c r="B102" s="28">
        <v>47</v>
      </c>
      <c r="C102" s="28">
        <v>18</v>
      </c>
      <c r="D102" s="28">
        <v>25</v>
      </c>
      <c r="E102" s="28">
        <v>23.116</v>
      </c>
      <c r="G102" s="28">
        <f t="shared" si="3"/>
        <v>31.877316000000008</v>
      </c>
      <c r="H102" s="28">
        <f t="shared" si="4"/>
        <v>56.700900000000019</v>
      </c>
      <c r="I102" s="28">
        <f t="shared" si="5"/>
        <v>3.5494560000000015</v>
      </c>
    </row>
    <row r="103" spans="2:9" x14ac:dyDescent="0.3">
      <c r="B103" s="28">
        <v>35</v>
      </c>
      <c r="C103" s="28">
        <v>17</v>
      </c>
      <c r="D103" s="28">
        <v>23</v>
      </c>
      <c r="E103" s="28">
        <v>20.863999999999997</v>
      </c>
      <c r="G103" s="28">
        <f t="shared" si="3"/>
        <v>11.519235999999989</v>
      </c>
      <c r="H103" s="28">
        <f t="shared" si="4"/>
        <v>30.580900000000014</v>
      </c>
      <c r="I103" s="28">
        <f t="shared" si="5"/>
        <v>4.5624960000000119</v>
      </c>
    </row>
    <row r="104" spans="2:9" x14ac:dyDescent="0.3">
      <c r="B104" s="28">
        <v>33</v>
      </c>
      <c r="C104" s="28">
        <v>37</v>
      </c>
      <c r="D104" s="28">
        <v>21</v>
      </c>
      <c r="E104" s="28">
        <v>15.326000000000001</v>
      </c>
      <c r="G104" s="28">
        <f t="shared" si="3"/>
        <v>4.5967359999999928</v>
      </c>
      <c r="H104" s="28">
        <f t="shared" si="4"/>
        <v>12.460900000000008</v>
      </c>
      <c r="I104" s="28">
        <f t="shared" si="5"/>
        <v>32.194275999999995</v>
      </c>
    </row>
    <row r="105" spans="2:9" x14ac:dyDescent="0.3">
      <c r="B105" s="28">
        <v>39</v>
      </c>
      <c r="C105" s="28">
        <v>18</v>
      </c>
      <c r="D105" s="28">
        <v>27</v>
      </c>
      <c r="E105" s="28">
        <v>21.443999999999999</v>
      </c>
      <c r="G105" s="28">
        <f t="shared" si="3"/>
        <v>15.792676000000002</v>
      </c>
      <c r="H105" s="28">
        <f t="shared" si="4"/>
        <v>90.820900000000023</v>
      </c>
      <c r="I105" s="28">
        <f t="shared" si="5"/>
        <v>30.869136000000012</v>
      </c>
    </row>
    <row r="106" spans="2:9" x14ac:dyDescent="0.3">
      <c r="B106" s="28">
        <v>27</v>
      </c>
      <c r="C106" s="28">
        <v>23</v>
      </c>
      <c r="D106" s="28">
        <v>27</v>
      </c>
      <c r="E106" s="28">
        <v>17.655999999999999</v>
      </c>
      <c r="G106" s="28">
        <f t="shared" si="3"/>
        <v>3.4595999999999981E-2</v>
      </c>
      <c r="H106" s="28">
        <f t="shared" si="4"/>
        <v>90.820900000000023</v>
      </c>
      <c r="I106" s="28">
        <f t="shared" si="5"/>
        <v>87.310336000000021</v>
      </c>
    </row>
    <row r="107" spans="2:9" x14ac:dyDescent="0.3">
      <c r="B107" s="28">
        <v>28</v>
      </c>
      <c r="C107" s="28">
        <v>23</v>
      </c>
      <c r="D107" s="28">
        <v>23</v>
      </c>
      <c r="E107" s="28">
        <v>17.864999999999998</v>
      </c>
      <c r="G107" s="28">
        <f t="shared" si="3"/>
        <v>0.15602499999999966</v>
      </c>
      <c r="H107" s="28">
        <f t="shared" si="4"/>
        <v>30.580900000000014</v>
      </c>
      <c r="I107" s="28">
        <f t="shared" si="5"/>
        <v>26.368225000000017</v>
      </c>
    </row>
    <row r="108" spans="2:9" x14ac:dyDescent="0.3">
      <c r="B108" s="28">
        <v>38</v>
      </c>
      <c r="C108" s="28">
        <v>40</v>
      </c>
      <c r="D108" s="28">
        <v>13</v>
      </c>
      <c r="E108" s="28">
        <v>15.602999999999998</v>
      </c>
      <c r="G108" s="28">
        <f t="shared" si="3"/>
        <v>3.4856890000000034</v>
      </c>
      <c r="H108" s="28">
        <f t="shared" si="4"/>
        <v>19.980899999999991</v>
      </c>
      <c r="I108" s="28">
        <f t="shared" si="5"/>
        <v>6.7756089999999896</v>
      </c>
    </row>
    <row r="109" spans="2:9" x14ac:dyDescent="0.3">
      <c r="B109" s="28">
        <v>27</v>
      </c>
      <c r="C109" s="28">
        <v>14</v>
      </c>
      <c r="D109" s="28">
        <v>5</v>
      </c>
      <c r="E109" s="28">
        <v>19.96</v>
      </c>
      <c r="G109" s="28">
        <f t="shared" si="3"/>
        <v>6.2001000000000097</v>
      </c>
      <c r="H109" s="28">
        <f t="shared" si="4"/>
        <v>155.50089999999997</v>
      </c>
      <c r="I109" s="28">
        <f t="shared" si="5"/>
        <v>223.80160000000004</v>
      </c>
    </row>
    <row r="110" spans="2:9" x14ac:dyDescent="0.3">
      <c r="B110" s="28">
        <v>41</v>
      </c>
      <c r="C110" s="28">
        <v>37</v>
      </c>
      <c r="D110" s="28">
        <v>18</v>
      </c>
      <c r="E110" s="28">
        <v>16.997999999999998</v>
      </c>
      <c r="G110" s="28">
        <f t="shared" si="3"/>
        <v>0.22278400000000123</v>
      </c>
      <c r="H110" s="28">
        <f t="shared" si="4"/>
        <v>0.2809000000000012</v>
      </c>
      <c r="I110" s="28">
        <f t="shared" si="5"/>
        <v>1.004004000000005</v>
      </c>
    </row>
    <row r="111" spans="2:9" x14ac:dyDescent="0.3">
      <c r="B111" s="28">
        <v>38</v>
      </c>
      <c r="C111" s="28">
        <v>35</v>
      </c>
      <c r="D111" s="28">
        <v>17</v>
      </c>
      <c r="E111" s="28">
        <v>16.882999999999999</v>
      </c>
      <c r="G111" s="28">
        <f t="shared" si="3"/>
        <v>0.34456899999999968</v>
      </c>
      <c r="H111" s="28">
        <f t="shared" si="4"/>
        <v>0.22089999999999893</v>
      </c>
      <c r="I111" s="28">
        <f t="shared" si="5"/>
        <v>1.3689000000000206E-2</v>
      </c>
    </row>
    <row r="112" spans="2:9" x14ac:dyDescent="0.3">
      <c r="B112" s="28">
        <v>24</v>
      </c>
      <c r="C112" s="28">
        <v>16</v>
      </c>
      <c r="D112" s="28">
        <v>17</v>
      </c>
      <c r="E112" s="28">
        <v>18.820999999999998</v>
      </c>
      <c r="G112" s="28">
        <f t="shared" si="3"/>
        <v>1.8252009999999976</v>
      </c>
      <c r="H112" s="28">
        <f t="shared" si="4"/>
        <v>0.22089999999999893</v>
      </c>
      <c r="I112" s="28">
        <f t="shared" si="5"/>
        <v>3.3160409999999927</v>
      </c>
    </row>
    <row r="113" spans="2:9" x14ac:dyDescent="0.3">
      <c r="B113" s="28">
        <v>39</v>
      </c>
      <c r="C113" s="28">
        <v>26</v>
      </c>
      <c r="D113" s="28">
        <v>23</v>
      </c>
      <c r="E113" s="28">
        <v>19.396000000000001</v>
      </c>
      <c r="G113" s="28">
        <f t="shared" si="3"/>
        <v>3.7094760000000075</v>
      </c>
      <c r="H113" s="28">
        <f t="shared" si="4"/>
        <v>30.580900000000014</v>
      </c>
      <c r="I113" s="28">
        <f t="shared" si="5"/>
        <v>12.988815999999995</v>
      </c>
    </row>
    <row r="114" spans="2:9" x14ac:dyDescent="0.3">
      <c r="B114" s="28">
        <v>26</v>
      </c>
      <c r="C114" s="28">
        <v>27</v>
      </c>
      <c r="D114" s="28">
        <v>7</v>
      </c>
      <c r="E114" s="28">
        <v>16.423000000000002</v>
      </c>
      <c r="G114" s="28">
        <f t="shared" si="3"/>
        <v>1.0962089999999938</v>
      </c>
      <c r="H114" s="28">
        <f t="shared" si="4"/>
        <v>109.62089999999998</v>
      </c>
      <c r="I114" s="28">
        <f t="shared" si="5"/>
        <v>88.792929000000029</v>
      </c>
    </row>
    <row r="115" spans="2:9" x14ac:dyDescent="0.3">
      <c r="B115" s="28">
        <v>35</v>
      </c>
      <c r="C115" s="28">
        <v>36</v>
      </c>
      <c r="D115" s="28">
        <v>13</v>
      </c>
      <c r="E115" s="28">
        <v>15.999999999999998</v>
      </c>
      <c r="G115" s="28">
        <f t="shared" si="3"/>
        <v>2.160900000000002</v>
      </c>
      <c r="H115" s="28">
        <f t="shared" si="4"/>
        <v>19.980899999999991</v>
      </c>
      <c r="I115" s="28">
        <f t="shared" si="5"/>
        <v>8.9999999999999893</v>
      </c>
    </row>
    <row r="116" spans="2:9" x14ac:dyDescent="0.3">
      <c r="B116" s="28">
        <v>45</v>
      </c>
      <c r="C116" s="28">
        <v>44</v>
      </c>
      <c r="D116" s="28">
        <v>15</v>
      </c>
      <c r="E116" s="28">
        <v>16.042000000000002</v>
      </c>
      <c r="G116" s="28">
        <f t="shared" si="3"/>
        <v>2.0391839999999921</v>
      </c>
      <c r="H116" s="28">
        <f t="shared" si="4"/>
        <v>6.100899999999994</v>
      </c>
      <c r="I116" s="28">
        <f t="shared" si="5"/>
        <v>1.0857640000000033</v>
      </c>
    </row>
    <row r="117" spans="2:9" x14ac:dyDescent="0.3">
      <c r="B117" s="28">
        <v>31</v>
      </c>
      <c r="C117" s="28">
        <v>34</v>
      </c>
      <c r="D117" s="28">
        <v>17</v>
      </c>
      <c r="E117" s="28">
        <v>15.675999999999998</v>
      </c>
      <c r="G117" s="28">
        <f t="shared" si="3"/>
        <v>3.2184360000000019</v>
      </c>
      <c r="H117" s="28">
        <f t="shared" si="4"/>
        <v>0.22089999999999893</v>
      </c>
      <c r="I117" s="28">
        <f t="shared" si="5"/>
        <v>1.7529760000000043</v>
      </c>
    </row>
    <row r="118" spans="2:9" x14ac:dyDescent="0.3">
      <c r="B118" s="28">
        <v>28</v>
      </c>
      <c r="C118" s="28">
        <v>21</v>
      </c>
      <c r="D118" s="28">
        <v>16</v>
      </c>
      <c r="E118" s="28">
        <v>18.376999999999999</v>
      </c>
      <c r="G118" s="28">
        <f t="shared" si="3"/>
        <v>0.82264900000000007</v>
      </c>
      <c r="H118" s="28">
        <f t="shared" si="4"/>
        <v>2.1608999999999967</v>
      </c>
      <c r="I118" s="28">
        <f t="shared" si="5"/>
        <v>5.6501289999999944</v>
      </c>
    </row>
    <row r="119" spans="2:9" x14ac:dyDescent="0.3">
      <c r="B119" s="28">
        <v>30</v>
      </c>
      <c r="C119" s="28">
        <v>21</v>
      </c>
      <c r="D119" s="28">
        <v>12</v>
      </c>
      <c r="E119" s="28">
        <v>18.794999999999998</v>
      </c>
      <c r="G119" s="28">
        <f t="shared" si="3"/>
        <v>1.7556249999999982</v>
      </c>
      <c r="H119" s="28">
        <f t="shared" si="4"/>
        <v>29.920899999999989</v>
      </c>
      <c r="I119" s="28">
        <f t="shared" si="5"/>
        <v>46.172024999999977</v>
      </c>
    </row>
    <row r="120" spans="2:9" x14ac:dyDescent="0.3">
      <c r="B120" s="28">
        <v>26</v>
      </c>
      <c r="C120" s="28">
        <v>13</v>
      </c>
      <c r="D120" s="28">
        <v>23</v>
      </c>
      <c r="E120" s="28">
        <v>20.007000000000001</v>
      </c>
      <c r="G120" s="28">
        <f t="shared" si="3"/>
        <v>6.4363690000000133</v>
      </c>
      <c r="H120" s="28">
        <f t="shared" si="4"/>
        <v>30.580900000000014</v>
      </c>
      <c r="I120" s="28">
        <f t="shared" si="5"/>
        <v>8.9580489999999919</v>
      </c>
    </row>
    <row r="121" spans="2:9" x14ac:dyDescent="0.3">
      <c r="B121" s="28">
        <v>38</v>
      </c>
      <c r="C121" s="28">
        <v>47</v>
      </c>
      <c r="D121" s="28">
        <v>15</v>
      </c>
      <c r="E121" s="28">
        <v>13.811</v>
      </c>
      <c r="G121" s="28">
        <f t="shared" si="3"/>
        <v>13.388280999999992</v>
      </c>
      <c r="H121" s="28">
        <f t="shared" si="4"/>
        <v>6.100899999999994</v>
      </c>
      <c r="I121" s="28">
        <f t="shared" si="5"/>
        <v>1.4137210000000002</v>
      </c>
    </row>
    <row r="122" spans="2:9" x14ac:dyDescent="0.3">
      <c r="B122" s="28">
        <v>32</v>
      </c>
      <c r="C122" s="28">
        <v>27</v>
      </c>
      <c r="D122" s="28">
        <v>16</v>
      </c>
      <c r="E122" s="28">
        <v>17.677</v>
      </c>
      <c r="G122" s="28">
        <f t="shared" si="3"/>
        <v>4.2849000000000304E-2</v>
      </c>
      <c r="H122" s="28">
        <f t="shared" si="4"/>
        <v>2.1608999999999967</v>
      </c>
      <c r="I122" s="28">
        <f t="shared" si="5"/>
        <v>2.8123289999999987</v>
      </c>
    </row>
    <row r="123" spans="2:9" x14ac:dyDescent="0.3">
      <c r="B123" s="28">
        <v>42</v>
      </c>
      <c r="C123" s="28">
        <v>29</v>
      </c>
      <c r="D123" s="28">
        <v>29</v>
      </c>
      <c r="E123" s="28">
        <v>19.255000000000003</v>
      </c>
      <c r="G123" s="28">
        <f t="shared" si="3"/>
        <v>3.1862250000000132</v>
      </c>
      <c r="H123" s="28">
        <f t="shared" si="4"/>
        <v>132.94090000000003</v>
      </c>
      <c r="I123" s="28">
        <f t="shared" si="5"/>
        <v>94.965024999999955</v>
      </c>
    </row>
    <row r="124" spans="2:9" x14ac:dyDescent="0.3">
      <c r="B124" s="28">
        <v>28</v>
      </c>
      <c r="C124" s="28">
        <v>39</v>
      </c>
      <c r="D124" s="28">
        <v>12</v>
      </c>
      <c r="E124" s="28">
        <v>13.768999999999998</v>
      </c>
      <c r="G124" s="28">
        <f t="shared" si="3"/>
        <v>13.697401000000005</v>
      </c>
      <c r="H124" s="28">
        <f t="shared" si="4"/>
        <v>29.920899999999989</v>
      </c>
      <c r="I124" s="28">
        <f t="shared" si="5"/>
        <v>3.1293609999999941</v>
      </c>
    </row>
    <row r="125" spans="2:9" x14ac:dyDescent="0.3">
      <c r="B125" s="28">
        <v>39</v>
      </c>
      <c r="C125" s="28">
        <v>19</v>
      </c>
      <c r="D125" s="28">
        <v>19</v>
      </c>
      <c r="E125" s="28">
        <v>21.187999999999999</v>
      </c>
      <c r="G125" s="28">
        <f t="shared" si="3"/>
        <v>13.823523999999999</v>
      </c>
      <c r="H125" s="28">
        <f t="shared" si="4"/>
        <v>2.3409000000000035</v>
      </c>
      <c r="I125" s="28">
        <f t="shared" si="5"/>
        <v>4.7873439999999947</v>
      </c>
    </row>
    <row r="126" spans="2:9" x14ac:dyDescent="0.3">
      <c r="B126" s="28">
        <v>37</v>
      </c>
      <c r="C126" s="28">
        <v>34</v>
      </c>
      <c r="D126" s="28">
        <v>24</v>
      </c>
      <c r="E126" s="28">
        <v>16.93</v>
      </c>
      <c r="G126" s="28">
        <f t="shared" si="3"/>
        <v>0.29159999999999908</v>
      </c>
      <c r="H126" s="28">
        <f t="shared" si="4"/>
        <v>42.640900000000016</v>
      </c>
      <c r="I126" s="28">
        <f t="shared" si="5"/>
        <v>49.984900000000003</v>
      </c>
    </row>
    <row r="127" spans="2:9" x14ac:dyDescent="0.3">
      <c r="B127" s="28">
        <v>50</v>
      </c>
      <c r="C127" s="28">
        <v>35</v>
      </c>
      <c r="D127" s="28">
        <v>19</v>
      </c>
      <c r="E127" s="28">
        <v>19.390999999999998</v>
      </c>
      <c r="G127" s="28">
        <f t="shared" si="3"/>
        <v>3.6902409999999977</v>
      </c>
      <c r="H127" s="28">
        <f t="shared" si="4"/>
        <v>2.3409000000000035</v>
      </c>
      <c r="I127" s="28">
        <f t="shared" si="5"/>
        <v>0.15288099999999863</v>
      </c>
    </row>
    <row r="128" spans="2:9" x14ac:dyDescent="0.3">
      <c r="B128" s="28">
        <v>38</v>
      </c>
      <c r="C128" s="28">
        <v>22</v>
      </c>
      <c r="D128" s="28">
        <v>23</v>
      </c>
      <c r="E128" s="28">
        <v>20.210999999999999</v>
      </c>
      <c r="G128" s="28">
        <f t="shared" si="3"/>
        <v>7.5130809999999979</v>
      </c>
      <c r="H128" s="28">
        <f t="shared" si="4"/>
        <v>30.580900000000014</v>
      </c>
      <c r="I128" s="28">
        <f t="shared" si="5"/>
        <v>7.7785210000000085</v>
      </c>
    </row>
    <row r="129" spans="2:9" x14ac:dyDescent="0.3">
      <c r="B129" s="28">
        <v>32</v>
      </c>
      <c r="C129" s="28">
        <v>37</v>
      </c>
      <c r="D129" s="28">
        <v>15</v>
      </c>
      <c r="E129" s="28">
        <v>15.117000000000001</v>
      </c>
      <c r="G129" s="28">
        <f t="shared" si="3"/>
        <v>5.5366089999999906</v>
      </c>
      <c r="H129" s="28">
        <f t="shared" si="4"/>
        <v>6.100899999999994</v>
      </c>
      <c r="I129" s="28">
        <f t="shared" si="5"/>
        <v>1.3689000000000206E-2</v>
      </c>
    </row>
    <row r="130" spans="2:9" x14ac:dyDescent="0.3">
      <c r="B130" s="28">
        <v>28</v>
      </c>
      <c r="C130" s="28">
        <v>34</v>
      </c>
      <c r="D130" s="28">
        <v>23</v>
      </c>
      <c r="E130" s="28">
        <v>15.048999999999999</v>
      </c>
      <c r="G130" s="28">
        <f t="shared" si="3"/>
        <v>5.861240999999997</v>
      </c>
      <c r="H130" s="28">
        <f t="shared" si="4"/>
        <v>30.580900000000014</v>
      </c>
      <c r="I130" s="28">
        <f t="shared" si="5"/>
        <v>63.218401000000007</v>
      </c>
    </row>
    <row r="131" spans="2:9" x14ac:dyDescent="0.3">
      <c r="B131" s="28">
        <v>24</v>
      </c>
      <c r="C131" s="28">
        <v>38</v>
      </c>
      <c r="D131" s="28">
        <v>7</v>
      </c>
      <c r="E131" s="28">
        <v>13.189</v>
      </c>
      <c r="G131" s="28">
        <f t="shared" ref="G131:G185" si="6">(E131-17.47)^2</f>
        <v>18.32696099999999</v>
      </c>
      <c r="H131" s="28">
        <f t="shared" ref="H131:H185" si="7">(D131-17.47)^2</f>
        <v>109.62089999999998</v>
      </c>
      <c r="I131" s="28">
        <f t="shared" ref="I131:I185" si="8">(E131-D131)^2</f>
        <v>38.303721000000003</v>
      </c>
    </row>
    <row r="132" spans="2:9" x14ac:dyDescent="0.3">
      <c r="B132" s="28">
        <v>23</v>
      </c>
      <c r="C132" s="28">
        <v>29</v>
      </c>
      <c r="D132" s="28">
        <v>12</v>
      </c>
      <c r="E132" s="28">
        <v>15.283999999999999</v>
      </c>
      <c r="G132" s="28">
        <f t="shared" si="6"/>
        <v>4.7785959999999994</v>
      </c>
      <c r="H132" s="28">
        <f t="shared" si="7"/>
        <v>29.920899999999989</v>
      </c>
      <c r="I132" s="28">
        <f t="shared" si="8"/>
        <v>10.784655999999993</v>
      </c>
    </row>
    <row r="133" spans="2:9" x14ac:dyDescent="0.3">
      <c r="B133" s="28">
        <v>34</v>
      </c>
      <c r="C133" s="28">
        <v>32</v>
      </c>
      <c r="D133" s="28">
        <v>21</v>
      </c>
      <c r="E133" s="28">
        <v>16.814999999999998</v>
      </c>
      <c r="G133" s="28">
        <f t="shared" si="6"/>
        <v>0.42902500000000149</v>
      </c>
      <c r="H133" s="28">
        <f t="shared" si="7"/>
        <v>12.460900000000008</v>
      </c>
      <c r="I133" s="28">
        <f t="shared" si="8"/>
        <v>17.514225000000017</v>
      </c>
    </row>
    <row r="134" spans="2:9" x14ac:dyDescent="0.3">
      <c r="B134" s="28">
        <v>37</v>
      </c>
      <c r="C134" s="28">
        <v>29</v>
      </c>
      <c r="D134" s="28">
        <v>23</v>
      </c>
      <c r="E134" s="28">
        <v>18.21</v>
      </c>
      <c r="G134" s="28">
        <f t="shared" si="6"/>
        <v>0.54760000000000297</v>
      </c>
      <c r="H134" s="28">
        <f t="shared" si="7"/>
        <v>30.580900000000014</v>
      </c>
      <c r="I134" s="28">
        <f t="shared" si="8"/>
        <v>22.944099999999992</v>
      </c>
    </row>
    <row r="135" spans="2:9" x14ac:dyDescent="0.3">
      <c r="B135" s="28">
        <v>42</v>
      </c>
      <c r="C135" s="28">
        <v>23</v>
      </c>
      <c r="D135" s="28">
        <v>20</v>
      </c>
      <c r="E135" s="28">
        <v>20.791</v>
      </c>
      <c r="G135" s="28">
        <f t="shared" si="6"/>
        <v>11.02904100000001</v>
      </c>
      <c r="H135" s="28">
        <f t="shared" si="7"/>
        <v>6.4009000000000054</v>
      </c>
      <c r="I135" s="28">
        <f t="shared" si="8"/>
        <v>0.6256810000000006</v>
      </c>
    </row>
    <row r="136" spans="2:9" x14ac:dyDescent="0.3">
      <c r="B136" s="28">
        <v>42</v>
      </c>
      <c r="C136" s="28">
        <v>17</v>
      </c>
      <c r="D136" s="28">
        <v>20</v>
      </c>
      <c r="E136" s="28">
        <v>22.326999999999998</v>
      </c>
      <c r="G136" s="28">
        <f t="shared" si="6"/>
        <v>23.590448999999992</v>
      </c>
      <c r="H136" s="28">
        <f t="shared" si="7"/>
        <v>6.4009000000000054</v>
      </c>
      <c r="I136" s="28">
        <f t="shared" si="8"/>
        <v>5.4149289999999919</v>
      </c>
    </row>
    <row r="137" spans="2:9" x14ac:dyDescent="0.3">
      <c r="B137" s="28">
        <v>34</v>
      </c>
      <c r="C137" s="28">
        <v>30</v>
      </c>
      <c r="D137" s="28">
        <v>12</v>
      </c>
      <c r="E137" s="28">
        <v>17.326999999999998</v>
      </c>
      <c r="G137" s="28">
        <f t="shared" si="6"/>
        <v>2.0449000000000196E-2</v>
      </c>
      <c r="H137" s="28">
        <f t="shared" si="7"/>
        <v>29.920899999999989</v>
      </c>
      <c r="I137" s="28">
        <f t="shared" si="8"/>
        <v>28.376928999999979</v>
      </c>
    </row>
    <row r="138" spans="2:9" x14ac:dyDescent="0.3">
      <c r="B138" s="28">
        <v>24</v>
      </c>
      <c r="C138" s="28">
        <v>21</v>
      </c>
      <c r="D138" s="28">
        <v>25</v>
      </c>
      <c r="E138" s="28">
        <v>17.540999999999997</v>
      </c>
      <c r="G138" s="28">
        <f t="shared" si="6"/>
        <v>5.0409999999997098E-3</v>
      </c>
      <c r="H138" s="28">
        <f t="shared" si="7"/>
        <v>56.700900000000019</v>
      </c>
      <c r="I138" s="28">
        <f t="shared" si="8"/>
        <v>55.636681000000046</v>
      </c>
    </row>
    <row r="139" spans="2:9" x14ac:dyDescent="0.3">
      <c r="B139" s="28">
        <v>44</v>
      </c>
      <c r="C139" s="28">
        <v>25</v>
      </c>
      <c r="D139" s="28">
        <v>16</v>
      </c>
      <c r="E139" s="28">
        <v>20.696999999999999</v>
      </c>
      <c r="G139" s="28">
        <f t="shared" si="6"/>
        <v>10.413529000000002</v>
      </c>
      <c r="H139" s="28">
        <f t="shared" si="7"/>
        <v>2.1608999999999967</v>
      </c>
      <c r="I139" s="28">
        <f t="shared" si="8"/>
        <v>22.061808999999993</v>
      </c>
    </row>
    <row r="140" spans="2:9" x14ac:dyDescent="0.3">
      <c r="B140" s="28">
        <v>48</v>
      </c>
      <c r="C140" s="28">
        <v>19</v>
      </c>
      <c r="D140" s="28">
        <v>22</v>
      </c>
      <c r="E140" s="28">
        <v>23.068999999999999</v>
      </c>
      <c r="G140" s="28">
        <f t="shared" si="6"/>
        <v>31.348801000000002</v>
      </c>
      <c r="H140" s="28">
        <f t="shared" si="7"/>
        <v>20.520900000000012</v>
      </c>
      <c r="I140" s="28">
        <f t="shared" si="8"/>
        <v>1.1427609999999979</v>
      </c>
    </row>
    <row r="141" spans="2:9" x14ac:dyDescent="0.3">
      <c r="B141" s="28">
        <v>39</v>
      </c>
      <c r="C141" s="28">
        <v>33</v>
      </c>
      <c r="D141" s="28">
        <v>15</v>
      </c>
      <c r="E141" s="28">
        <v>17.603999999999999</v>
      </c>
      <c r="G141" s="28">
        <f t="shared" si="6"/>
        <v>1.795600000000009E-2</v>
      </c>
      <c r="H141" s="28">
        <f t="shared" si="7"/>
        <v>6.100899999999994</v>
      </c>
      <c r="I141" s="28">
        <f t="shared" si="8"/>
        <v>6.7808159999999962</v>
      </c>
    </row>
    <row r="142" spans="2:9" x14ac:dyDescent="0.3">
      <c r="B142" s="28">
        <v>30</v>
      </c>
      <c r="C142" s="28">
        <v>25</v>
      </c>
      <c r="D142" s="28">
        <v>19</v>
      </c>
      <c r="E142" s="28">
        <v>17.771000000000001</v>
      </c>
      <c r="G142" s="28">
        <f t="shared" si="6"/>
        <v>9.0601000000001167E-2</v>
      </c>
      <c r="H142" s="28">
        <f t="shared" si="7"/>
        <v>2.3409000000000035</v>
      </c>
      <c r="I142" s="28">
        <f t="shared" si="8"/>
        <v>1.5104409999999981</v>
      </c>
    </row>
    <row r="143" spans="2:9" x14ac:dyDescent="0.3">
      <c r="B143" s="28">
        <v>31</v>
      </c>
      <c r="C143" s="28">
        <v>26</v>
      </c>
      <c r="D143" s="28">
        <v>21</v>
      </c>
      <c r="E143" s="28">
        <v>17.724</v>
      </c>
      <c r="G143" s="28">
        <f t="shared" si="6"/>
        <v>6.4516000000000684E-2</v>
      </c>
      <c r="H143" s="28">
        <f t="shared" si="7"/>
        <v>12.460900000000008</v>
      </c>
      <c r="I143" s="28">
        <f t="shared" si="8"/>
        <v>10.732175999999999</v>
      </c>
    </row>
    <row r="144" spans="2:9" x14ac:dyDescent="0.3">
      <c r="B144" s="28">
        <v>30</v>
      </c>
      <c r="C144" s="28">
        <v>16</v>
      </c>
      <c r="D144" s="28">
        <v>16</v>
      </c>
      <c r="E144" s="28">
        <v>20.074999999999999</v>
      </c>
      <c r="G144" s="28">
        <f t="shared" si="6"/>
        <v>6.7860250000000022</v>
      </c>
      <c r="H144" s="28">
        <f t="shared" si="7"/>
        <v>2.1608999999999967</v>
      </c>
      <c r="I144" s="28">
        <f t="shared" si="8"/>
        <v>16.605624999999993</v>
      </c>
    </row>
    <row r="145" spans="2:9" x14ac:dyDescent="0.3">
      <c r="B145" s="28">
        <v>33</v>
      </c>
      <c r="C145" s="28">
        <v>18</v>
      </c>
      <c r="D145" s="28">
        <v>27</v>
      </c>
      <c r="E145" s="28">
        <v>20.189999999999998</v>
      </c>
      <c r="G145" s="28">
        <f t="shared" si="6"/>
        <v>7.3983999999999934</v>
      </c>
      <c r="H145" s="28">
        <f t="shared" si="7"/>
        <v>90.820900000000023</v>
      </c>
      <c r="I145" s="28">
        <f t="shared" si="8"/>
        <v>46.376100000000029</v>
      </c>
    </row>
    <row r="146" spans="2:9" x14ac:dyDescent="0.3">
      <c r="B146" s="28">
        <v>40</v>
      </c>
      <c r="C146" s="28">
        <v>43</v>
      </c>
      <c r="D146" s="28">
        <v>11</v>
      </c>
      <c r="E146" s="28">
        <v>15.252999999999998</v>
      </c>
      <c r="G146" s="28">
        <f t="shared" si="6"/>
        <v>4.9150890000000027</v>
      </c>
      <c r="H146" s="28">
        <f t="shared" si="7"/>
        <v>41.860899999999987</v>
      </c>
      <c r="I146" s="28">
        <f t="shared" si="8"/>
        <v>18.088008999999985</v>
      </c>
    </row>
    <row r="147" spans="2:9" x14ac:dyDescent="0.3">
      <c r="B147" s="28">
        <v>36</v>
      </c>
      <c r="C147" s="28">
        <v>46</v>
      </c>
      <c r="D147" s="28">
        <v>11</v>
      </c>
      <c r="E147" s="28">
        <v>13.649000000000001</v>
      </c>
      <c r="G147" s="28">
        <f t="shared" si="6"/>
        <v>14.600040999999985</v>
      </c>
      <c r="H147" s="28">
        <f t="shared" si="7"/>
        <v>41.860899999999987</v>
      </c>
      <c r="I147" s="28">
        <f t="shared" si="8"/>
        <v>7.0172010000000045</v>
      </c>
    </row>
    <row r="148" spans="2:9" x14ac:dyDescent="0.3">
      <c r="B148" s="28">
        <v>36</v>
      </c>
      <c r="C148" s="28">
        <v>20</v>
      </c>
      <c r="D148" s="28">
        <v>25</v>
      </c>
      <c r="E148" s="28">
        <v>20.305</v>
      </c>
      <c r="G148" s="28">
        <f t="shared" si="6"/>
        <v>8.0372250000000047</v>
      </c>
      <c r="H148" s="28">
        <f t="shared" si="7"/>
        <v>56.700900000000019</v>
      </c>
      <c r="I148" s="28">
        <f t="shared" si="8"/>
        <v>22.043025000000004</v>
      </c>
    </row>
    <row r="149" spans="2:9" x14ac:dyDescent="0.3">
      <c r="B149" s="28">
        <v>38</v>
      </c>
      <c r="C149" s="28">
        <v>20</v>
      </c>
      <c r="D149" s="28">
        <v>27</v>
      </c>
      <c r="E149" s="28">
        <v>20.722999999999999</v>
      </c>
      <c r="G149" s="28">
        <f t="shared" si="6"/>
        <v>10.582009000000001</v>
      </c>
      <c r="H149" s="28">
        <f t="shared" si="7"/>
        <v>90.820900000000023</v>
      </c>
      <c r="I149" s="28">
        <f t="shared" si="8"/>
        <v>39.400729000000013</v>
      </c>
    </row>
    <row r="150" spans="2:9" x14ac:dyDescent="0.3">
      <c r="B150" s="28">
        <v>17</v>
      </c>
      <c r="C150" s="28">
        <v>25</v>
      </c>
      <c r="D150" s="28">
        <v>18</v>
      </c>
      <c r="E150" s="28">
        <v>15.053999999999998</v>
      </c>
      <c r="G150" s="28">
        <f t="shared" si="6"/>
        <v>5.8370560000000014</v>
      </c>
      <c r="H150" s="28">
        <f t="shared" si="7"/>
        <v>0.2809000000000012</v>
      </c>
      <c r="I150" s="28">
        <f t="shared" si="8"/>
        <v>8.6789160000000081</v>
      </c>
    </row>
    <row r="151" spans="2:9" x14ac:dyDescent="0.3">
      <c r="B151" s="28">
        <v>39</v>
      </c>
      <c r="C151" s="28">
        <v>19</v>
      </c>
      <c r="D151" s="28">
        <v>23</v>
      </c>
      <c r="E151" s="28">
        <v>21.187999999999999</v>
      </c>
      <c r="G151" s="28">
        <f t="shared" si="6"/>
        <v>13.823523999999999</v>
      </c>
      <c r="H151" s="28">
        <f t="shared" si="7"/>
        <v>30.580900000000014</v>
      </c>
      <c r="I151" s="28">
        <f t="shared" si="8"/>
        <v>3.283344000000004</v>
      </c>
    </row>
    <row r="152" spans="2:9" x14ac:dyDescent="0.3">
      <c r="B152" s="28">
        <v>39</v>
      </c>
      <c r="C152" s="28">
        <v>37</v>
      </c>
      <c r="D152" s="28">
        <v>24</v>
      </c>
      <c r="E152" s="28">
        <v>16.579999999999998</v>
      </c>
      <c r="G152" s="28">
        <f t="shared" si="6"/>
        <v>0.79210000000000103</v>
      </c>
      <c r="H152" s="28">
        <f t="shared" si="7"/>
        <v>42.640900000000016</v>
      </c>
      <c r="I152" s="28">
        <f t="shared" si="8"/>
        <v>55.056400000000025</v>
      </c>
    </row>
    <row r="153" spans="2:9" x14ac:dyDescent="0.3">
      <c r="B153" s="28">
        <v>34</v>
      </c>
      <c r="C153" s="28">
        <v>21</v>
      </c>
      <c r="D153" s="28">
        <v>16</v>
      </c>
      <c r="E153" s="28">
        <v>19.631</v>
      </c>
      <c r="G153" s="28">
        <f t="shared" si="6"/>
        <v>4.6699210000000058</v>
      </c>
      <c r="H153" s="28">
        <f t="shared" si="7"/>
        <v>2.1608999999999967</v>
      </c>
      <c r="I153" s="28">
        <f t="shared" si="8"/>
        <v>13.184161000000001</v>
      </c>
    </row>
    <row r="154" spans="2:9" x14ac:dyDescent="0.3">
      <c r="B154" s="28">
        <v>47</v>
      </c>
      <c r="C154" s="28">
        <v>50</v>
      </c>
      <c r="D154" s="28">
        <v>12</v>
      </c>
      <c r="E154" s="28">
        <v>14.923999999999999</v>
      </c>
      <c r="G154" s="28">
        <f t="shared" si="6"/>
        <v>6.4821159999999969</v>
      </c>
      <c r="H154" s="28">
        <f t="shared" si="7"/>
        <v>29.920899999999989</v>
      </c>
      <c r="I154" s="28">
        <f t="shared" si="8"/>
        <v>8.5497759999999978</v>
      </c>
    </row>
    <row r="155" spans="2:9" x14ac:dyDescent="0.3">
      <c r="B155" s="28">
        <v>34</v>
      </c>
      <c r="C155" s="28">
        <v>17</v>
      </c>
      <c r="D155" s="28">
        <v>23</v>
      </c>
      <c r="E155" s="28">
        <v>20.655000000000001</v>
      </c>
      <c r="G155" s="28">
        <f t="shared" si="6"/>
        <v>10.144225000000015</v>
      </c>
      <c r="H155" s="28">
        <f t="shared" si="7"/>
        <v>30.580900000000014</v>
      </c>
      <c r="I155" s="28">
        <f t="shared" si="8"/>
        <v>5.4990249999999943</v>
      </c>
    </row>
    <row r="156" spans="2:9" x14ac:dyDescent="0.3">
      <c r="B156" s="28">
        <v>29</v>
      </c>
      <c r="C156" s="28">
        <v>29</v>
      </c>
      <c r="D156" s="28">
        <v>16</v>
      </c>
      <c r="E156" s="28">
        <v>16.538</v>
      </c>
      <c r="G156" s="28">
        <f t="shared" si="6"/>
        <v>0.8686239999999974</v>
      </c>
      <c r="H156" s="28">
        <f t="shared" si="7"/>
        <v>2.1608999999999967</v>
      </c>
      <c r="I156" s="28">
        <f t="shared" si="8"/>
        <v>0.28944400000000026</v>
      </c>
    </row>
    <row r="157" spans="2:9" x14ac:dyDescent="0.3">
      <c r="B157" s="28">
        <v>34</v>
      </c>
      <c r="C157" s="28">
        <v>30</v>
      </c>
      <c r="D157" s="28">
        <v>20</v>
      </c>
      <c r="E157" s="28">
        <v>17.326999999999998</v>
      </c>
      <c r="G157" s="28">
        <f t="shared" si="6"/>
        <v>2.0449000000000196E-2</v>
      </c>
      <c r="H157" s="28">
        <f t="shared" si="7"/>
        <v>6.4009000000000054</v>
      </c>
      <c r="I157" s="28">
        <f t="shared" si="8"/>
        <v>7.1449290000000101</v>
      </c>
    </row>
    <row r="158" spans="2:9" x14ac:dyDescent="0.3">
      <c r="B158" s="28">
        <v>21</v>
      </c>
      <c r="C158" s="28">
        <v>24</v>
      </c>
      <c r="D158" s="28">
        <v>16</v>
      </c>
      <c r="E158" s="28">
        <v>16.146000000000001</v>
      </c>
      <c r="G158" s="28">
        <f t="shared" si="6"/>
        <v>1.752975999999995</v>
      </c>
      <c r="H158" s="28">
        <f t="shared" si="7"/>
        <v>2.1608999999999967</v>
      </c>
      <c r="I158" s="28">
        <f t="shared" si="8"/>
        <v>2.1316000000000234E-2</v>
      </c>
    </row>
    <row r="159" spans="2:9" x14ac:dyDescent="0.3">
      <c r="B159" s="28">
        <v>38</v>
      </c>
      <c r="C159" s="28">
        <v>37</v>
      </c>
      <c r="D159" s="28">
        <v>13</v>
      </c>
      <c r="E159" s="28">
        <v>16.370999999999999</v>
      </c>
      <c r="G159" s="28">
        <f t="shared" si="6"/>
        <v>1.2078010000000003</v>
      </c>
      <c r="H159" s="28">
        <f t="shared" si="7"/>
        <v>19.980899999999991</v>
      </c>
      <c r="I159" s="28">
        <f t="shared" si="8"/>
        <v>11.363640999999991</v>
      </c>
    </row>
    <row r="160" spans="2:9" x14ac:dyDescent="0.3">
      <c r="B160" s="28">
        <v>56</v>
      </c>
      <c r="C160" s="28">
        <v>53</v>
      </c>
      <c r="D160" s="28">
        <v>16</v>
      </c>
      <c r="E160" s="28">
        <v>16.036999999999999</v>
      </c>
      <c r="G160" s="28">
        <f t="shared" si="6"/>
        <v>2.0534889999999995</v>
      </c>
      <c r="H160" s="28">
        <f t="shared" si="7"/>
        <v>2.1608999999999967</v>
      </c>
      <c r="I160" s="28">
        <f t="shared" si="8"/>
        <v>1.3689999999999284E-3</v>
      </c>
    </row>
    <row r="161" spans="2:9" x14ac:dyDescent="0.3">
      <c r="B161" s="28">
        <v>56</v>
      </c>
      <c r="C161" s="28">
        <v>37</v>
      </c>
      <c r="D161" s="28">
        <v>24</v>
      </c>
      <c r="E161" s="28">
        <v>20.132999999999999</v>
      </c>
      <c r="G161" s="28">
        <f t="shared" si="6"/>
        <v>7.0915690000000016</v>
      </c>
      <c r="H161" s="28">
        <f t="shared" si="7"/>
        <v>42.640900000000016</v>
      </c>
      <c r="I161" s="28">
        <f t="shared" si="8"/>
        <v>14.953689000000006</v>
      </c>
    </row>
    <row r="162" spans="2:9" x14ac:dyDescent="0.3">
      <c r="B162" s="28">
        <v>40</v>
      </c>
      <c r="C162" s="28">
        <v>35</v>
      </c>
      <c r="D162" s="28">
        <v>25</v>
      </c>
      <c r="E162" s="28">
        <v>17.300999999999998</v>
      </c>
      <c r="G162" s="28">
        <f t="shared" si="6"/>
        <v>2.8561000000000163E-2</v>
      </c>
      <c r="H162" s="28">
        <f t="shared" si="7"/>
        <v>56.700900000000019</v>
      </c>
      <c r="I162" s="28">
        <f t="shared" si="8"/>
        <v>59.274601000000025</v>
      </c>
    </row>
    <row r="163" spans="2:9" x14ac:dyDescent="0.3">
      <c r="B163" s="28">
        <v>40</v>
      </c>
      <c r="C163" s="28">
        <v>34</v>
      </c>
      <c r="D163" s="28">
        <v>26</v>
      </c>
      <c r="E163" s="28">
        <v>17.556999999999999</v>
      </c>
      <c r="G163" s="28">
        <f t="shared" si="6"/>
        <v>7.5689999999999551E-3</v>
      </c>
      <c r="H163" s="28">
        <f t="shared" si="7"/>
        <v>72.760900000000021</v>
      </c>
      <c r="I163" s="28">
        <f t="shared" si="8"/>
        <v>71.284249000000017</v>
      </c>
    </row>
    <row r="164" spans="2:9" x14ac:dyDescent="0.3">
      <c r="B164" s="28">
        <v>31</v>
      </c>
      <c r="C164" s="28">
        <v>42</v>
      </c>
      <c r="D164" s="28">
        <v>17</v>
      </c>
      <c r="E164" s="28">
        <v>13.628</v>
      </c>
      <c r="G164" s="28">
        <f t="shared" si="6"/>
        <v>14.760963999999991</v>
      </c>
      <c r="H164" s="28">
        <f t="shared" si="7"/>
        <v>0.22089999999999893</v>
      </c>
      <c r="I164" s="28">
        <f t="shared" si="8"/>
        <v>11.370384</v>
      </c>
    </row>
    <row r="165" spans="2:9" x14ac:dyDescent="0.3">
      <c r="B165" s="28">
        <v>25</v>
      </c>
      <c r="C165" s="28">
        <v>44</v>
      </c>
      <c r="D165" s="28">
        <v>17</v>
      </c>
      <c r="E165" s="28">
        <v>11.862</v>
      </c>
      <c r="G165" s="28">
        <f t="shared" si="6"/>
        <v>31.449663999999988</v>
      </c>
      <c r="H165" s="28">
        <f t="shared" si="7"/>
        <v>0.22089999999999893</v>
      </c>
      <c r="I165" s="28">
        <f t="shared" si="8"/>
        <v>26.399044</v>
      </c>
    </row>
    <row r="166" spans="2:9" x14ac:dyDescent="0.3">
      <c r="B166" s="28">
        <v>33</v>
      </c>
      <c r="C166" s="28">
        <v>27</v>
      </c>
      <c r="D166" s="28">
        <v>20</v>
      </c>
      <c r="E166" s="28">
        <v>17.885999999999999</v>
      </c>
      <c r="G166" s="28">
        <f t="shared" si="6"/>
        <v>0.17305600000000032</v>
      </c>
      <c r="H166" s="28">
        <f t="shared" si="7"/>
        <v>6.4009000000000054</v>
      </c>
      <c r="I166" s="28">
        <f t="shared" si="8"/>
        <v>4.4689960000000033</v>
      </c>
    </row>
    <row r="167" spans="2:9" x14ac:dyDescent="0.3">
      <c r="B167" s="28">
        <v>34</v>
      </c>
      <c r="C167" s="28">
        <v>26</v>
      </c>
      <c r="D167" s="28">
        <v>21</v>
      </c>
      <c r="E167" s="28">
        <v>18.350999999999999</v>
      </c>
      <c r="G167" s="28">
        <f t="shared" si="6"/>
        <v>0.77616100000000043</v>
      </c>
      <c r="H167" s="28">
        <f t="shared" si="7"/>
        <v>12.460900000000008</v>
      </c>
      <c r="I167" s="28">
        <f t="shared" si="8"/>
        <v>7.0172010000000045</v>
      </c>
    </row>
    <row r="168" spans="2:9" x14ac:dyDescent="0.3">
      <c r="B168" s="28">
        <v>33</v>
      </c>
      <c r="C168" s="28">
        <v>28</v>
      </c>
      <c r="D168" s="28">
        <v>24</v>
      </c>
      <c r="E168" s="28">
        <v>17.63</v>
      </c>
      <c r="G168" s="28">
        <f t="shared" si="6"/>
        <v>2.5600000000000046E-2</v>
      </c>
      <c r="H168" s="28">
        <f t="shared" si="7"/>
        <v>42.640900000000016</v>
      </c>
      <c r="I168" s="28">
        <f t="shared" si="8"/>
        <v>40.576900000000016</v>
      </c>
    </row>
    <row r="169" spans="2:9" x14ac:dyDescent="0.3">
      <c r="B169" s="28">
        <v>38</v>
      </c>
      <c r="C169" s="28">
        <v>27</v>
      </c>
      <c r="D169" s="28">
        <v>22</v>
      </c>
      <c r="E169" s="28">
        <v>18.931000000000001</v>
      </c>
      <c r="G169" s="28">
        <f t="shared" si="6"/>
        <v>2.1345210000000061</v>
      </c>
      <c r="H169" s="28">
        <f t="shared" si="7"/>
        <v>20.520900000000012</v>
      </c>
      <c r="I169" s="28">
        <f t="shared" si="8"/>
        <v>9.4187609999999946</v>
      </c>
    </row>
    <row r="170" spans="2:9" x14ac:dyDescent="0.3">
      <c r="B170" s="28">
        <v>25</v>
      </c>
      <c r="C170" s="28">
        <v>32</v>
      </c>
      <c r="D170" s="28">
        <v>18</v>
      </c>
      <c r="E170" s="28">
        <v>14.933999999999999</v>
      </c>
      <c r="G170" s="28">
        <f t="shared" si="6"/>
        <v>6.4312959999999979</v>
      </c>
      <c r="H170" s="28">
        <f t="shared" si="7"/>
        <v>0.2809000000000012</v>
      </c>
      <c r="I170" s="28">
        <f t="shared" si="8"/>
        <v>9.4003560000000039</v>
      </c>
    </row>
    <row r="171" spans="2:9" x14ac:dyDescent="0.3">
      <c r="B171" s="28">
        <v>31</v>
      </c>
      <c r="C171" s="28">
        <v>27</v>
      </c>
      <c r="D171" s="28">
        <v>21</v>
      </c>
      <c r="E171" s="28">
        <v>17.468</v>
      </c>
      <c r="G171" s="28">
        <f t="shared" si="6"/>
        <v>3.9999999999955664E-6</v>
      </c>
      <c r="H171" s="28">
        <f t="shared" si="7"/>
        <v>12.460900000000008</v>
      </c>
      <c r="I171" s="28">
        <f t="shared" si="8"/>
        <v>12.475023999999999</v>
      </c>
    </row>
    <row r="172" spans="2:9" x14ac:dyDescent="0.3">
      <c r="B172" s="28">
        <v>41</v>
      </c>
      <c r="C172" s="28">
        <v>37</v>
      </c>
      <c r="D172" s="28">
        <v>18</v>
      </c>
      <c r="E172" s="28">
        <v>16.997999999999998</v>
      </c>
      <c r="G172" s="28">
        <f t="shared" si="6"/>
        <v>0.22278400000000123</v>
      </c>
      <c r="H172" s="28">
        <f t="shared" si="7"/>
        <v>0.2809000000000012</v>
      </c>
      <c r="I172" s="28">
        <f t="shared" si="8"/>
        <v>1.004004000000005</v>
      </c>
    </row>
    <row r="173" spans="2:9" x14ac:dyDescent="0.3">
      <c r="B173" s="28">
        <v>25</v>
      </c>
      <c r="C173" s="28">
        <v>17</v>
      </c>
      <c r="D173" s="28">
        <v>22</v>
      </c>
      <c r="E173" s="28">
        <v>18.774000000000001</v>
      </c>
      <c r="G173" s="28">
        <f t="shared" si="6"/>
        <v>1.7004160000000053</v>
      </c>
      <c r="H173" s="28">
        <f t="shared" si="7"/>
        <v>20.520900000000012</v>
      </c>
      <c r="I173" s="28">
        <f t="shared" si="8"/>
        <v>10.407075999999995</v>
      </c>
    </row>
    <row r="174" spans="2:9" x14ac:dyDescent="0.3">
      <c r="B174" s="28">
        <v>25</v>
      </c>
      <c r="C174" s="28">
        <v>34</v>
      </c>
      <c r="D174" s="28">
        <v>12</v>
      </c>
      <c r="E174" s="28">
        <v>14.421999999999999</v>
      </c>
      <c r="G174" s="28">
        <f t="shared" si="6"/>
        <v>9.2903040000000008</v>
      </c>
      <c r="H174" s="28">
        <f t="shared" si="7"/>
        <v>29.920899999999989</v>
      </c>
      <c r="I174" s="28">
        <f t="shared" si="8"/>
        <v>5.8660839999999945</v>
      </c>
    </row>
    <row r="175" spans="2:9" x14ac:dyDescent="0.3">
      <c r="B175" s="28">
        <v>28</v>
      </c>
      <c r="C175" s="28">
        <v>21</v>
      </c>
      <c r="D175" s="28">
        <v>19</v>
      </c>
      <c r="E175" s="28">
        <v>18.376999999999999</v>
      </c>
      <c r="G175" s="28">
        <f t="shared" si="6"/>
        <v>0.82264900000000007</v>
      </c>
      <c r="H175" s="28">
        <f t="shared" si="7"/>
        <v>2.3409000000000035</v>
      </c>
      <c r="I175" s="28">
        <f t="shared" si="8"/>
        <v>0.38812900000000139</v>
      </c>
    </row>
    <row r="176" spans="2:9" x14ac:dyDescent="0.3">
      <c r="B176" s="28">
        <v>37</v>
      </c>
      <c r="C176" s="28">
        <v>38</v>
      </c>
      <c r="D176" s="28">
        <v>25</v>
      </c>
      <c r="E176" s="28">
        <v>15.905999999999999</v>
      </c>
      <c r="G176" s="28">
        <f t="shared" si="6"/>
        <v>2.4460960000000003</v>
      </c>
      <c r="H176" s="28">
        <f t="shared" si="7"/>
        <v>56.700900000000019</v>
      </c>
      <c r="I176" s="28">
        <f t="shared" si="8"/>
        <v>82.700836000000024</v>
      </c>
    </row>
    <row r="177" spans="2:11" x14ac:dyDescent="0.3">
      <c r="B177" s="28">
        <v>26</v>
      </c>
      <c r="C177" s="28">
        <v>23</v>
      </c>
      <c r="D177" s="28">
        <v>20</v>
      </c>
      <c r="E177" s="28">
        <v>17.446999999999999</v>
      </c>
      <c r="G177" s="28">
        <f t="shared" si="6"/>
        <v>5.2899999999998564E-4</v>
      </c>
      <c r="H177" s="28">
        <f t="shared" si="7"/>
        <v>6.4009000000000054</v>
      </c>
      <c r="I177" s="28">
        <f t="shared" si="8"/>
        <v>6.5178090000000042</v>
      </c>
    </row>
    <row r="178" spans="2:11" x14ac:dyDescent="0.3">
      <c r="B178" s="28">
        <v>32</v>
      </c>
      <c r="C178" s="28">
        <v>22</v>
      </c>
      <c r="D178" s="28">
        <v>20</v>
      </c>
      <c r="E178" s="28">
        <v>18.957000000000001</v>
      </c>
      <c r="G178" s="28">
        <f t="shared" si="6"/>
        <v>2.2111690000000057</v>
      </c>
      <c r="H178" s="28">
        <f t="shared" si="7"/>
        <v>6.4009000000000054</v>
      </c>
      <c r="I178" s="28">
        <f t="shared" si="8"/>
        <v>1.0878489999999985</v>
      </c>
    </row>
    <row r="179" spans="2:11" x14ac:dyDescent="0.3">
      <c r="B179" s="28">
        <v>43</v>
      </c>
      <c r="C179" s="28">
        <v>37</v>
      </c>
      <c r="D179" s="28">
        <v>22</v>
      </c>
      <c r="E179" s="28">
        <v>17.416</v>
      </c>
      <c r="G179" s="28">
        <f t="shared" si="6"/>
        <v>2.9159999999998371E-3</v>
      </c>
      <c r="H179" s="28">
        <f t="shared" si="7"/>
        <v>20.520900000000012</v>
      </c>
      <c r="I179" s="28">
        <f t="shared" si="8"/>
        <v>21.013055999999995</v>
      </c>
    </row>
    <row r="180" spans="2:11" x14ac:dyDescent="0.3">
      <c r="B180" s="28">
        <v>27</v>
      </c>
      <c r="C180" s="28">
        <v>33</v>
      </c>
      <c r="D180" s="28">
        <v>13</v>
      </c>
      <c r="E180" s="28">
        <v>15.096</v>
      </c>
      <c r="G180" s="28">
        <f t="shared" si="6"/>
        <v>5.6358759999999943</v>
      </c>
      <c r="H180" s="28">
        <f t="shared" si="7"/>
        <v>19.980899999999991</v>
      </c>
      <c r="I180" s="28">
        <f t="shared" si="8"/>
        <v>4.3932160000000007</v>
      </c>
    </row>
    <row r="181" spans="2:11" x14ac:dyDescent="0.3">
      <c r="B181" s="28">
        <v>24</v>
      </c>
      <c r="C181" s="28">
        <v>25</v>
      </c>
      <c r="D181" s="28">
        <v>4</v>
      </c>
      <c r="E181" s="28">
        <v>16.516999999999999</v>
      </c>
      <c r="G181" s="28">
        <f t="shared" si="6"/>
        <v>0.90820899999999882</v>
      </c>
      <c r="H181" s="28">
        <f t="shared" si="7"/>
        <v>181.44089999999997</v>
      </c>
      <c r="I181" s="28">
        <f t="shared" si="8"/>
        <v>156.67528899999999</v>
      </c>
    </row>
    <row r="182" spans="2:11" x14ac:dyDescent="0.3">
      <c r="B182" s="28">
        <v>30</v>
      </c>
      <c r="C182" s="28">
        <v>31</v>
      </c>
      <c r="D182" s="28">
        <v>10</v>
      </c>
      <c r="E182" s="28">
        <v>16.234999999999999</v>
      </c>
      <c r="G182" s="28">
        <f t="shared" si="6"/>
        <v>1.5252249999999985</v>
      </c>
      <c r="H182" s="28">
        <f t="shared" si="7"/>
        <v>55.800899999999984</v>
      </c>
      <c r="I182" s="28">
        <f t="shared" si="8"/>
        <v>38.875224999999993</v>
      </c>
    </row>
    <row r="183" spans="2:11" x14ac:dyDescent="0.3">
      <c r="B183" s="28">
        <v>19</v>
      </c>
      <c r="C183" s="28">
        <v>28</v>
      </c>
      <c r="D183" s="28">
        <v>24</v>
      </c>
      <c r="E183" s="28">
        <v>14.704000000000001</v>
      </c>
      <c r="G183" s="28">
        <f t="shared" si="6"/>
        <v>7.6507559999999906</v>
      </c>
      <c r="H183" s="28">
        <f t="shared" si="7"/>
        <v>42.640900000000016</v>
      </c>
      <c r="I183" s="28">
        <f t="shared" si="8"/>
        <v>86.415615999999986</v>
      </c>
    </row>
    <row r="184" spans="2:11" x14ac:dyDescent="0.3">
      <c r="B184" s="28">
        <v>39</v>
      </c>
      <c r="C184" s="28">
        <v>30</v>
      </c>
      <c r="D184" s="28">
        <v>15</v>
      </c>
      <c r="E184" s="28">
        <v>18.372</v>
      </c>
      <c r="G184" s="28">
        <f t="shared" si="6"/>
        <v>0.81360400000000188</v>
      </c>
      <c r="H184" s="28">
        <f t="shared" si="7"/>
        <v>6.100899999999994</v>
      </c>
      <c r="I184" s="28">
        <f t="shared" si="8"/>
        <v>11.370384</v>
      </c>
    </row>
    <row r="185" spans="2:11" x14ac:dyDescent="0.3">
      <c r="B185" s="28">
        <v>29</v>
      </c>
      <c r="C185" s="28">
        <v>28</v>
      </c>
      <c r="D185" s="28">
        <v>19</v>
      </c>
      <c r="E185" s="28">
        <v>16.794</v>
      </c>
      <c r="G185" s="28">
        <f t="shared" si="6"/>
        <v>0.45697599999999783</v>
      </c>
      <c r="H185" s="28">
        <f t="shared" si="7"/>
        <v>2.3409000000000035</v>
      </c>
      <c r="I185" s="28">
        <f t="shared" si="8"/>
        <v>4.8664359999999975</v>
      </c>
    </row>
    <row r="187" spans="2:11" x14ac:dyDescent="0.3">
      <c r="B187" s="28">
        <f>AVERAGE(B2:B185)</f>
        <v>32.951086956521742</v>
      </c>
      <c r="C187" s="28">
        <f>AVERAGE(C2:C185)</f>
        <v>28.597826086956523</v>
      </c>
      <c r="D187" s="28">
        <f>AVERAGE(D2:D185)</f>
        <v>17.472826086956523</v>
      </c>
    </row>
    <row r="188" spans="2:11" x14ac:dyDescent="0.3">
      <c r="B188" s="28">
        <f>_xlfn.STDEV.S(B2:B185)</f>
        <v>7.5857789664553508</v>
      </c>
      <c r="C188" s="28">
        <f>_xlfn.STDEV.S(C2:C185)</f>
        <v>8.3869007707194783</v>
      </c>
      <c r="D188" s="28">
        <f>_xlfn.STDEV.S(D2:D185)</f>
        <v>5.4681712562447942</v>
      </c>
      <c r="E188" s="28">
        <v>2.3708569661265595</v>
      </c>
      <c r="G188" s="28">
        <f>SUM(G2:G185)</f>
        <v>1028.6381469999999</v>
      </c>
      <c r="H188" s="28">
        <f>SUM(H2:H185)</f>
        <v>5471.8655999999983</v>
      </c>
      <c r="I188" s="28">
        <f>SUM(I2:I185)</f>
        <v>4441.0468069999988</v>
      </c>
    </row>
    <row r="189" spans="2:11" x14ac:dyDescent="0.3">
      <c r="B189" s="28">
        <f>B188^2</f>
        <v>57.54404252791641</v>
      </c>
      <c r="C189" s="28">
        <f>C188^2</f>
        <v>70.340104537894973</v>
      </c>
      <c r="D189" s="28">
        <f>D188^2</f>
        <v>29.900896887621769</v>
      </c>
      <c r="E189" s="28">
        <v>5.6209627538308338</v>
      </c>
    </row>
    <row r="190" spans="2:11" x14ac:dyDescent="0.3">
      <c r="G190" s="30" t="s">
        <v>38</v>
      </c>
      <c r="H190" s="30">
        <f>G188/H188</f>
        <v>0.18798673472535588</v>
      </c>
      <c r="J190" s="29" t="s">
        <v>40</v>
      </c>
      <c r="K190" s="29">
        <f>(G188/2)/(I188/181)</f>
        <v>20.96166880222211</v>
      </c>
    </row>
    <row r="191" spans="2:11" x14ac:dyDescent="0.3">
      <c r="G191" s="31" t="s">
        <v>38</v>
      </c>
      <c r="H191" s="31">
        <f>(CORREL(D2:D185,E2:E185))^2</f>
        <v>0.18838649716397846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DE08C-0D13-490E-BC99-07502A4EBE4F}">
  <dimension ref="B1:O193"/>
  <sheetViews>
    <sheetView tabSelected="1" topLeftCell="A176" workbookViewId="0">
      <selection activeCell="N192" sqref="N192"/>
    </sheetView>
  </sheetViews>
  <sheetFormatPr defaultRowHeight="14.4" x14ac:dyDescent="0.3"/>
  <cols>
    <col min="1" max="1" width="8.88671875" style="28"/>
    <col min="2" max="2" width="14" style="28" customWidth="1"/>
    <col min="3" max="3" width="11.5546875" style="28" customWidth="1"/>
    <col min="4" max="4" width="15.33203125" style="28" customWidth="1"/>
    <col min="5" max="5" width="19.44140625" style="28" customWidth="1"/>
    <col min="6" max="6" width="8.88671875" style="28"/>
    <col min="7" max="7" width="15.88671875" style="28" customWidth="1"/>
    <col min="8" max="8" width="16.6640625" style="28" customWidth="1"/>
    <col min="9" max="9" width="12.109375" style="28" customWidth="1"/>
    <col min="10" max="12" width="8.88671875" style="28"/>
    <col min="13" max="13" width="12.44140625" style="28" customWidth="1"/>
    <col min="14" max="14" width="17.21875" style="28" customWidth="1"/>
    <col min="15" max="16384" width="8.88671875" style="28"/>
  </cols>
  <sheetData>
    <row r="1" spans="2:9" ht="43.2" x14ac:dyDescent="0.3">
      <c r="B1" s="2" t="s">
        <v>27</v>
      </c>
      <c r="C1" s="2" t="s">
        <v>28</v>
      </c>
      <c r="D1" s="2" t="s">
        <v>6</v>
      </c>
      <c r="E1" s="10" t="s">
        <v>0</v>
      </c>
      <c r="G1" s="10" t="s">
        <v>41</v>
      </c>
      <c r="H1" s="28" t="s">
        <v>42</v>
      </c>
      <c r="I1" s="28" t="s">
        <v>43</v>
      </c>
    </row>
    <row r="2" spans="2:9" x14ac:dyDescent="0.3">
      <c r="B2" s="10">
        <v>31</v>
      </c>
      <c r="C2" s="10">
        <v>41</v>
      </c>
      <c r="D2" s="10">
        <v>17</v>
      </c>
      <c r="E2" s="28">
        <v>13.884</v>
      </c>
      <c r="G2" s="28">
        <f>(E2-17.47)^2</f>
        <v>12.85939599999999</v>
      </c>
      <c r="H2" s="28">
        <f>(D2-17.47)^2</f>
        <v>0.22089999999999893</v>
      </c>
      <c r="I2" s="28">
        <f>(E2-D2)^2</f>
        <v>9.7094559999999976</v>
      </c>
    </row>
    <row r="3" spans="2:9" x14ac:dyDescent="0.3">
      <c r="B3" s="10">
        <v>31</v>
      </c>
      <c r="C3" s="10">
        <v>26</v>
      </c>
      <c r="D3" s="10">
        <v>23</v>
      </c>
      <c r="E3" s="28">
        <v>17.724</v>
      </c>
      <c r="G3" s="28">
        <f t="shared" ref="G3:G66" si="0">(E3-17.47)^2</f>
        <v>6.4516000000000684E-2</v>
      </c>
      <c r="H3" s="28">
        <f t="shared" ref="H3:H66" si="1">(D3-17.47)^2</f>
        <v>30.580900000000014</v>
      </c>
      <c r="I3" s="28">
        <f t="shared" ref="I3:I66" si="2">(E3-D3)^2</f>
        <v>27.836175999999998</v>
      </c>
    </row>
    <row r="4" spans="2:9" x14ac:dyDescent="0.3">
      <c r="B4" s="10">
        <v>39</v>
      </c>
      <c r="C4" s="10">
        <v>27</v>
      </c>
      <c r="D4" s="10">
        <v>4</v>
      </c>
      <c r="E4" s="28">
        <v>19.14</v>
      </c>
      <c r="G4" s="28">
        <f t="shared" si="0"/>
        <v>2.7889000000000057</v>
      </c>
      <c r="H4" s="28">
        <f t="shared" si="1"/>
        <v>181.44089999999997</v>
      </c>
      <c r="I4" s="28">
        <f t="shared" si="2"/>
        <v>229.21960000000001</v>
      </c>
    </row>
    <row r="5" spans="2:9" x14ac:dyDescent="0.3">
      <c r="B5" s="10">
        <v>31</v>
      </c>
      <c r="C5" s="10">
        <v>27</v>
      </c>
      <c r="D5" s="10">
        <v>20</v>
      </c>
      <c r="E5" s="28">
        <v>17.468</v>
      </c>
      <c r="G5" s="28">
        <f t="shared" si="0"/>
        <v>3.9999999999955664E-6</v>
      </c>
      <c r="H5" s="28">
        <f t="shared" si="1"/>
        <v>6.4009000000000054</v>
      </c>
      <c r="I5" s="28">
        <f t="shared" si="2"/>
        <v>6.4110240000000003</v>
      </c>
    </row>
    <row r="6" spans="2:9" x14ac:dyDescent="0.3">
      <c r="B6" s="10">
        <v>43</v>
      </c>
      <c r="C6" s="10">
        <v>32</v>
      </c>
      <c r="D6" s="10">
        <v>12</v>
      </c>
      <c r="E6" s="28">
        <v>18.695999999999998</v>
      </c>
      <c r="G6" s="28">
        <f t="shared" si="0"/>
        <v>1.5030759999999979</v>
      </c>
      <c r="H6" s="28">
        <f t="shared" si="1"/>
        <v>29.920899999999989</v>
      </c>
      <c r="I6" s="28">
        <f t="shared" si="2"/>
        <v>44.836415999999971</v>
      </c>
    </row>
    <row r="7" spans="2:9" x14ac:dyDescent="0.3">
      <c r="B7" s="10">
        <v>41</v>
      </c>
      <c r="C7" s="10">
        <v>18</v>
      </c>
      <c r="D7" s="10">
        <v>21</v>
      </c>
      <c r="E7" s="28">
        <v>21.861999999999998</v>
      </c>
      <c r="G7" s="28">
        <f t="shared" si="0"/>
        <v>19.289663999999995</v>
      </c>
      <c r="H7" s="28">
        <f t="shared" si="1"/>
        <v>12.460900000000008</v>
      </c>
      <c r="I7" s="28">
        <f t="shared" si="2"/>
        <v>0.74304399999999715</v>
      </c>
    </row>
    <row r="8" spans="2:9" x14ac:dyDescent="0.3">
      <c r="B8" s="10">
        <v>34</v>
      </c>
      <c r="C8" s="10">
        <v>34</v>
      </c>
      <c r="D8" s="10">
        <v>17</v>
      </c>
      <c r="E8" s="28">
        <v>16.302999999999997</v>
      </c>
      <c r="G8" s="28">
        <f t="shared" si="0"/>
        <v>1.3618890000000037</v>
      </c>
      <c r="H8" s="28">
        <f t="shared" si="1"/>
        <v>0.22089999999999893</v>
      </c>
      <c r="I8" s="28">
        <f t="shared" si="2"/>
        <v>0.48580900000000382</v>
      </c>
    </row>
    <row r="9" spans="2:9" x14ac:dyDescent="0.3">
      <c r="B9" s="10">
        <v>35</v>
      </c>
      <c r="C9" s="10">
        <v>16</v>
      </c>
      <c r="D9" s="10">
        <v>24</v>
      </c>
      <c r="E9" s="28">
        <v>21.119999999999997</v>
      </c>
      <c r="G9" s="28">
        <f t="shared" si="0"/>
        <v>13.322499999999989</v>
      </c>
      <c r="H9" s="28">
        <f t="shared" si="1"/>
        <v>42.640900000000016</v>
      </c>
      <c r="I9" s="28">
        <f t="shared" si="2"/>
        <v>8.2944000000000155</v>
      </c>
    </row>
    <row r="10" spans="2:9" x14ac:dyDescent="0.3">
      <c r="B10" s="10">
        <v>37</v>
      </c>
      <c r="C10" s="10">
        <v>31</v>
      </c>
      <c r="D10" s="10">
        <v>12</v>
      </c>
      <c r="E10" s="28">
        <v>17.698</v>
      </c>
      <c r="G10" s="28">
        <f t="shared" si="0"/>
        <v>5.1984000000000703E-2</v>
      </c>
      <c r="H10" s="28">
        <f t="shared" si="1"/>
        <v>29.920899999999989</v>
      </c>
      <c r="I10" s="28">
        <f t="shared" si="2"/>
        <v>32.467204000000002</v>
      </c>
    </row>
    <row r="11" spans="2:9" x14ac:dyDescent="0.3">
      <c r="B11" s="10">
        <v>27</v>
      </c>
      <c r="C11" s="10">
        <v>18</v>
      </c>
      <c r="D11" s="10">
        <v>16</v>
      </c>
      <c r="E11" s="28">
        <v>18.936</v>
      </c>
      <c r="G11" s="28">
        <f t="shared" si="0"/>
        <v>2.1491560000000032</v>
      </c>
      <c r="H11" s="28">
        <f t="shared" si="1"/>
        <v>2.1608999999999967</v>
      </c>
      <c r="I11" s="28">
        <f t="shared" si="2"/>
        <v>8.6200960000000002</v>
      </c>
    </row>
    <row r="12" spans="2:9" x14ac:dyDescent="0.3">
      <c r="B12" s="10">
        <v>39</v>
      </c>
      <c r="C12" s="10">
        <v>26</v>
      </c>
      <c r="D12" s="10">
        <v>20</v>
      </c>
      <c r="E12" s="28">
        <v>19.396000000000001</v>
      </c>
      <c r="G12" s="28">
        <f t="shared" si="0"/>
        <v>3.7094760000000075</v>
      </c>
      <c r="H12" s="28">
        <f t="shared" si="1"/>
        <v>6.4009000000000054</v>
      </c>
      <c r="I12" s="28">
        <f t="shared" si="2"/>
        <v>0.36481599999999903</v>
      </c>
    </row>
    <row r="13" spans="2:9" x14ac:dyDescent="0.3">
      <c r="B13" s="10">
        <v>25</v>
      </c>
      <c r="C13" s="10">
        <v>23</v>
      </c>
      <c r="D13" s="10">
        <v>10</v>
      </c>
      <c r="E13" s="28">
        <v>17.238</v>
      </c>
      <c r="G13" s="28">
        <f t="shared" si="0"/>
        <v>5.3823999999999685E-2</v>
      </c>
      <c r="H13" s="28">
        <f t="shared" si="1"/>
        <v>55.800899999999984</v>
      </c>
      <c r="I13" s="28">
        <f t="shared" si="2"/>
        <v>52.388643999999992</v>
      </c>
    </row>
    <row r="14" spans="2:9" x14ac:dyDescent="0.3">
      <c r="B14" s="10">
        <v>23</v>
      </c>
      <c r="C14" s="10">
        <v>16</v>
      </c>
      <c r="D14" s="10">
        <v>11</v>
      </c>
      <c r="E14" s="28">
        <v>18.611999999999998</v>
      </c>
      <c r="G14" s="28">
        <f t="shared" si="0"/>
        <v>1.3041639999999988</v>
      </c>
      <c r="H14" s="28">
        <f t="shared" si="1"/>
        <v>41.860899999999987</v>
      </c>
      <c r="I14" s="28">
        <f t="shared" si="2"/>
        <v>57.942543999999977</v>
      </c>
    </row>
    <row r="15" spans="2:9" x14ac:dyDescent="0.3">
      <c r="B15" s="10">
        <v>22</v>
      </c>
      <c r="C15" s="10">
        <v>33</v>
      </c>
      <c r="D15" s="10">
        <v>18</v>
      </c>
      <c r="E15" s="28">
        <v>14.050999999999998</v>
      </c>
      <c r="G15" s="28">
        <f t="shared" si="0"/>
        <v>11.689561000000003</v>
      </c>
      <c r="H15" s="28">
        <f t="shared" si="1"/>
        <v>0.2809000000000012</v>
      </c>
      <c r="I15" s="28">
        <f t="shared" si="2"/>
        <v>15.594601000000013</v>
      </c>
    </row>
    <row r="16" spans="2:9" x14ac:dyDescent="0.3">
      <c r="B16" s="10">
        <v>34</v>
      </c>
      <c r="C16" s="10">
        <v>37</v>
      </c>
      <c r="D16" s="10">
        <v>12</v>
      </c>
      <c r="E16" s="28">
        <v>15.535</v>
      </c>
      <c r="G16" s="28">
        <f t="shared" si="0"/>
        <v>3.7442249999999953</v>
      </c>
      <c r="H16" s="28">
        <f t="shared" si="1"/>
        <v>29.920899999999989</v>
      </c>
      <c r="I16" s="28">
        <f t="shared" si="2"/>
        <v>12.496225000000001</v>
      </c>
    </row>
    <row r="17" spans="2:9" x14ac:dyDescent="0.3">
      <c r="B17" s="10">
        <v>35</v>
      </c>
      <c r="C17" s="10">
        <v>36</v>
      </c>
      <c r="D17" s="10">
        <v>17</v>
      </c>
      <c r="E17" s="28">
        <v>15.999999999999998</v>
      </c>
      <c r="G17" s="28">
        <f t="shared" si="0"/>
        <v>2.160900000000002</v>
      </c>
      <c r="H17" s="28">
        <f t="shared" si="1"/>
        <v>0.22089999999999893</v>
      </c>
      <c r="I17" s="28">
        <f t="shared" si="2"/>
        <v>1.0000000000000036</v>
      </c>
    </row>
    <row r="18" spans="2:9" x14ac:dyDescent="0.3">
      <c r="B18" s="10">
        <v>33</v>
      </c>
      <c r="C18" s="10">
        <v>31</v>
      </c>
      <c r="D18" s="10">
        <v>18</v>
      </c>
      <c r="E18" s="28">
        <v>16.861999999999998</v>
      </c>
      <c r="G18" s="28">
        <f t="shared" si="0"/>
        <v>0.36966400000000066</v>
      </c>
      <c r="H18" s="28">
        <f t="shared" si="1"/>
        <v>0.2809000000000012</v>
      </c>
      <c r="I18" s="28">
        <f t="shared" si="2"/>
        <v>1.2950440000000039</v>
      </c>
    </row>
    <row r="19" spans="2:9" x14ac:dyDescent="0.3">
      <c r="B19" s="10">
        <v>40</v>
      </c>
      <c r="C19" s="10">
        <v>38</v>
      </c>
      <c r="D19" s="10">
        <v>10</v>
      </c>
      <c r="E19" s="28">
        <v>16.533000000000001</v>
      </c>
      <c r="G19" s="28">
        <f t="shared" si="0"/>
        <v>0.87796899999999556</v>
      </c>
      <c r="H19" s="28">
        <f t="shared" si="1"/>
        <v>55.800899999999984</v>
      </c>
      <c r="I19" s="28">
        <f t="shared" si="2"/>
        <v>42.680089000000017</v>
      </c>
    </row>
    <row r="20" spans="2:9" x14ac:dyDescent="0.3">
      <c r="B20" s="10">
        <v>35</v>
      </c>
      <c r="C20" s="10">
        <v>25</v>
      </c>
      <c r="D20" s="10">
        <v>19</v>
      </c>
      <c r="E20" s="28">
        <v>18.815999999999999</v>
      </c>
      <c r="G20" s="28">
        <f t="shared" si="0"/>
        <v>1.8117160000000003</v>
      </c>
      <c r="H20" s="28">
        <f t="shared" si="1"/>
        <v>2.3409000000000035</v>
      </c>
      <c r="I20" s="28">
        <f t="shared" si="2"/>
        <v>3.3856000000000386E-2</v>
      </c>
    </row>
    <row r="21" spans="2:9" x14ac:dyDescent="0.3">
      <c r="B21" s="10">
        <v>18</v>
      </c>
      <c r="C21" s="10">
        <v>49</v>
      </c>
      <c r="D21" s="10">
        <v>3</v>
      </c>
      <c r="E21" s="28">
        <v>9.1189999999999998</v>
      </c>
      <c r="G21" s="28">
        <f t="shared" si="0"/>
        <v>69.73920099999998</v>
      </c>
      <c r="H21" s="28">
        <f t="shared" si="1"/>
        <v>209.38089999999997</v>
      </c>
      <c r="I21" s="28">
        <f t="shared" si="2"/>
        <v>37.442160999999999</v>
      </c>
    </row>
    <row r="22" spans="2:9" x14ac:dyDescent="0.3">
      <c r="B22" s="10">
        <v>27</v>
      </c>
      <c r="C22" s="10">
        <v>26</v>
      </c>
      <c r="D22" s="10">
        <v>25</v>
      </c>
      <c r="E22" s="28">
        <v>16.887999999999998</v>
      </c>
      <c r="G22" s="28">
        <f t="shared" si="0"/>
        <v>0.33872400000000086</v>
      </c>
      <c r="H22" s="28">
        <f t="shared" si="1"/>
        <v>56.700900000000019</v>
      </c>
      <c r="I22" s="28">
        <f t="shared" si="2"/>
        <v>65.804544000000035</v>
      </c>
    </row>
    <row r="23" spans="2:9" x14ac:dyDescent="0.3">
      <c r="B23" s="10">
        <v>42</v>
      </c>
      <c r="C23" s="10">
        <v>26</v>
      </c>
      <c r="D23" s="10">
        <v>18</v>
      </c>
      <c r="E23" s="28">
        <v>20.023</v>
      </c>
      <c r="G23" s="28">
        <f t="shared" si="0"/>
        <v>6.5178090000000042</v>
      </c>
      <c r="H23" s="28">
        <f t="shared" si="1"/>
        <v>0.2809000000000012</v>
      </c>
      <c r="I23" s="28">
        <f t="shared" si="2"/>
        <v>4.092528999999999</v>
      </c>
    </row>
    <row r="24" spans="2:9" x14ac:dyDescent="0.3">
      <c r="B24" s="10">
        <v>36</v>
      </c>
      <c r="C24" s="10">
        <v>30</v>
      </c>
      <c r="D24" s="10">
        <v>13</v>
      </c>
      <c r="E24" s="28">
        <v>17.745000000000001</v>
      </c>
      <c r="G24" s="28">
        <f t="shared" si="0"/>
        <v>7.5625000000001177E-2</v>
      </c>
      <c r="H24" s="28">
        <f t="shared" si="1"/>
        <v>19.980899999999991</v>
      </c>
      <c r="I24" s="28">
        <f t="shared" si="2"/>
        <v>22.515025000000009</v>
      </c>
    </row>
    <row r="25" spans="2:9" x14ac:dyDescent="0.3">
      <c r="B25" s="10">
        <v>30</v>
      </c>
      <c r="C25" s="10">
        <v>37</v>
      </c>
      <c r="D25" s="10">
        <v>11</v>
      </c>
      <c r="E25" s="28">
        <v>14.699</v>
      </c>
      <c r="G25" s="28">
        <f t="shared" si="0"/>
        <v>7.678440999999995</v>
      </c>
      <c r="H25" s="28">
        <f t="shared" si="1"/>
        <v>41.860899999999987</v>
      </c>
      <c r="I25" s="28">
        <f t="shared" si="2"/>
        <v>13.682600999999998</v>
      </c>
    </row>
    <row r="26" spans="2:9" x14ac:dyDescent="0.3">
      <c r="B26" s="10">
        <v>31</v>
      </c>
      <c r="C26" s="10">
        <v>19</v>
      </c>
      <c r="D26" s="10">
        <v>18</v>
      </c>
      <c r="E26" s="28">
        <v>19.515999999999998</v>
      </c>
      <c r="G26" s="28">
        <f t="shared" si="0"/>
        <v>4.1861159999999975</v>
      </c>
      <c r="H26" s="28">
        <f t="shared" si="1"/>
        <v>0.2809000000000012</v>
      </c>
      <c r="I26" s="28">
        <f t="shared" si="2"/>
        <v>2.2982559999999945</v>
      </c>
    </row>
    <row r="27" spans="2:9" x14ac:dyDescent="0.3">
      <c r="B27" s="10">
        <v>18</v>
      </c>
      <c r="C27" s="10">
        <v>28</v>
      </c>
      <c r="D27" s="10">
        <v>10</v>
      </c>
      <c r="E27" s="28">
        <v>14.495000000000001</v>
      </c>
      <c r="G27" s="28">
        <f t="shared" si="0"/>
        <v>8.8506249999999866</v>
      </c>
      <c r="H27" s="28">
        <f t="shared" si="1"/>
        <v>55.800899999999984</v>
      </c>
      <c r="I27" s="28">
        <f t="shared" si="2"/>
        <v>20.20502500000001</v>
      </c>
    </row>
    <row r="28" spans="2:9" x14ac:dyDescent="0.3">
      <c r="B28" s="10">
        <v>13</v>
      </c>
      <c r="C28" s="10">
        <v>53</v>
      </c>
      <c r="D28" s="10">
        <v>9</v>
      </c>
      <c r="E28" s="28">
        <v>7.0500000000000007</v>
      </c>
      <c r="G28" s="28">
        <f t="shared" si="0"/>
        <v>108.57639999999996</v>
      </c>
      <c r="H28" s="28">
        <f t="shared" si="1"/>
        <v>71.740899999999982</v>
      </c>
      <c r="I28" s="28">
        <f t="shared" si="2"/>
        <v>3.8024999999999971</v>
      </c>
    </row>
    <row r="29" spans="2:9" x14ac:dyDescent="0.3">
      <c r="B29" s="10">
        <v>22</v>
      </c>
      <c r="C29" s="10">
        <v>21</v>
      </c>
      <c r="D29" s="10">
        <v>14</v>
      </c>
      <c r="E29" s="28">
        <v>17.122999999999998</v>
      </c>
      <c r="G29" s="28">
        <f t="shared" si="0"/>
        <v>0.1204090000000009</v>
      </c>
      <c r="H29" s="28">
        <f t="shared" si="1"/>
        <v>12.040899999999992</v>
      </c>
      <c r="I29" s="28">
        <f t="shared" si="2"/>
        <v>9.7531289999999853</v>
      </c>
    </row>
    <row r="30" spans="2:9" x14ac:dyDescent="0.3">
      <c r="B30" s="10">
        <v>46</v>
      </c>
      <c r="C30" s="10">
        <v>51</v>
      </c>
      <c r="D30" s="10">
        <v>12</v>
      </c>
      <c r="E30" s="28">
        <v>14.458999999999998</v>
      </c>
      <c r="G30" s="28">
        <f t="shared" si="0"/>
        <v>9.0661210000000061</v>
      </c>
      <c r="H30" s="28">
        <f t="shared" si="1"/>
        <v>29.920899999999989</v>
      </c>
      <c r="I30" s="28">
        <f t="shared" si="2"/>
        <v>6.0466809999999898</v>
      </c>
    </row>
    <row r="31" spans="2:9" x14ac:dyDescent="0.3">
      <c r="B31" s="10">
        <v>34</v>
      </c>
      <c r="C31" s="10">
        <v>25</v>
      </c>
      <c r="D31" s="10">
        <v>8</v>
      </c>
      <c r="E31" s="28">
        <v>18.606999999999999</v>
      </c>
      <c r="G31" s="28">
        <f t="shared" si="0"/>
        <v>1.2927690000000009</v>
      </c>
      <c r="H31" s="28">
        <f t="shared" si="1"/>
        <v>89.68089999999998</v>
      </c>
      <c r="I31" s="28">
        <f t="shared" si="2"/>
        <v>112.50844899999998</v>
      </c>
    </row>
    <row r="32" spans="2:9" x14ac:dyDescent="0.3">
      <c r="B32" s="10">
        <v>39</v>
      </c>
      <c r="C32" s="10">
        <v>22</v>
      </c>
      <c r="D32" s="10">
        <v>9</v>
      </c>
      <c r="E32" s="28">
        <v>20.420000000000002</v>
      </c>
      <c r="G32" s="28">
        <f t="shared" si="0"/>
        <v>8.7025000000000166</v>
      </c>
      <c r="H32" s="28">
        <f t="shared" si="1"/>
        <v>71.740899999999982</v>
      </c>
      <c r="I32" s="28">
        <f t="shared" si="2"/>
        <v>130.41640000000004</v>
      </c>
    </row>
    <row r="33" spans="2:9" x14ac:dyDescent="0.3">
      <c r="B33" s="10">
        <v>35</v>
      </c>
      <c r="C33" s="10">
        <v>26</v>
      </c>
      <c r="D33" s="10">
        <v>19</v>
      </c>
      <c r="E33" s="28">
        <v>18.559999999999999</v>
      </c>
      <c r="G33" s="28">
        <f t="shared" si="0"/>
        <v>1.1880999999999997</v>
      </c>
      <c r="H33" s="28">
        <f t="shared" si="1"/>
        <v>2.3409000000000035</v>
      </c>
      <c r="I33" s="28">
        <f t="shared" si="2"/>
        <v>0.19360000000000113</v>
      </c>
    </row>
    <row r="34" spans="2:9" x14ac:dyDescent="0.3">
      <c r="B34" s="10">
        <v>46</v>
      </c>
      <c r="C34" s="10">
        <v>27</v>
      </c>
      <c r="D34" s="10">
        <v>15</v>
      </c>
      <c r="E34" s="28">
        <v>20.603000000000002</v>
      </c>
      <c r="G34" s="28">
        <f t="shared" si="0"/>
        <v>9.8156890000000168</v>
      </c>
      <c r="H34" s="28">
        <f t="shared" si="1"/>
        <v>6.100899999999994</v>
      </c>
      <c r="I34" s="28">
        <f t="shared" si="2"/>
        <v>31.393609000000016</v>
      </c>
    </row>
    <row r="35" spans="2:9" x14ac:dyDescent="0.3">
      <c r="B35" s="10">
        <v>17</v>
      </c>
      <c r="C35" s="10">
        <v>31</v>
      </c>
      <c r="D35" s="10">
        <v>14</v>
      </c>
      <c r="E35" s="28">
        <v>13.518000000000001</v>
      </c>
      <c r="G35" s="28">
        <f t="shared" si="0"/>
        <v>15.618303999999986</v>
      </c>
      <c r="H35" s="28">
        <f t="shared" si="1"/>
        <v>12.040899999999992</v>
      </c>
      <c r="I35" s="28">
        <f t="shared" si="2"/>
        <v>0.23232399999999934</v>
      </c>
    </row>
    <row r="36" spans="2:9" x14ac:dyDescent="0.3">
      <c r="B36" s="10">
        <v>35</v>
      </c>
      <c r="C36" s="10">
        <v>28</v>
      </c>
      <c r="D36" s="10">
        <v>16</v>
      </c>
      <c r="E36" s="28">
        <v>18.048000000000002</v>
      </c>
      <c r="G36" s="28">
        <f t="shared" si="0"/>
        <v>0.33408400000000343</v>
      </c>
      <c r="H36" s="28">
        <f t="shared" si="1"/>
        <v>2.1608999999999967</v>
      </c>
      <c r="I36" s="28">
        <f t="shared" si="2"/>
        <v>4.1943040000000078</v>
      </c>
    </row>
    <row r="37" spans="2:9" x14ac:dyDescent="0.3">
      <c r="B37" s="10">
        <v>30</v>
      </c>
      <c r="C37" s="10">
        <v>23</v>
      </c>
      <c r="D37" s="10">
        <v>21</v>
      </c>
      <c r="E37" s="28">
        <v>18.283000000000001</v>
      </c>
      <c r="G37" s="28">
        <f t="shared" si="0"/>
        <v>0.66096900000000391</v>
      </c>
      <c r="H37" s="28">
        <f t="shared" si="1"/>
        <v>12.460900000000008</v>
      </c>
      <c r="I37" s="28">
        <f t="shared" si="2"/>
        <v>7.3820889999999935</v>
      </c>
    </row>
    <row r="38" spans="2:9" x14ac:dyDescent="0.3">
      <c r="B38" s="10">
        <v>34</v>
      </c>
      <c r="C38" s="10">
        <v>37</v>
      </c>
      <c r="D38" s="10">
        <v>16</v>
      </c>
      <c r="E38" s="28">
        <v>15.535</v>
      </c>
      <c r="G38" s="28">
        <f t="shared" si="0"/>
        <v>3.7442249999999953</v>
      </c>
      <c r="H38" s="28">
        <f t="shared" si="1"/>
        <v>2.1608999999999967</v>
      </c>
      <c r="I38" s="28">
        <f t="shared" si="2"/>
        <v>0.21622499999999986</v>
      </c>
    </row>
    <row r="39" spans="2:9" x14ac:dyDescent="0.3">
      <c r="B39" s="10">
        <v>41</v>
      </c>
      <c r="C39" s="10">
        <v>21</v>
      </c>
      <c r="D39" s="10">
        <v>28</v>
      </c>
      <c r="E39" s="28">
        <v>21.093999999999998</v>
      </c>
      <c r="G39" s="28">
        <f t="shared" si="0"/>
        <v>13.133375999999991</v>
      </c>
      <c r="H39" s="28">
        <f t="shared" si="1"/>
        <v>110.88090000000003</v>
      </c>
      <c r="I39" s="28">
        <f t="shared" si="2"/>
        <v>47.692836000000035</v>
      </c>
    </row>
    <row r="40" spans="2:9" x14ac:dyDescent="0.3">
      <c r="B40" s="10">
        <v>29</v>
      </c>
      <c r="C40" s="10">
        <v>16</v>
      </c>
      <c r="D40" s="10">
        <v>22</v>
      </c>
      <c r="E40" s="28">
        <v>19.866</v>
      </c>
      <c r="G40" s="28">
        <f t="shared" si="0"/>
        <v>5.7408160000000041</v>
      </c>
      <c r="H40" s="28">
        <f t="shared" si="1"/>
        <v>20.520900000000012</v>
      </c>
      <c r="I40" s="28">
        <f t="shared" si="2"/>
        <v>4.5539560000000012</v>
      </c>
    </row>
    <row r="41" spans="2:9" x14ac:dyDescent="0.3">
      <c r="B41" s="10">
        <v>32</v>
      </c>
      <c r="C41" s="10">
        <v>27</v>
      </c>
      <c r="D41" s="10">
        <v>28</v>
      </c>
      <c r="E41" s="28">
        <v>17.677</v>
      </c>
      <c r="G41" s="28">
        <f t="shared" si="0"/>
        <v>4.2849000000000304E-2</v>
      </c>
      <c r="H41" s="28">
        <f t="shared" si="1"/>
        <v>110.88090000000003</v>
      </c>
      <c r="I41" s="28">
        <f t="shared" si="2"/>
        <v>106.56432900000001</v>
      </c>
    </row>
    <row r="42" spans="2:9" x14ac:dyDescent="0.3">
      <c r="B42" s="10">
        <v>25</v>
      </c>
      <c r="C42" s="10">
        <v>26</v>
      </c>
      <c r="D42" s="10">
        <v>15</v>
      </c>
      <c r="E42" s="28">
        <v>16.47</v>
      </c>
      <c r="G42" s="28">
        <f t="shared" si="0"/>
        <v>1</v>
      </c>
      <c r="H42" s="28">
        <f t="shared" si="1"/>
        <v>6.100899999999994</v>
      </c>
      <c r="I42" s="28">
        <f t="shared" si="2"/>
        <v>2.1608999999999967</v>
      </c>
    </row>
    <row r="43" spans="2:9" x14ac:dyDescent="0.3">
      <c r="B43" s="10">
        <v>29</v>
      </c>
      <c r="C43" s="10">
        <v>25</v>
      </c>
      <c r="D43" s="10">
        <v>13</v>
      </c>
      <c r="E43" s="28">
        <v>17.561999999999998</v>
      </c>
      <c r="G43" s="28">
        <f t="shared" si="0"/>
        <v>8.4639999999997703E-3</v>
      </c>
      <c r="H43" s="28">
        <f t="shared" si="1"/>
        <v>19.980899999999991</v>
      </c>
      <c r="I43" s="28">
        <f t="shared" si="2"/>
        <v>20.811843999999979</v>
      </c>
    </row>
    <row r="44" spans="2:9" x14ac:dyDescent="0.3">
      <c r="B44" s="10">
        <v>39</v>
      </c>
      <c r="C44" s="10">
        <v>22</v>
      </c>
      <c r="D44" s="10">
        <v>16</v>
      </c>
      <c r="E44" s="28">
        <v>20.420000000000002</v>
      </c>
      <c r="G44" s="28">
        <f t="shared" si="0"/>
        <v>8.7025000000000166</v>
      </c>
      <c r="H44" s="28">
        <f t="shared" si="1"/>
        <v>2.1608999999999967</v>
      </c>
      <c r="I44" s="28">
        <f t="shared" si="2"/>
        <v>19.536400000000015</v>
      </c>
    </row>
    <row r="45" spans="2:9" x14ac:dyDescent="0.3">
      <c r="B45" s="10">
        <v>20</v>
      </c>
      <c r="C45" s="10">
        <v>32</v>
      </c>
      <c r="D45" s="10">
        <v>12</v>
      </c>
      <c r="E45" s="28">
        <v>13.888999999999999</v>
      </c>
      <c r="G45" s="28">
        <f t="shared" si="0"/>
        <v>12.823560999999996</v>
      </c>
      <c r="H45" s="28">
        <f t="shared" si="1"/>
        <v>29.920899999999989</v>
      </c>
      <c r="I45" s="28">
        <f t="shared" si="2"/>
        <v>3.5683209999999974</v>
      </c>
    </row>
    <row r="46" spans="2:9" x14ac:dyDescent="0.3">
      <c r="B46" s="10">
        <v>29</v>
      </c>
      <c r="C46" s="10">
        <v>23</v>
      </c>
      <c r="D46" s="10">
        <v>14</v>
      </c>
      <c r="E46" s="28">
        <v>18.073999999999998</v>
      </c>
      <c r="G46" s="28">
        <f t="shared" si="0"/>
        <v>0.36481599999999903</v>
      </c>
      <c r="H46" s="28">
        <f t="shared" si="1"/>
        <v>12.040899999999992</v>
      </c>
      <c r="I46" s="28">
        <f t="shared" si="2"/>
        <v>16.597475999999983</v>
      </c>
    </row>
    <row r="47" spans="2:9" x14ac:dyDescent="0.3">
      <c r="B47" s="10">
        <v>32</v>
      </c>
      <c r="C47" s="10">
        <v>29</v>
      </c>
      <c r="D47" s="10">
        <v>19</v>
      </c>
      <c r="E47" s="28">
        <v>17.164999999999999</v>
      </c>
      <c r="G47" s="28">
        <f t="shared" si="0"/>
        <v>9.302499999999983E-2</v>
      </c>
      <c r="H47" s="28">
        <f t="shared" si="1"/>
        <v>2.3409000000000035</v>
      </c>
      <c r="I47" s="28">
        <f t="shared" si="2"/>
        <v>3.367225000000003</v>
      </c>
    </row>
    <row r="48" spans="2:9" x14ac:dyDescent="0.3">
      <c r="B48" s="10">
        <v>28</v>
      </c>
      <c r="C48" s="10">
        <v>21</v>
      </c>
      <c r="D48" s="10">
        <v>17</v>
      </c>
      <c r="E48" s="28">
        <v>18.376999999999999</v>
      </c>
      <c r="G48" s="28">
        <f t="shared" si="0"/>
        <v>0.82264900000000007</v>
      </c>
      <c r="H48" s="28">
        <f t="shared" si="1"/>
        <v>0.22089999999999893</v>
      </c>
      <c r="I48" s="28">
        <f t="shared" si="2"/>
        <v>1.8961289999999968</v>
      </c>
    </row>
    <row r="49" spans="2:9" x14ac:dyDescent="0.3">
      <c r="B49" s="10">
        <v>37</v>
      </c>
      <c r="C49" s="10">
        <v>32</v>
      </c>
      <c r="D49" s="10">
        <v>20</v>
      </c>
      <c r="E49" s="28">
        <v>17.442</v>
      </c>
      <c r="G49" s="28">
        <f t="shared" si="0"/>
        <v>7.8399999999992679E-4</v>
      </c>
      <c r="H49" s="28">
        <f t="shared" si="1"/>
        <v>6.4009000000000054</v>
      </c>
      <c r="I49" s="28">
        <f t="shared" si="2"/>
        <v>6.5433639999999995</v>
      </c>
    </row>
    <row r="50" spans="2:9" x14ac:dyDescent="0.3">
      <c r="B50" s="10">
        <v>35</v>
      </c>
      <c r="C50" s="10">
        <v>33</v>
      </c>
      <c r="D50" s="10">
        <v>16</v>
      </c>
      <c r="E50" s="28">
        <v>16.768000000000001</v>
      </c>
      <c r="G50" s="28">
        <f t="shared" si="0"/>
        <v>0.49280399999999747</v>
      </c>
      <c r="H50" s="28">
        <f t="shared" si="1"/>
        <v>2.1608999999999967</v>
      </c>
      <c r="I50" s="28">
        <f t="shared" si="2"/>
        <v>0.58982400000000101</v>
      </c>
    </row>
    <row r="51" spans="2:9" x14ac:dyDescent="0.3">
      <c r="B51" s="10">
        <v>33</v>
      </c>
      <c r="C51" s="10">
        <v>27</v>
      </c>
      <c r="D51" s="10">
        <v>24</v>
      </c>
      <c r="E51" s="28">
        <v>17.885999999999999</v>
      </c>
      <c r="G51" s="28">
        <f t="shared" si="0"/>
        <v>0.17305600000000032</v>
      </c>
      <c r="H51" s="28">
        <f t="shared" si="1"/>
        <v>42.640900000000016</v>
      </c>
      <c r="I51" s="28">
        <f t="shared" si="2"/>
        <v>37.38099600000001</v>
      </c>
    </row>
    <row r="52" spans="2:9" x14ac:dyDescent="0.3">
      <c r="B52" s="10">
        <v>24</v>
      </c>
      <c r="C52" s="10">
        <v>30</v>
      </c>
      <c r="D52" s="10">
        <v>23</v>
      </c>
      <c r="E52" s="28">
        <v>15.237</v>
      </c>
      <c r="G52" s="28">
        <f t="shared" si="0"/>
        <v>4.9862889999999949</v>
      </c>
      <c r="H52" s="28">
        <f t="shared" si="1"/>
        <v>30.580900000000014</v>
      </c>
      <c r="I52" s="28">
        <f t="shared" si="2"/>
        <v>60.264168999999995</v>
      </c>
    </row>
    <row r="53" spans="2:9" x14ac:dyDescent="0.3">
      <c r="B53" s="10">
        <v>28</v>
      </c>
      <c r="C53" s="10">
        <v>39</v>
      </c>
      <c r="D53" s="10">
        <v>13</v>
      </c>
      <c r="E53" s="28">
        <v>13.768999999999998</v>
      </c>
      <c r="G53" s="28">
        <f t="shared" si="0"/>
        <v>13.697401000000005</v>
      </c>
      <c r="H53" s="28">
        <f t="shared" si="1"/>
        <v>19.980899999999991</v>
      </c>
      <c r="I53" s="28">
        <f t="shared" si="2"/>
        <v>0.59136099999999747</v>
      </c>
    </row>
    <row r="54" spans="2:9" x14ac:dyDescent="0.3">
      <c r="B54" s="10">
        <v>40</v>
      </c>
      <c r="C54" s="10">
        <v>34</v>
      </c>
      <c r="D54" s="10">
        <v>10</v>
      </c>
      <c r="E54" s="28">
        <v>17.556999999999999</v>
      </c>
      <c r="G54" s="28">
        <f t="shared" si="0"/>
        <v>7.5689999999999551E-3</v>
      </c>
      <c r="H54" s="28">
        <f t="shared" si="1"/>
        <v>55.800899999999984</v>
      </c>
      <c r="I54" s="28">
        <f t="shared" si="2"/>
        <v>57.108248999999979</v>
      </c>
    </row>
    <row r="55" spans="2:9" x14ac:dyDescent="0.3">
      <c r="B55" s="10">
        <v>17</v>
      </c>
      <c r="C55" s="10">
        <v>19</v>
      </c>
      <c r="D55" s="10">
        <v>12</v>
      </c>
      <c r="E55" s="28">
        <v>16.59</v>
      </c>
      <c r="G55" s="28">
        <f t="shared" si="0"/>
        <v>0.7743999999999982</v>
      </c>
      <c r="H55" s="28">
        <f t="shared" si="1"/>
        <v>29.920899999999989</v>
      </c>
      <c r="I55" s="28">
        <f t="shared" si="2"/>
        <v>21.068099999999998</v>
      </c>
    </row>
    <row r="56" spans="2:9" x14ac:dyDescent="0.3">
      <c r="B56" s="10">
        <v>34</v>
      </c>
      <c r="C56" s="10">
        <v>18</v>
      </c>
      <c r="D56" s="10">
        <v>18</v>
      </c>
      <c r="E56" s="28">
        <v>20.399000000000001</v>
      </c>
      <c r="G56" s="28">
        <f t="shared" si="0"/>
        <v>8.5790410000000126</v>
      </c>
      <c r="H56" s="28">
        <f t="shared" si="1"/>
        <v>0.2809000000000012</v>
      </c>
      <c r="I56" s="28">
        <f t="shared" si="2"/>
        <v>5.755201000000004</v>
      </c>
    </row>
    <row r="57" spans="2:9" x14ac:dyDescent="0.3">
      <c r="B57" s="10">
        <v>39</v>
      </c>
      <c r="C57" s="10">
        <v>33</v>
      </c>
      <c r="D57" s="10">
        <v>22</v>
      </c>
      <c r="E57" s="28">
        <v>17.603999999999999</v>
      </c>
      <c r="G57" s="28">
        <f t="shared" si="0"/>
        <v>1.795600000000009E-2</v>
      </c>
      <c r="H57" s="28">
        <f t="shared" si="1"/>
        <v>20.520900000000012</v>
      </c>
      <c r="I57" s="28">
        <f t="shared" si="2"/>
        <v>19.324816000000006</v>
      </c>
    </row>
    <row r="58" spans="2:9" x14ac:dyDescent="0.3">
      <c r="B58" s="10">
        <v>40</v>
      </c>
      <c r="C58" s="10">
        <v>35</v>
      </c>
      <c r="D58" s="10">
        <v>27</v>
      </c>
      <c r="E58" s="28">
        <v>17.300999999999998</v>
      </c>
      <c r="G58" s="28">
        <f t="shared" si="0"/>
        <v>2.8561000000000163E-2</v>
      </c>
      <c r="H58" s="28">
        <f t="shared" si="1"/>
        <v>90.820900000000023</v>
      </c>
      <c r="I58" s="28">
        <f t="shared" si="2"/>
        <v>94.070601000000025</v>
      </c>
    </row>
    <row r="59" spans="2:9" x14ac:dyDescent="0.3">
      <c r="B59" s="10">
        <v>35</v>
      </c>
      <c r="C59" s="10">
        <v>32</v>
      </c>
      <c r="D59" s="10">
        <v>21</v>
      </c>
      <c r="E59" s="28">
        <v>17.024000000000001</v>
      </c>
      <c r="G59" s="28">
        <f t="shared" si="0"/>
        <v>0.19891599999999818</v>
      </c>
      <c r="H59" s="28">
        <f t="shared" si="1"/>
        <v>12.460900000000008</v>
      </c>
      <c r="I59" s="28">
        <f t="shared" si="2"/>
        <v>15.808575999999993</v>
      </c>
    </row>
    <row r="60" spans="2:9" x14ac:dyDescent="0.3">
      <c r="B60" s="10">
        <v>41</v>
      </c>
      <c r="C60" s="10">
        <v>30</v>
      </c>
      <c r="D60" s="10">
        <v>9</v>
      </c>
      <c r="E60" s="28">
        <v>18.79</v>
      </c>
      <c r="G60" s="28">
        <f t="shared" si="0"/>
        <v>1.7424000000000008</v>
      </c>
      <c r="H60" s="28">
        <f t="shared" si="1"/>
        <v>71.740899999999982</v>
      </c>
      <c r="I60" s="28">
        <f t="shared" si="2"/>
        <v>95.844099999999983</v>
      </c>
    </row>
    <row r="61" spans="2:9" x14ac:dyDescent="0.3">
      <c r="B61" s="10">
        <v>17</v>
      </c>
      <c r="C61" s="10">
        <v>28</v>
      </c>
      <c r="D61" s="10">
        <v>16</v>
      </c>
      <c r="E61" s="28">
        <v>14.286000000000001</v>
      </c>
      <c r="G61" s="28">
        <f t="shared" si="0"/>
        <v>10.137855999999983</v>
      </c>
      <c r="H61" s="28">
        <f t="shared" si="1"/>
        <v>2.1608999999999967</v>
      </c>
      <c r="I61" s="28">
        <f t="shared" si="2"/>
        <v>2.9377959999999952</v>
      </c>
    </row>
    <row r="62" spans="2:9" x14ac:dyDescent="0.3">
      <c r="B62" s="10">
        <v>35</v>
      </c>
      <c r="C62" s="10">
        <v>35</v>
      </c>
      <c r="D62" s="10">
        <v>17</v>
      </c>
      <c r="E62" s="28">
        <v>16.256</v>
      </c>
      <c r="G62" s="28">
        <f t="shared" si="0"/>
        <v>1.4737959999999968</v>
      </c>
      <c r="H62" s="28">
        <f t="shared" si="1"/>
        <v>0.22089999999999893</v>
      </c>
      <c r="I62" s="28">
        <f t="shared" si="2"/>
        <v>0.55353599999999969</v>
      </c>
    </row>
    <row r="63" spans="2:9" x14ac:dyDescent="0.3">
      <c r="B63" s="10">
        <v>36</v>
      </c>
      <c r="C63" s="10">
        <v>34</v>
      </c>
      <c r="D63" s="10">
        <v>23</v>
      </c>
      <c r="E63" s="28">
        <v>16.721</v>
      </c>
      <c r="G63" s="28">
        <f t="shared" si="0"/>
        <v>0.5610009999999982</v>
      </c>
      <c r="H63" s="28">
        <f t="shared" si="1"/>
        <v>30.580900000000014</v>
      </c>
      <c r="I63" s="28">
        <f t="shared" si="2"/>
        <v>39.425840999999998</v>
      </c>
    </row>
    <row r="64" spans="2:9" x14ac:dyDescent="0.3">
      <c r="B64" s="10">
        <v>27</v>
      </c>
      <c r="C64" s="10">
        <v>29</v>
      </c>
      <c r="D64" s="10">
        <v>7</v>
      </c>
      <c r="E64" s="28">
        <v>16.12</v>
      </c>
      <c r="G64" s="28">
        <f t="shared" si="0"/>
        <v>1.8224999999999942</v>
      </c>
      <c r="H64" s="28">
        <f t="shared" si="1"/>
        <v>109.62089999999998</v>
      </c>
      <c r="I64" s="28">
        <f t="shared" si="2"/>
        <v>83.17440000000002</v>
      </c>
    </row>
    <row r="65" spans="2:9" x14ac:dyDescent="0.3">
      <c r="B65" s="10">
        <v>31</v>
      </c>
      <c r="C65" s="10">
        <v>35</v>
      </c>
      <c r="D65" s="10">
        <v>9</v>
      </c>
      <c r="E65" s="28">
        <v>15.419999999999998</v>
      </c>
      <c r="G65" s="28">
        <f t="shared" si="0"/>
        <v>4.2025000000000032</v>
      </c>
      <c r="H65" s="28">
        <f t="shared" si="1"/>
        <v>71.740899999999982</v>
      </c>
      <c r="I65" s="28">
        <f t="shared" si="2"/>
        <v>41.216399999999979</v>
      </c>
    </row>
    <row r="66" spans="2:9" x14ac:dyDescent="0.3">
      <c r="B66" s="10">
        <v>42</v>
      </c>
      <c r="C66" s="10">
        <v>36</v>
      </c>
      <c r="D66" s="10">
        <v>5</v>
      </c>
      <c r="E66" s="28">
        <v>17.463000000000001</v>
      </c>
      <c r="G66" s="28">
        <f t="shared" si="0"/>
        <v>4.8999999999970556E-5</v>
      </c>
      <c r="H66" s="28">
        <f t="shared" si="1"/>
        <v>155.50089999999997</v>
      </c>
      <c r="I66" s="28">
        <f t="shared" si="2"/>
        <v>155.32636900000003</v>
      </c>
    </row>
    <row r="67" spans="2:9" x14ac:dyDescent="0.3">
      <c r="B67" s="10">
        <v>21</v>
      </c>
      <c r="C67" s="10">
        <v>14</v>
      </c>
      <c r="D67" s="10">
        <v>23</v>
      </c>
      <c r="E67" s="28">
        <v>18.706</v>
      </c>
      <c r="G67" s="28">
        <f t="shared" ref="G67:G130" si="3">(E67-17.47)^2</f>
        <v>1.5276960000000017</v>
      </c>
      <c r="H67" s="28">
        <f t="shared" ref="H67:H130" si="4">(D67-17.47)^2</f>
        <v>30.580900000000014</v>
      </c>
      <c r="I67" s="28">
        <f t="shared" ref="I67:I130" si="5">(E67-D67)^2</f>
        <v>18.438436000000003</v>
      </c>
    </row>
    <row r="68" spans="2:9" x14ac:dyDescent="0.3">
      <c r="B68" s="10">
        <v>37</v>
      </c>
      <c r="C68" s="10">
        <v>27</v>
      </c>
      <c r="D68" s="10">
        <v>22</v>
      </c>
      <c r="E68" s="28">
        <v>18.722000000000001</v>
      </c>
      <c r="G68" s="28">
        <f t="shared" si="3"/>
        <v>1.5675040000000062</v>
      </c>
      <c r="H68" s="28">
        <f t="shared" si="4"/>
        <v>20.520900000000012</v>
      </c>
      <c r="I68" s="28">
        <f t="shared" si="5"/>
        <v>10.745283999999991</v>
      </c>
    </row>
    <row r="69" spans="2:9" x14ac:dyDescent="0.3">
      <c r="B69" s="10">
        <v>42</v>
      </c>
      <c r="C69" s="10">
        <v>26</v>
      </c>
      <c r="D69" s="10">
        <v>22</v>
      </c>
      <c r="E69" s="28">
        <v>20.023</v>
      </c>
      <c r="G69" s="28">
        <f t="shared" si="3"/>
        <v>6.5178090000000042</v>
      </c>
      <c r="H69" s="28">
        <f t="shared" si="4"/>
        <v>20.520900000000012</v>
      </c>
      <c r="I69" s="28">
        <f t="shared" si="5"/>
        <v>3.908529000000001</v>
      </c>
    </row>
    <row r="70" spans="2:9" x14ac:dyDescent="0.3">
      <c r="B70" s="10">
        <v>38</v>
      </c>
      <c r="C70" s="10">
        <v>23</v>
      </c>
      <c r="D70" s="10">
        <v>18</v>
      </c>
      <c r="E70" s="28">
        <v>19.954999999999998</v>
      </c>
      <c r="G70" s="28">
        <f t="shared" si="3"/>
        <v>6.1752249999999975</v>
      </c>
      <c r="H70" s="28">
        <f t="shared" si="4"/>
        <v>0.2809000000000012</v>
      </c>
      <c r="I70" s="28">
        <f t="shared" si="5"/>
        <v>3.8220249999999933</v>
      </c>
    </row>
    <row r="71" spans="2:9" x14ac:dyDescent="0.3">
      <c r="B71" s="10">
        <v>33</v>
      </c>
      <c r="C71" s="10">
        <v>15</v>
      </c>
      <c r="D71" s="10">
        <v>25</v>
      </c>
      <c r="E71" s="28">
        <v>20.957999999999998</v>
      </c>
      <c r="G71" s="28">
        <f t="shared" si="3"/>
        <v>12.166143999999997</v>
      </c>
      <c r="H71" s="28">
        <f t="shared" si="4"/>
        <v>56.700900000000019</v>
      </c>
      <c r="I71" s="28">
        <f t="shared" si="5"/>
        <v>16.337764000000014</v>
      </c>
    </row>
    <row r="72" spans="2:9" x14ac:dyDescent="0.3">
      <c r="B72" s="10">
        <v>36</v>
      </c>
      <c r="C72" s="10">
        <v>31</v>
      </c>
      <c r="D72" s="10">
        <v>18</v>
      </c>
      <c r="E72" s="28">
        <v>17.489000000000001</v>
      </c>
      <c r="G72" s="28">
        <f t="shared" si="3"/>
        <v>3.6100000000007236E-4</v>
      </c>
      <c r="H72" s="28">
        <f t="shared" si="4"/>
        <v>0.2809000000000012</v>
      </c>
      <c r="I72" s="28">
        <f t="shared" si="5"/>
        <v>0.26112099999999921</v>
      </c>
    </row>
    <row r="73" spans="2:9" x14ac:dyDescent="0.3">
      <c r="B73" s="10">
        <v>29</v>
      </c>
      <c r="C73" s="10">
        <v>26</v>
      </c>
      <c r="D73" s="10">
        <v>17</v>
      </c>
      <c r="E73" s="28">
        <v>17.305999999999997</v>
      </c>
      <c r="G73" s="28">
        <f t="shared" si="3"/>
        <v>2.6896000000000485E-2</v>
      </c>
      <c r="H73" s="28">
        <f t="shared" si="4"/>
        <v>0.22089999999999893</v>
      </c>
      <c r="I73" s="28">
        <f t="shared" si="5"/>
        <v>9.3635999999998401E-2</v>
      </c>
    </row>
    <row r="74" spans="2:9" x14ac:dyDescent="0.3">
      <c r="B74" s="10">
        <v>40</v>
      </c>
      <c r="C74" s="10">
        <v>29</v>
      </c>
      <c r="D74" s="10">
        <v>20</v>
      </c>
      <c r="E74" s="28">
        <v>18.837</v>
      </c>
      <c r="G74" s="28">
        <f t="shared" si="3"/>
        <v>1.8686890000000025</v>
      </c>
      <c r="H74" s="28">
        <f t="shared" si="4"/>
        <v>6.4009000000000054</v>
      </c>
      <c r="I74" s="28">
        <f t="shared" si="5"/>
        <v>1.3525690000000006</v>
      </c>
    </row>
    <row r="75" spans="2:9" x14ac:dyDescent="0.3">
      <c r="B75" s="10">
        <v>31</v>
      </c>
      <c r="C75" s="10">
        <v>22</v>
      </c>
      <c r="D75" s="10">
        <v>28</v>
      </c>
      <c r="E75" s="28">
        <v>18.748000000000001</v>
      </c>
      <c r="G75" s="28">
        <f t="shared" si="3"/>
        <v>1.6332840000000057</v>
      </c>
      <c r="H75" s="28">
        <f t="shared" si="4"/>
        <v>110.88090000000003</v>
      </c>
      <c r="I75" s="28">
        <f t="shared" si="5"/>
        <v>85.599503999999982</v>
      </c>
    </row>
    <row r="76" spans="2:9" x14ac:dyDescent="0.3">
      <c r="B76" s="10">
        <v>20</v>
      </c>
      <c r="C76" s="10">
        <v>24</v>
      </c>
      <c r="D76" s="10">
        <v>15</v>
      </c>
      <c r="E76" s="28">
        <v>15.936999999999999</v>
      </c>
      <c r="G76" s="28">
        <f t="shared" si="3"/>
        <v>2.3500889999999983</v>
      </c>
      <c r="H76" s="28">
        <f t="shared" si="4"/>
        <v>6.100899999999994</v>
      </c>
      <c r="I76" s="28">
        <f t="shared" si="5"/>
        <v>0.87796899999999889</v>
      </c>
    </row>
    <row r="77" spans="2:9" x14ac:dyDescent="0.3">
      <c r="B77" s="10">
        <v>38</v>
      </c>
      <c r="C77" s="10">
        <v>28</v>
      </c>
      <c r="D77" s="10">
        <v>13</v>
      </c>
      <c r="E77" s="28">
        <v>18.675000000000001</v>
      </c>
      <c r="G77" s="28">
        <f t="shared" si="3"/>
        <v>1.4520250000000046</v>
      </c>
      <c r="H77" s="28">
        <f t="shared" si="4"/>
        <v>19.980899999999991</v>
      </c>
      <c r="I77" s="28">
        <f t="shared" si="5"/>
        <v>32.205625000000005</v>
      </c>
    </row>
    <row r="78" spans="2:9" x14ac:dyDescent="0.3">
      <c r="B78" s="10">
        <v>28</v>
      </c>
      <c r="C78" s="10">
        <v>38</v>
      </c>
      <c r="D78" s="10">
        <v>17</v>
      </c>
      <c r="E78" s="28">
        <v>14.024999999999999</v>
      </c>
      <c r="G78" s="28">
        <f t="shared" si="3"/>
        <v>11.868025000000001</v>
      </c>
      <c r="H78" s="28">
        <f t="shared" si="4"/>
        <v>0.22089999999999893</v>
      </c>
      <c r="I78" s="28">
        <f t="shared" si="5"/>
        <v>8.850625000000008</v>
      </c>
    </row>
    <row r="79" spans="2:9" x14ac:dyDescent="0.3">
      <c r="B79" s="10">
        <v>34</v>
      </c>
      <c r="C79" s="10">
        <v>20</v>
      </c>
      <c r="D79" s="10">
        <v>18</v>
      </c>
      <c r="E79" s="28">
        <v>19.887</v>
      </c>
      <c r="G79" s="28">
        <f t="shared" si="3"/>
        <v>5.8418890000000081</v>
      </c>
      <c r="H79" s="28">
        <f t="shared" si="4"/>
        <v>0.2809000000000012</v>
      </c>
      <c r="I79" s="28">
        <f t="shared" si="5"/>
        <v>3.5607690000000018</v>
      </c>
    </row>
    <row r="80" spans="2:9" x14ac:dyDescent="0.3">
      <c r="B80" s="28">
        <v>26</v>
      </c>
      <c r="C80" s="28">
        <v>14</v>
      </c>
      <c r="D80" s="28">
        <v>22</v>
      </c>
      <c r="E80" s="28">
        <v>19.751000000000001</v>
      </c>
      <c r="G80" s="28">
        <f t="shared" si="3"/>
        <v>5.2029610000000108</v>
      </c>
      <c r="H80" s="28">
        <f t="shared" si="4"/>
        <v>20.520900000000012</v>
      </c>
      <c r="I80" s="28">
        <f t="shared" si="5"/>
        <v>5.0580009999999946</v>
      </c>
    </row>
    <row r="81" spans="2:9" x14ac:dyDescent="0.3">
      <c r="B81" s="28">
        <v>35</v>
      </c>
      <c r="C81" s="28">
        <v>26</v>
      </c>
      <c r="D81" s="28">
        <v>25</v>
      </c>
      <c r="E81" s="28">
        <v>18.559999999999999</v>
      </c>
      <c r="G81" s="28">
        <f t="shared" si="3"/>
        <v>1.1880999999999997</v>
      </c>
      <c r="H81" s="28">
        <f t="shared" si="4"/>
        <v>56.700900000000019</v>
      </c>
      <c r="I81" s="28">
        <f t="shared" si="5"/>
        <v>41.473600000000019</v>
      </c>
    </row>
    <row r="82" spans="2:9" x14ac:dyDescent="0.3">
      <c r="B82" s="28">
        <v>24</v>
      </c>
      <c r="C82" s="28">
        <v>39</v>
      </c>
      <c r="D82" s="28">
        <v>11</v>
      </c>
      <c r="E82" s="28">
        <v>12.933</v>
      </c>
      <c r="G82" s="28">
        <f t="shared" si="3"/>
        <v>20.584368999999992</v>
      </c>
      <c r="H82" s="28">
        <f t="shared" si="4"/>
        <v>41.860899999999987</v>
      </c>
      <c r="I82" s="28">
        <f t="shared" si="5"/>
        <v>3.7364889999999993</v>
      </c>
    </row>
    <row r="83" spans="2:9" x14ac:dyDescent="0.3">
      <c r="B83" s="28">
        <v>34</v>
      </c>
      <c r="C83" s="28">
        <v>33</v>
      </c>
      <c r="D83" s="28">
        <v>18</v>
      </c>
      <c r="E83" s="28">
        <v>16.558999999999997</v>
      </c>
      <c r="G83" s="28">
        <f t="shared" si="3"/>
        <v>0.82992100000000246</v>
      </c>
      <c r="H83" s="28">
        <f t="shared" si="4"/>
        <v>0.2809000000000012</v>
      </c>
      <c r="I83" s="28">
        <f t="shared" si="5"/>
        <v>2.0764810000000073</v>
      </c>
    </row>
    <row r="84" spans="2:9" x14ac:dyDescent="0.3">
      <c r="B84" s="28">
        <v>22</v>
      </c>
      <c r="C84" s="28">
        <v>21</v>
      </c>
      <c r="D84" s="28">
        <v>18</v>
      </c>
      <c r="E84" s="28">
        <v>17.122999999999998</v>
      </c>
      <c r="G84" s="28">
        <f t="shared" si="3"/>
        <v>0.1204090000000009</v>
      </c>
      <c r="H84" s="28">
        <f t="shared" si="4"/>
        <v>0.2809000000000012</v>
      </c>
      <c r="I84" s="28">
        <f t="shared" si="5"/>
        <v>0.76912900000000428</v>
      </c>
    </row>
    <row r="85" spans="2:9" x14ac:dyDescent="0.3">
      <c r="B85" s="28">
        <v>31</v>
      </c>
      <c r="C85" s="28">
        <v>19</v>
      </c>
      <c r="D85" s="28">
        <v>11</v>
      </c>
      <c r="E85" s="28">
        <v>19.515999999999998</v>
      </c>
      <c r="G85" s="28">
        <f t="shared" si="3"/>
        <v>4.1861159999999975</v>
      </c>
      <c r="H85" s="28">
        <f t="shared" si="4"/>
        <v>41.860899999999987</v>
      </c>
      <c r="I85" s="28">
        <f t="shared" si="5"/>
        <v>72.52225599999997</v>
      </c>
    </row>
    <row r="86" spans="2:9" x14ac:dyDescent="0.3">
      <c r="B86" s="28">
        <v>34</v>
      </c>
      <c r="C86" s="28">
        <v>28</v>
      </c>
      <c r="D86" s="28">
        <v>15</v>
      </c>
      <c r="E86" s="28">
        <v>17.838999999999999</v>
      </c>
      <c r="G86" s="28">
        <f t="shared" si="3"/>
        <v>0.13616099999999984</v>
      </c>
      <c r="H86" s="28">
        <f t="shared" si="4"/>
        <v>6.100899999999994</v>
      </c>
      <c r="I86" s="28">
        <f t="shared" si="5"/>
        <v>8.0599209999999921</v>
      </c>
    </row>
    <row r="87" spans="2:9" x14ac:dyDescent="0.3">
      <c r="B87" s="28">
        <v>33</v>
      </c>
      <c r="C87" s="28">
        <v>40</v>
      </c>
      <c r="D87" s="28">
        <v>17</v>
      </c>
      <c r="E87" s="28">
        <v>14.558</v>
      </c>
      <c r="G87" s="28">
        <f t="shared" si="3"/>
        <v>8.4797439999999948</v>
      </c>
      <c r="H87" s="28">
        <f t="shared" si="4"/>
        <v>0.22089999999999893</v>
      </c>
      <c r="I87" s="28">
        <f t="shared" si="5"/>
        <v>5.9633640000000012</v>
      </c>
    </row>
    <row r="88" spans="2:9" x14ac:dyDescent="0.3">
      <c r="B88" s="28">
        <v>32</v>
      </c>
      <c r="C88" s="28">
        <v>25</v>
      </c>
      <c r="D88" s="28">
        <v>20</v>
      </c>
      <c r="E88" s="28">
        <v>18.189</v>
      </c>
      <c r="G88" s="28">
        <f t="shared" si="3"/>
        <v>0.51696100000000167</v>
      </c>
      <c r="H88" s="28">
        <f t="shared" si="4"/>
        <v>6.4009000000000054</v>
      </c>
      <c r="I88" s="28">
        <f t="shared" si="5"/>
        <v>3.2797209999999999</v>
      </c>
    </row>
    <row r="89" spans="2:9" x14ac:dyDescent="0.3">
      <c r="B89" s="28">
        <v>26</v>
      </c>
      <c r="C89" s="28">
        <v>16</v>
      </c>
      <c r="D89" s="28">
        <v>20</v>
      </c>
      <c r="E89" s="28">
        <v>19.239000000000001</v>
      </c>
      <c r="G89" s="28">
        <f t="shared" si="3"/>
        <v>3.1293610000000069</v>
      </c>
      <c r="H89" s="28">
        <f t="shared" si="4"/>
        <v>6.4009000000000054</v>
      </c>
      <c r="I89" s="28">
        <f t="shared" si="5"/>
        <v>0.57912099999999889</v>
      </c>
    </row>
    <row r="90" spans="2:9" x14ac:dyDescent="0.3">
      <c r="B90" s="28">
        <v>15</v>
      </c>
      <c r="C90" s="28">
        <v>26</v>
      </c>
      <c r="D90" s="28">
        <v>14</v>
      </c>
      <c r="E90" s="28">
        <v>14.379999999999999</v>
      </c>
      <c r="G90" s="28">
        <f t="shared" si="3"/>
        <v>9.5480999999999998</v>
      </c>
      <c r="H90" s="28">
        <f t="shared" si="4"/>
        <v>12.040899999999992</v>
      </c>
      <c r="I90" s="28">
        <f t="shared" si="5"/>
        <v>0.14439999999999925</v>
      </c>
    </row>
    <row r="91" spans="2:9" x14ac:dyDescent="0.3">
      <c r="B91" s="28">
        <v>31</v>
      </c>
      <c r="C91" s="28">
        <v>37</v>
      </c>
      <c r="D91" s="28">
        <v>8</v>
      </c>
      <c r="E91" s="28">
        <v>14.908000000000001</v>
      </c>
      <c r="G91" s="28">
        <f t="shared" si="3"/>
        <v>6.563843999999988</v>
      </c>
      <c r="H91" s="28">
        <f t="shared" si="4"/>
        <v>89.68089999999998</v>
      </c>
      <c r="I91" s="28">
        <f t="shared" si="5"/>
        <v>47.720464000000014</v>
      </c>
    </row>
    <row r="92" spans="2:9" x14ac:dyDescent="0.3">
      <c r="B92" s="28">
        <v>45</v>
      </c>
      <c r="C92" s="28">
        <v>40</v>
      </c>
      <c r="D92" s="28">
        <v>18</v>
      </c>
      <c r="E92" s="28">
        <v>17.065999999999999</v>
      </c>
      <c r="G92" s="28">
        <f t="shared" si="3"/>
        <v>0.16321599999999994</v>
      </c>
      <c r="H92" s="28">
        <f t="shared" si="4"/>
        <v>0.2809000000000012</v>
      </c>
      <c r="I92" s="28">
        <f t="shared" si="5"/>
        <v>0.87235600000000202</v>
      </c>
    </row>
    <row r="93" spans="2:9" x14ac:dyDescent="0.3">
      <c r="B93" s="28">
        <v>28</v>
      </c>
      <c r="C93" s="28">
        <v>29</v>
      </c>
      <c r="D93" s="28">
        <v>19</v>
      </c>
      <c r="E93" s="28">
        <v>16.329000000000001</v>
      </c>
      <c r="G93" s="28">
        <f t="shared" si="3"/>
        <v>1.3018809999999961</v>
      </c>
      <c r="H93" s="28">
        <f t="shared" si="4"/>
        <v>2.3409000000000035</v>
      </c>
      <c r="I93" s="28">
        <f t="shared" si="5"/>
        <v>7.1342409999999967</v>
      </c>
    </row>
    <row r="94" spans="2:9" x14ac:dyDescent="0.3">
      <c r="B94" s="28">
        <v>36</v>
      </c>
      <c r="C94" s="28">
        <v>26</v>
      </c>
      <c r="D94" s="28">
        <v>20</v>
      </c>
      <c r="E94" s="28">
        <v>18.768999999999998</v>
      </c>
      <c r="G94" s="28">
        <f t="shared" si="3"/>
        <v>1.6874009999999986</v>
      </c>
      <c r="H94" s="28">
        <f t="shared" si="4"/>
        <v>6.4009000000000054</v>
      </c>
      <c r="I94" s="28">
        <f t="shared" si="5"/>
        <v>1.515361000000004</v>
      </c>
    </row>
    <row r="95" spans="2:9" x14ac:dyDescent="0.3">
      <c r="B95" s="28">
        <v>28</v>
      </c>
      <c r="C95" s="28">
        <v>11</v>
      </c>
      <c r="D95" s="28">
        <v>21</v>
      </c>
      <c r="E95" s="28">
        <v>20.937000000000001</v>
      </c>
      <c r="G95" s="28">
        <f t="shared" si="3"/>
        <v>12.020089000000016</v>
      </c>
      <c r="H95" s="28">
        <f t="shared" si="4"/>
        <v>12.460900000000008</v>
      </c>
      <c r="I95" s="28">
        <f t="shared" si="5"/>
        <v>3.9689999999998529E-3</v>
      </c>
    </row>
    <row r="96" spans="2:9" x14ac:dyDescent="0.3">
      <c r="B96" s="28">
        <v>40</v>
      </c>
      <c r="C96" s="28">
        <v>40</v>
      </c>
      <c r="D96" s="28">
        <v>15</v>
      </c>
      <c r="E96" s="28">
        <v>16.021000000000001</v>
      </c>
      <c r="G96" s="28">
        <f t="shared" si="3"/>
        <v>2.0996009999999945</v>
      </c>
      <c r="H96" s="28">
        <f t="shared" si="4"/>
        <v>6.100899999999994</v>
      </c>
      <c r="I96" s="28">
        <f t="shared" si="5"/>
        <v>1.0424410000000017</v>
      </c>
    </row>
    <row r="97" spans="2:9" x14ac:dyDescent="0.3">
      <c r="B97" s="28">
        <v>26</v>
      </c>
      <c r="C97" s="28">
        <v>21</v>
      </c>
      <c r="D97" s="28">
        <v>20</v>
      </c>
      <c r="E97" s="28">
        <v>17.959</v>
      </c>
      <c r="G97" s="28">
        <f t="shared" si="3"/>
        <v>0.23912100000000075</v>
      </c>
      <c r="H97" s="28">
        <f t="shared" si="4"/>
        <v>6.4009000000000054</v>
      </c>
      <c r="I97" s="28">
        <f t="shared" si="5"/>
        <v>4.1656810000000011</v>
      </c>
    </row>
    <row r="98" spans="2:9" x14ac:dyDescent="0.3">
      <c r="B98" s="28">
        <v>30</v>
      </c>
      <c r="C98" s="28">
        <v>28</v>
      </c>
      <c r="D98" s="28">
        <v>13</v>
      </c>
      <c r="E98" s="28">
        <v>17.003</v>
      </c>
      <c r="G98" s="28">
        <f t="shared" si="3"/>
        <v>0.21808899999999884</v>
      </c>
      <c r="H98" s="28">
        <f t="shared" si="4"/>
        <v>19.980899999999991</v>
      </c>
      <c r="I98" s="28">
        <f t="shared" si="5"/>
        <v>16.024009</v>
      </c>
    </row>
    <row r="99" spans="2:9" x14ac:dyDescent="0.3">
      <c r="B99" s="28">
        <v>32</v>
      </c>
      <c r="C99" s="28">
        <v>32</v>
      </c>
      <c r="D99" s="28">
        <v>13</v>
      </c>
      <c r="E99" s="28">
        <v>16.396999999999998</v>
      </c>
      <c r="G99" s="28">
        <f t="shared" si="3"/>
        <v>1.1513290000000009</v>
      </c>
      <c r="H99" s="28">
        <f t="shared" si="4"/>
        <v>19.980899999999991</v>
      </c>
      <c r="I99" s="28">
        <f t="shared" si="5"/>
        <v>11.53960899999999</v>
      </c>
    </row>
    <row r="100" spans="2:9" x14ac:dyDescent="0.3">
      <c r="B100" s="28">
        <v>36</v>
      </c>
      <c r="C100" s="28">
        <v>21</v>
      </c>
      <c r="D100" s="28">
        <v>16</v>
      </c>
      <c r="E100" s="28">
        <v>20.048999999999999</v>
      </c>
      <c r="G100" s="28">
        <f t="shared" si="3"/>
        <v>6.6512410000000033</v>
      </c>
      <c r="H100" s="28">
        <f t="shared" si="4"/>
        <v>2.1608999999999967</v>
      </c>
      <c r="I100" s="28">
        <f t="shared" si="5"/>
        <v>16.394400999999995</v>
      </c>
    </row>
    <row r="101" spans="2:9" x14ac:dyDescent="0.3">
      <c r="B101" s="28">
        <v>44</v>
      </c>
      <c r="C101" s="28">
        <v>34</v>
      </c>
      <c r="D101" s="28">
        <v>15</v>
      </c>
      <c r="E101" s="28">
        <v>18.393000000000001</v>
      </c>
      <c r="G101" s="28">
        <f t="shared" si="3"/>
        <v>0.85192900000000338</v>
      </c>
      <c r="H101" s="28">
        <f t="shared" si="4"/>
        <v>6.100899999999994</v>
      </c>
      <c r="I101" s="28">
        <f t="shared" si="5"/>
        <v>11.512449000000005</v>
      </c>
    </row>
    <row r="102" spans="2:9" x14ac:dyDescent="0.3">
      <c r="B102" s="28">
        <v>47</v>
      </c>
      <c r="C102" s="28">
        <v>18</v>
      </c>
      <c r="D102" s="28">
        <v>25</v>
      </c>
      <c r="E102" s="28">
        <v>23.116</v>
      </c>
      <c r="G102" s="28">
        <f t="shared" si="3"/>
        <v>31.877316000000008</v>
      </c>
      <c r="H102" s="28">
        <f t="shared" si="4"/>
        <v>56.700900000000019</v>
      </c>
      <c r="I102" s="28">
        <f t="shared" si="5"/>
        <v>3.5494560000000015</v>
      </c>
    </row>
    <row r="103" spans="2:9" x14ac:dyDescent="0.3">
      <c r="B103" s="28">
        <v>35</v>
      </c>
      <c r="C103" s="28">
        <v>17</v>
      </c>
      <c r="D103" s="28">
        <v>23</v>
      </c>
      <c r="E103" s="28">
        <v>20.863999999999997</v>
      </c>
      <c r="G103" s="28">
        <f t="shared" si="3"/>
        <v>11.519235999999989</v>
      </c>
      <c r="H103" s="28">
        <f t="shared" si="4"/>
        <v>30.580900000000014</v>
      </c>
      <c r="I103" s="28">
        <f t="shared" si="5"/>
        <v>4.5624960000000119</v>
      </c>
    </row>
    <row r="104" spans="2:9" x14ac:dyDescent="0.3">
      <c r="B104" s="28">
        <v>33</v>
      </c>
      <c r="C104" s="28">
        <v>37</v>
      </c>
      <c r="D104" s="28">
        <v>21</v>
      </c>
      <c r="E104" s="28">
        <v>15.326000000000001</v>
      </c>
      <c r="G104" s="28">
        <f t="shared" si="3"/>
        <v>4.5967359999999928</v>
      </c>
      <c r="H104" s="28">
        <f t="shared" si="4"/>
        <v>12.460900000000008</v>
      </c>
      <c r="I104" s="28">
        <f t="shared" si="5"/>
        <v>32.194275999999995</v>
      </c>
    </row>
    <row r="105" spans="2:9" x14ac:dyDescent="0.3">
      <c r="B105" s="28">
        <v>39</v>
      </c>
      <c r="C105" s="28">
        <v>18</v>
      </c>
      <c r="D105" s="28">
        <v>27</v>
      </c>
      <c r="E105" s="28">
        <v>21.443999999999999</v>
      </c>
      <c r="G105" s="28">
        <f t="shared" si="3"/>
        <v>15.792676000000002</v>
      </c>
      <c r="H105" s="28">
        <f t="shared" si="4"/>
        <v>90.820900000000023</v>
      </c>
      <c r="I105" s="28">
        <f t="shared" si="5"/>
        <v>30.869136000000012</v>
      </c>
    </row>
    <row r="106" spans="2:9" x14ac:dyDescent="0.3">
      <c r="B106" s="28">
        <v>27</v>
      </c>
      <c r="C106" s="28">
        <v>23</v>
      </c>
      <c r="D106" s="28">
        <v>27</v>
      </c>
      <c r="E106" s="28">
        <v>17.655999999999999</v>
      </c>
      <c r="G106" s="28">
        <f t="shared" si="3"/>
        <v>3.4595999999999981E-2</v>
      </c>
      <c r="H106" s="28">
        <f t="shared" si="4"/>
        <v>90.820900000000023</v>
      </c>
      <c r="I106" s="28">
        <f t="shared" si="5"/>
        <v>87.310336000000021</v>
      </c>
    </row>
    <row r="107" spans="2:9" x14ac:dyDescent="0.3">
      <c r="B107" s="28">
        <v>28</v>
      </c>
      <c r="C107" s="28">
        <v>23</v>
      </c>
      <c r="D107" s="28">
        <v>23</v>
      </c>
      <c r="E107" s="28">
        <v>17.864999999999998</v>
      </c>
      <c r="G107" s="28">
        <f t="shared" si="3"/>
        <v>0.15602499999999966</v>
      </c>
      <c r="H107" s="28">
        <f t="shared" si="4"/>
        <v>30.580900000000014</v>
      </c>
      <c r="I107" s="28">
        <f t="shared" si="5"/>
        <v>26.368225000000017</v>
      </c>
    </row>
    <row r="108" spans="2:9" x14ac:dyDescent="0.3">
      <c r="B108" s="28">
        <v>38</v>
      </c>
      <c r="C108" s="28">
        <v>40</v>
      </c>
      <c r="D108" s="28">
        <v>13</v>
      </c>
      <c r="E108" s="28">
        <v>15.602999999999998</v>
      </c>
      <c r="G108" s="28">
        <f t="shared" si="3"/>
        <v>3.4856890000000034</v>
      </c>
      <c r="H108" s="28">
        <f t="shared" si="4"/>
        <v>19.980899999999991</v>
      </c>
      <c r="I108" s="28">
        <f t="shared" si="5"/>
        <v>6.7756089999999896</v>
      </c>
    </row>
    <row r="109" spans="2:9" x14ac:dyDescent="0.3">
      <c r="B109" s="28">
        <v>27</v>
      </c>
      <c r="C109" s="28">
        <v>14</v>
      </c>
      <c r="D109" s="28">
        <v>5</v>
      </c>
      <c r="E109" s="28">
        <v>19.96</v>
      </c>
      <c r="G109" s="28">
        <f t="shared" si="3"/>
        <v>6.2001000000000097</v>
      </c>
      <c r="H109" s="28">
        <f t="shared" si="4"/>
        <v>155.50089999999997</v>
      </c>
      <c r="I109" s="28">
        <f t="shared" si="5"/>
        <v>223.80160000000004</v>
      </c>
    </row>
    <row r="110" spans="2:9" x14ac:dyDescent="0.3">
      <c r="B110" s="28">
        <v>41</v>
      </c>
      <c r="C110" s="28">
        <v>37</v>
      </c>
      <c r="D110" s="28">
        <v>18</v>
      </c>
      <c r="E110" s="28">
        <v>16.997999999999998</v>
      </c>
      <c r="G110" s="28">
        <f t="shared" si="3"/>
        <v>0.22278400000000123</v>
      </c>
      <c r="H110" s="28">
        <f t="shared" si="4"/>
        <v>0.2809000000000012</v>
      </c>
      <c r="I110" s="28">
        <f t="shared" si="5"/>
        <v>1.004004000000005</v>
      </c>
    </row>
    <row r="111" spans="2:9" x14ac:dyDescent="0.3">
      <c r="B111" s="28">
        <v>38</v>
      </c>
      <c r="C111" s="28">
        <v>35</v>
      </c>
      <c r="D111" s="28">
        <v>17</v>
      </c>
      <c r="E111" s="28">
        <v>16.882999999999999</v>
      </c>
      <c r="G111" s="28">
        <f t="shared" si="3"/>
        <v>0.34456899999999968</v>
      </c>
      <c r="H111" s="28">
        <f t="shared" si="4"/>
        <v>0.22089999999999893</v>
      </c>
      <c r="I111" s="28">
        <f t="shared" si="5"/>
        <v>1.3689000000000206E-2</v>
      </c>
    </row>
    <row r="112" spans="2:9" x14ac:dyDescent="0.3">
      <c r="B112" s="28">
        <v>24</v>
      </c>
      <c r="C112" s="28">
        <v>16</v>
      </c>
      <c r="D112" s="28">
        <v>17</v>
      </c>
      <c r="E112" s="28">
        <v>18.820999999999998</v>
      </c>
      <c r="G112" s="28">
        <f t="shared" si="3"/>
        <v>1.8252009999999976</v>
      </c>
      <c r="H112" s="28">
        <f t="shared" si="4"/>
        <v>0.22089999999999893</v>
      </c>
      <c r="I112" s="28">
        <f t="shared" si="5"/>
        <v>3.3160409999999927</v>
      </c>
    </row>
    <row r="113" spans="2:9" x14ac:dyDescent="0.3">
      <c r="B113" s="28">
        <v>39</v>
      </c>
      <c r="C113" s="28">
        <v>26</v>
      </c>
      <c r="D113" s="28">
        <v>23</v>
      </c>
      <c r="E113" s="28">
        <v>19.396000000000001</v>
      </c>
      <c r="G113" s="28">
        <f t="shared" si="3"/>
        <v>3.7094760000000075</v>
      </c>
      <c r="H113" s="28">
        <f t="shared" si="4"/>
        <v>30.580900000000014</v>
      </c>
      <c r="I113" s="28">
        <f t="shared" si="5"/>
        <v>12.988815999999995</v>
      </c>
    </row>
    <row r="114" spans="2:9" x14ac:dyDescent="0.3">
      <c r="B114" s="28">
        <v>26</v>
      </c>
      <c r="C114" s="28">
        <v>27</v>
      </c>
      <c r="D114" s="28">
        <v>7</v>
      </c>
      <c r="E114" s="28">
        <v>16.423000000000002</v>
      </c>
      <c r="G114" s="28">
        <f t="shared" si="3"/>
        <v>1.0962089999999938</v>
      </c>
      <c r="H114" s="28">
        <f t="shared" si="4"/>
        <v>109.62089999999998</v>
      </c>
      <c r="I114" s="28">
        <f t="shared" si="5"/>
        <v>88.792929000000029</v>
      </c>
    </row>
    <row r="115" spans="2:9" x14ac:dyDescent="0.3">
      <c r="B115" s="28">
        <v>35</v>
      </c>
      <c r="C115" s="28">
        <v>36</v>
      </c>
      <c r="D115" s="28">
        <v>13</v>
      </c>
      <c r="E115" s="28">
        <v>15.999999999999998</v>
      </c>
      <c r="G115" s="28">
        <f t="shared" si="3"/>
        <v>2.160900000000002</v>
      </c>
      <c r="H115" s="28">
        <f t="shared" si="4"/>
        <v>19.980899999999991</v>
      </c>
      <c r="I115" s="28">
        <f t="shared" si="5"/>
        <v>8.9999999999999893</v>
      </c>
    </row>
    <row r="116" spans="2:9" x14ac:dyDescent="0.3">
      <c r="B116" s="28">
        <v>45</v>
      </c>
      <c r="C116" s="28">
        <v>44</v>
      </c>
      <c r="D116" s="28">
        <v>15</v>
      </c>
      <c r="E116" s="28">
        <v>16.042000000000002</v>
      </c>
      <c r="G116" s="28">
        <f t="shared" si="3"/>
        <v>2.0391839999999921</v>
      </c>
      <c r="H116" s="28">
        <f t="shared" si="4"/>
        <v>6.100899999999994</v>
      </c>
      <c r="I116" s="28">
        <f t="shared" si="5"/>
        <v>1.0857640000000033</v>
      </c>
    </row>
    <row r="117" spans="2:9" x14ac:dyDescent="0.3">
      <c r="B117" s="28">
        <v>31</v>
      </c>
      <c r="C117" s="28">
        <v>34</v>
      </c>
      <c r="D117" s="28">
        <v>17</v>
      </c>
      <c r="E117" s="28">
        <v>15.675999999999998</v>
      </c>
      <c r="G117" s="28">
        <f t="shared" si="3"/>
        <v>3.2184360000000019</v>
      </c>
      <c r="H117" s="28">
        <f t="shared" si="4"/>
        <v>0.22089999999999893</v>
      </c>
      <c r="I117" s="28">
        <f t="shared" si="5"/>
        <v>1.7529760000000043</v>
      </c>
    </row>
    <row r="118" spans="2:9" x14ac:dyDescent="0.3">
      <c r="B118" s="28">
        <v>28</v>
      </c>
      <c r="C118" s="28">
        <v>21</v>
      </c>
      <c r="D118" s="28">
        <v>16</v>
      </c>
      <c r="E118" s="28">
        <v>18.376999999999999</v>
      </c>
      <c r="G118" s="28">
        <f t="shared" si="3"/>
        <v>0.82264900000000007</v>
      </c>
      <c r="H118" s="28">
        <f t="shared" si="4"/>
        <v>2.1608999999999967</v>
      </c>
      <c r="I118" s="28">
        <f t="shared" si="5"/>
        <v>5.6501289999999944</v>
      </c>
    </row>
    <row r="119" spans="2:9" x14ac:dyDescent="0.3">
      <c r="B119" s="28">
        <v>30</v>
      </c>
      <c r="C119" s="28">
        <v>21</v>
      </c>
      <c r="D119" s="28">
        <v>12</v>
      </c>
      <c r="E119" s="28">
        <v>18.794999999999998</v>
      </c>
      <c r="G119" s="28">
        <f t="shared" si="3"/>
        <v>1.7556249999999982</v>
      </c>
      <c r="H119" s="28">
        <f t="shared" si="4"/>
        <v>29.920899999999989</v>
      </c>
      <c r="I119" s="28">
        <f t="shared" si="5"/>
        <v>46.172024999999977</v>
      </c>
    </row>
    <row r="120" spans="2:9" x14ac:dyDescent="0.3">
      <c r="B120" s="28">
        <v>26</v>
      </c>
      <c r="C120" s="28">
        <v>13</v>
      </c>
      <c r="D120" s="28">
        <v>23</v>
      </c>
      <c r="E120" s="28">
        <v>20.007000000000001</v>
      </c>
      <c r="G120" s="28">
        <f t="shared" si="3"/>
        <v>6.4363690000000133</v>
      </c>
      <c r="H120" s="28">
        <f t="shared" si="4"/>
        <v>30.580900000000014</v>
      </c>
      <c r="I120" s="28">
        <f t="shared" si="5"/>
        <v>8.9580489999999919</v>
      </c>
    </row>
    <row r="121" spans="2:9" x14ac:dyDescent="0.3">
      <c r="B121" s="28">
        <v>38</v>
      </c>
      <c r="C121" s="28">
        <v>47</v>
      </c>
      <c r="D121" s="28">
        <v>15</v>
      </c>
      <c r="E121" s="28">
        <v>13.811</v>
      </c>
      <c r="G121" s="28">
        <f t="shared" si="3"/>
        <v>13.388280999999992</v>
      </c>
      <c r="H121" s="28">
        <f t="shared" si="4"/>
        <v>6.100899999999994</v>
      </c>
      <c r="I121" s="28">
        <f t="shared" si="5"/>
        <v>1.4137210000000002</v>
      </c>
    </row>
    <row r="122" spans="2:9" x14ac:dyDescent="0.3">
      <c r="B122" s="28">
        <v>32</v>
      </c>
      <c r="C122" s="28">
        <v>27</v>
      </c>
      <c r="D122" s="28">
        <v>16</v>
      </c>
      <c r="E122" s="28">
        <v>17.677</v>
      </c>
      <c r="G122" s="28">
        <f t="shared" si="3"/>
        <v>4.2849000000000304E-2</v>
      </c>
      <c r="H122" s="28">
        <f t="shared" si="4"/>
        <v>2.1608999999999967</v>
      </c>
      <c r="I122" s="28">
        <f t="shared" si="5"/>
        <v>2.8123289999999987</v>
      </c>
    </row>
    <row r="123" spans="2:9" x14ac:dyDescent="0.3">
      <c r="B123" s="28">
        <v>42</v>
      </c>
      <c r="C123" s="28">
        <v>29</v>
      </c>
      <c r="D123" s="28">
        <v>29</v>
      </c>
      <c r="E123" s="28">
        <v>19.255000000000003</v>
      </c>
      <c r="G123" s="28">
        <f t="shared" si="3"/>
        <v>3.1862250000000132</v>
      </c>
      <c r="H123" s="28">
        <f t="shared" si="4"/>
        <v>132.94090000000003</v>
      </c>
      <c r="I123" s="28">
        <f t="shared" si="5"/>
        <v>94.965024999999955</v>
      </c>
    </row>
    <row r="124" spans="2:9" x14ac:dyDescent="0.3">
      <c r="B124" s="28">
        <v>28</v>
      </c>
      <c r="C124" s="28">
        <v>39</v>
      </c>
      <c r="D124" s="28">
        <v>12</v>
      </c>
      <c r="E124" s="28">
        <v>13.768999999999998</v>
      </c>
      <c r="G124" s="28">
        <f t="shared" si="3"/>
        <v>13.697401000000005</v>
      </c>
      <c r="H124" s="28">
        <f t="shared" si="4"/>
        <v>29.920899999999989</v>
      </c>
      <c r="I124" s="28">
        <f t="shared" si="5"/>
        <v>3.1293609999999941</v>
      </c>
    </row>
    <row r="125" spans="2:9" x14ac:dyDescent="0.3">
      <c r="B125" s="28">
        <v>39</v>
      </c>
      <c r="C125" s="28">
        <v>19</v>
      </c>
      <c r="D125" s="28">
        <v>19</v>
      </c>
      <c r="E125" s="28">
        <v>21.187999999999999</v>
      </c>
      <c r="G125" s="28">
        <f t="shared" si="3"/>
        <v>13.823523999999999</v>
      </c>
      <c r="H125" s="28">
        <f t="shared" si="4"/>
        <v>2.3409000000000035</v>
      </c>
      <c r="I125" s="28">
        <f t="shared" si="5"/>
        <v>4.7873439999999947</v>
      </c>
    </row>
    <row r="126" spans="2:9" x14ac:dyDescent="0.3">
      <c r="B126" s="28">
        <v>37</v>
      </c>
      <c r="C126" s="28">
        <v>34</v>
      </c>
      <c r="D126" s="28">
        <v>24</v>
      </c>
      <c r="E126" s="28">
        <v>16.93</v>
      </c>
      <c r="G126" s="28">
        <f t="shared" si="3"/>
        <v>0.29159999999999908</v>
      </c>
      <c r="H126" s="28">
        <f t="shared" si="4"/>
        <v>42.640900000000016</v>
      </c>
      <c r="I126" s="28">
        <f t="shared" si="5"/>
        <v>49.984900000000003</v>
      </c>
    </row>
    <row r="127" spans="2:9" x14ac:dyDescent="0.3">
      <c r="B127" s="28">
        <v>50</v>
      </c>
      <c r="C127" s="28">
        <v>35</v>
      </c>
      <c r="D127" s="28">
        <v>19</v>
      </c>
      <c r="E127" s="28">
        <v>19.390999999999998</v>
      </c>
      <c r="G127" s="28">
        <f t="shared" si="3"/>
        <v>3.6902409999999977</v>
      </c>
      <c r="H127" s="28">
        <f t="shared" si="4"/>
        <v>2.3409000000000035</v>
      </c>
      <c r="I127" s="28">
        <f t="shared" si="5"/>
        <v>0.15288099999999863</v>
      </c>
    </row>
    <row r="128" spans="2:9" x14ac:dyDescent="0.3">
      <c r="B128" s="28">
        <v>38</v>
      </c>
      <c r="C128" s="28">
        <v>22</v>
      </c>
      <c r="D128" s="28">
        <v>23</v>
      </c>
      <c r="E128" s="28">
        <v>20.210999999999999</v>
      </c>
      <c r="G128" s="28">
        <f t="shared" si="3"/>
        <v>7.5130809999999979</v>
      </c>
      <c r="H128" s="28">
        <f t="shared" si="4"/>
        <v>30.580900000000014</v>
      </c>
      <c r="I128" s="28">
        <f t="shared" si="5"/>
        <v>7.7785210000000085</v>
      </c>
    </row>
    <row r="129" spans="2:9" x14ac:dyDescent="0.3">
      <c r="B129" s="28">
        <v>32</v>
      </c>
      <c r="C129" s="28">
        <v>37</v>
      </c>
      <c r="D129" s="28">
        <v>15</v>
      </c>
      <c r="E129" s="28">
        <v>15.117000000000001</v>
      </c>
      <c r="G129" s="28">
        <f t="shared" si="3"/>
        <v>5.5366089999999906</v>
      </c>
      <c r="H129" s="28">
        <f t="shared" si="4"/>
        <v>6.100899999999994</v>
      </c>
      <c r="I129" s="28">
        <f t="shared" si="5"/>
        <v>1.3689000000000206E-2</v>
      </c>
    </row>
    <row r="130" spans="2:9" x14ac:dyDescent="0.3">
      <c r="B130" s="28">
        <v>28</v>
      </c>
      <c r="C130" s="28">
        <v>34</v>
      </c>
      <c r="D130" s="28">
        <v>23</v>
      </c>
      <c r="E130" s="28">
        <v>15.048999999999999</v>
      </c>
      <c r="G130" s="28">
        <f t="shared" si="3"/>
        <v>5.861240999999997</v>
      </c>
      <c r="H130" s="28">
        <f t="shared" si="4"/>
        <v>30.580900000000014</v>
      </c>
      <c r="I130" s="28">
        <f t="shared" si="5"/>
        <v>63.218401000000007</v>
      </c>
    </row>
    <row r="131" spans="2:9" x14ac:dyDescent="0.3">
      <c r="B131" s="28">
        <v>24</v>
      </c>
      <c r="C131" s="28">
        <v>38</v>
      </c>
      <c r="D131" s="28">
        <v>7</v>
      </c>
      <c r="E131" s="28">
        <v>13.189</v>
      </c>
      <c r="G131" s="28">
        <f t="shared" ref="G131:G185" si="6">(E131-17.47)^2</f>
        <v>18.32696099999999</v>
      </c>
      <c r="H131" s="28">
        <f t="shared" ref="H131:H185" si="7">(D131-17.47)^2</f>
        <v>109.62089999999998</v>
      </c>
      <c r="I131" s="28">
        <f t="shared" ref="I131:I185" si="8">(E131-D131)^2</f>
        <v>38.303721000000003</v>
      </c>
    </row>
    <row r="132" spans="2:9" x14ac:dyDescent="0.3">
      <c r="B132" s="28">
        <v>23</v>
      </c>
      <c r="C132" s="28">
        <v>29</v>
      </c>
      <c r="D132" s="28">
        <v>12</v>
      </c>
      <c r="E132" s="28">
        <v>15.283999999999999</v>
      </c>
      <c r="G132" s="28">
        <f t="shared" si="6"/>
        <v>4.7785959999999994</v>
      </c>
      <c r="H132" s="28">
        <f t="shared" si="7"/>
        <v>29.920899999999989</v>
      </c>
      <c r="I132" s="28">
        <f t="shared" si="8"/>
        <v>10.784655999999993</v>
      </c>
    </row>
    <row r="133" spans="2:9" x14ac:dyDescent="0.3">
      <c r="B133" s="28">
        <v>34</v>
      </c>
      <c r="C133" s="28">
        <v>32</v>
      </c>
      <c r="D133" s="28">
        <v>21</v>
      </c>
      <c r="E133" s="28">
        <v>16.814999999999998</v>
      </c>
      <c r="G133" s="28">
        <f t="shared" si="6"/>
        <v>0.42902500000000149</v>
      </c>
      <c r="H133" s="28">
        <f t="shared" si="7"/>
        <v>12.460900000000008</v>
      </c>
      <c r="I133" s="28">
        <f t="shared" si="8"/>
        <v>17.514225000000017</v>
      </c>
    </row>
    <row r="134" spans="2:9" x14ac:dyDescent="0.3">
      <c r="B134" s="28">
        <v>37</v>
      </c>
      <c r="C134" s="28">
        <v>29</v>
      </c>
      <c r="D134" s="28">
        <v>23</v>
      </c>
      <c r="E134" s="28">
        <v>18.21</v>
      </c>
      <c r="G134" s="28">
        <f t="shared" si="6"/>
        <v>0.54760000000000297</v>
      </c>
      <c r="H134" s="28">
        <f t="shared" si="7"/>
        <v>30.580900000000014</v>
      </c>
      <c r="I134" s="28">
        <f t="shared" si="8"/>
        <v>22.944099999999992</v>
      </c>
    </row>
    <row r="135" spans="2:9" x14ac:dyDescent="0.3">
      <c r="B135" s="28">
        <v>42</v>
      </c>
      <c r="C135" s="28">
        <v>23</v>
      </c>
      <c r="D135" s="28">
        <v>20</v>
      </c>
      <c r="E135" s="28">
        <v>20.791</v>
      </c>
      <c r="G135" s="28">
        <f t="shared" si="6"/>
        <v>11.02904100000001</v>
      </c>
      <c r="H135" s="28">
        <f t="shared" si="7"/>
        <v>6.4009000000000054</v>
      </c>
      <c r="I135" s="28">
        <f t="shared" si="8"/>
        <v>0.6256810000000006</v>
      </c>
    </row>
    <row r="136" spans="2:9" x14ac:dyDescent="0.3">
      <c r="B136" s="28">
        <v>42</v>
      </c>
      <c r="C136" s="28">
        <v>17</v>
      </c>
      <c r="D136" s="28">
        <v>20</v>
      </c>
      <c r="E136" s="28">
        <v>22.326999999999998</v>
      </c>
      <c r="G136" s="28">
        <f t="shared" si="6"/>
        <v>23.590448999999992</v>
      </c>
      <c r="H136" s="28">
        <f t="shared" si="7"/>
        <v>6.4009000000000054</v>
      </c>
      <c r="I136" s="28">
        <f t="shared" si="8"/>
        <v>5.4149289999999919</v>
      </c>
    </row>
    <row r="137" spans="2:9" x14ac:dyDescent="0.3">
      <c r="B137" s="28">
        <v>34</v>
      </c>
      <c r="C137" s="28">
        <v>30</v>
      </c>
      <c r="D137" s="28">
        <v>12</v>
      </c>
      <c r="E137" s="28">
        <v>17.326999999999998</v>
      </c>
      <c r="G137" s="28">
        <f t="shared" si="6"/>
        <v>2.0449000000000196E-2</v>
      </c>
      <c r="H137" s="28">
        <f t="shared" si="7"/>
        <v>29.920899999999989</v>
      </c>
      <c r="I137" s="28">
        <f t="shared" si="8"/>
        <v>28.376928999999979</v>
      </c>
    </row>
    <row r="138" spans="2:9" x14ac:dyDescent="0.3">
      <c r="B138" s="28">
        <v>24</v>
      </c>
      <c r="C138" s="28">
        <v>21</v>
      </c>
      <c r="D138" s="28">
        <v>25</v>
      </c>
      <c r="E138" s="28">
        <v>17.540999999999997</v>
      </c>
      <c r="G138" s="28">
        <f t="shared" si="6"/>
        <v>5.0409999999997098E-3</v>
      </c>
      <c r="H138" s="28">
        <f t="shared" si="7"/>
        <v>56.700900000000019</v>
      </c>
      <c r="I138" s="28">
        <f t="shared" si="8"/>
        <v>55.636681000000046</v>
      </c>
    </row>
    <row r="139" spans="2:9" x14ac:dyDescent="0.3">
      <c r="B139" s="28">
        <v>44</v>
      </c>
      <c r="C139" s="28">
        <v>25</v>
      </c>
      <c r="D139" s="28">
        <v>16</v>
      </c>
      <c r="E139" s="28">
        <v>20.696999999999999</v>
      </c>
      <c r="G139" s="28">
        <f t="shared" si="6"/>
        <v>10.413529000000002</v>
      </c>
      <c r="H139" s="28">
        <f t="shared" si="7"/>
        <v>2.1608999999999967</v>
      </c>
      <c r="I139" s="28">
        <f t="shared" si="8"/>
        <v>22.061808999999993</v>
      </c>
    </row>
    <row r="140" spans="2:9" x14ac:dyDescent="0.3">
      <c r="B140" s="28">
        <v>48</v>
      </c>
      <c r="C140" s="28">
        <v>19</v>
      </c>
      <c r="D140" s="28">
        <v>22</v>
      </c>
      <c r="E140" s="28">
        <v>23.068999999999999</v>
      </c>
      <c r="G140" s="28">
        <f t="shared" si="6"/>
        <v>31.348801000000002</v>
      </c>
      <c r="H140" s="28">
        <f t="shared" si="7"/>
        <v>20.520900000000012</v>
      </c>
      <c r="I140" s="28">
        <f t="shared" si="8"/>
        <v>1.1427609999999979</v>
      </c>
    </row>
    <row r="141" spans="2:9" x14ac:dyDescent="0.3">
      <c r="B141" s="28">
        <v>39</v>
      </c>
      <c r="C141" s="28">
        <v>33</v>
      </c>
      <c r="D141" s="28">
        <v>15</v>
      </c>
      <c r="E141" s="28">
        <v>17.603999999999999</v>
      </c>
      <c r="G141" s="28">
        <f t="shared" si="6"/>
        <v>1.795600000000009E-2</v>
      </c>
      <c r="H141" s="28">
        <f t="shared" si="7"/>
        <v>6.100899999999994</v>
      </c>
      <c r="I141" s="28">
        <f t="shared" si="8"/>
        <v>6.7808159999999962</v>
      </c>
    </row>
    <row r="142" spans="2:9" x14ac:dyDescent="0.3">
      <c r="B142" s="28">
        <v>30</v>
      </c>
      <c r="C142" s="28">
        <v>25</v>
      </c>
      <c r="D142" s="28">
        <v>19</v>
      </c>
      <c r="E142" s="28">
        <v>17.771000000000001</v>
      </c>
      <c r="G142" s="28">
        <f t="shared" si="6"/>
        <v>9.0601000000001167E-2</v>
      </c>
      <c r="H142" s="28">
        <f t="shared" si="7"/>
        <v>2.3409000000000035</v>
      </c>
      <c r="I142" s="28">
        <f t="shared" si="8"/>
        <v>1.5104409999999981</v>
      </c>
    </row>
    <row r="143" spans="2:9" x14ac:dyDescent="0.3">
      <c r="B143" s="28">
        <v>31</v>
      </c>
      <c r="C143" s="28">
        <v>26</v>
      </c>
      <c r="D143" s="28">
        <v>21</v>
      </c>
      <c r="E143" s="28">
        <v>17.724</v>
      </c>
      <c r="G143" s="28">
        <f t="shared" si="6"/>
        <v>6.4516000000000684E-2</v>
      </c>
      <c r="H143" s="28">
        <f t="shared" si="7"/>
        <v>12.460900000000008</v>
      </c>
      <c r="I143" s="28">
        <f t="shared" si="8"/>
        <v>10.732175999999999</v>
      </c>
    </row>
    <row r="144" spans="2:9" x14ac:dyDescent="0.3">
      <c r="B144" s="28">
        <v>30</v>
      </c>
      <c r="C144" s="28">
        <v>16</v>
      </c>
      <c r="D144" s="28">
        <v>16</v>
      </c>
      <c r="E144" s="28">
        <v>20.074999999999999</v>
      </c>
      <c r="G144" s="28">
        <f t="shared" si="6"/>
        <v>6.7860250000000022</v>
      </c>
      <c r="H144" s="28">
        <f t="shared" si="7"/>
        <v>2.1608999999999967</v>
      </c>
      <c r="I144" s="28">
        <f t="shared" si="8"/>
        <v>16.605624999999993</v>
      </c>
    </row>
    <row r="145" spans="2:9" x14ac:dyDescent="0.3">
      <c r="B145" s="28">
        <v>33</v>
      </c>
      <c r="C145" s="28">
        <v>18</v>
      </c>
      <c r="D145" s="28">
        <v>27</v>
      </c>
      <c r="E145" s="28">
        <v>20.189999999999998</v>
      </c>
      <c r="G145" s="28">
        <f t="shared" si="6"/>
        <v>7.3983999999999934</v>
      </c>
      <c r="H145" s="28">
        <f t="shared" si="7"/>
        <v>90.820900000000023</v>
      </c>
      <c r="I145" s="28">
        <f t="shared" si="8"/>
        <v>46.376100000000029</v>
      </c>
    </row>
    <row r="146" spans="2:9" x14ac:dyDescent="0.3">
      <c r="B146" s="28">
        <v>40</v>
      </c>
      <c r="C146" s="28">
        <v>43</v>
      </c>
      <c r="D146" s="28">
        <v>11</v>
      </c>
      <c r="E146" s="28">
        <v>15.252999999999998</v>
      </c>
      <c r="G146" s="28">
        <f t="shared" si="6"/>
        <v>4.9150890000000027</v>
      </c>
      <c r="H146" s="28">
        <f t="shared" si="7"/>
        <v>41.860899999999987</v>
      </c>
      <c r="I146" s="28">
        <f t="shared" si="8"/>
        <v>18.088008999999985</v>
      </c>
    </row>
    <row r="147" spans="2:9" x14ac:dyDescent="0.3">
      <c r="B147" s="28">
        <v>36</v>
      </c>
      <c r="C147" s="28">
        <v>46</v>
      </c>
      <c r="D147" s="28">
        <v>11</v>
      </c>
      <c r="E147" s="28">
        <v>13.649000000000001</v>
      </c>
      <c r="G147" s="28">
        <f t="shared" si="6"/>
        <v>14.600040999999985</v>
      </c>
      <c r="H147" s="28">
        <f t="shared" si="7"/>
        <v>41.860899999999987</v>
      </c>
      <c r="I147" s="28">
        <f t="shared" si="8"/>
        <v>7.0172010000000045</v>
      </c>
    </row>
    <row r="148" spans="2:9" x14ac:dyDescent="0.3">
      <c r="B148" s="28">
        <v>36</v>
      </c>
      <c r="C148" s="28">
        <v>20</v>
      </c>
      <c r="D148" s="28">
        <v>25</v>
      </c>
      <c r="E148" s="28">
        <v>20.305</v>
      </c>
      <c r="G148" s="28">
        <f t="shared" si="6"/>
        <v>8.0372250000000047</v>
      </c>
      <c r="H148" s="28">
        <f t="shared" si="7"/>
        <v>56.700900000000019</v>
      </c>
      <c r="I148" s="28">
        <f t="shared" si="8"/>
        <v>22.043025000000004</v>
      </c>
    </row>
    <row r="149" spans="2:9" x14ac:dyDescent="0.3">
      <c r="B149" s="28">
        <v>38</v>
      </c>
      <c r="C149" s="28">
        <v>20</v>
      </c>
      <c r="D149" s="28">
        <v>27</v>
      </c>
      <c r="E149" s="28">
        <v>20.722999999999999</v>
      </c>
      <c r="G149" s="28">
        <f t="shared" si="6"/>
        <v>10.582009000000001</v>
      </c>
      <c r="H149" s="28">
        <f t="shared" si="7"/>
        <v>90.820900000000023</v>
      </c>
      <c r="I149" s="28">
        <f t="shared" si="8"/>
        <v>39.400729000000013</v>
      </c>
    </row>
    <row r="150" spans="2:9" x14ac:dyDescent="0.3">
      <c r="B150" s="28">
        <v>17</v>
      </c>
      <c r="C150" s="28">
        <v>25</v>
      </c>
      <c r="D150" s="28">
        <v>18</v>
      </c>
      <c r="E150" s="28">
        <v>15.053999999999998</v>
      </c>
      <c r="G150" s="28">
        <f t="shared" si="6"/>
        <v>5.8370560000000014</v>
      </c>
      <c r="H150" s="28">
        <f t="shared" si="7"/>
        <v>0.2809000000000012</v>
      </c>
      <c r="I150" s="28">
        <f t="shared" si="8"/>
        <v>8.6789160000000081</v>
      </c>
    </row>
    <row r="151" spans="2:9" x14ac:dyDescent="0.3">
      <c r="B151" s="28">
        <v>39</v>
      </c>
      <c r="C151" s="28">
        <v>19</v>
      </c>
      <c r="D151" s="28">
        <v>23</v>
      </c>
      <c r="E151" s="28">
        <v>21.187999999999999</v>
      </c>
      <c r="G151" s="28">
        <f t="shared" si="6"/>
        <v>13.823523999999999</v>
      </c>
      <c r="H151" s="28">
        <f t="shared" si="7"/>
        <v>30.580900000000014</v>
      </c>
      <c r="I151" s="28">
        <f t="shared" si="8"/>
        <v>3.283344000000004</v>
      </c>
    </row>
    <row r="152" spans="2:9" x14ac:dyDescent="0.3">
      <c r="B152" s="28">
        <v>39</v>
      </c>
      <c r="C152" s="28">
        <v>37</v>
      </c>
      <c r="D152" s="28">
        <v>24</v>
      </c>
      <c r="E152" s="28">
        <v>16.579999999999998</v>
      </c>
      <c r="G152" s="28">
        <f t="shared" si="6"/>
        <v>0.79210000000000103</v>
      </c>
      <c r="H152" s="28">
        <f t="shared" si="7"/>
        <v>42.640900000000016</v>
      </c>
      <c r="I152" s="28">
        <f t="shared" si="8"/>
        <v>55.056400000000025</v>
      </c>
    </row>
    <row r="153" spans="2:9" x14ac:dyDescent="0.3">
      <c r="B153" s="28">
        <v>34</v>
      </c>
      <c r="C153" s="28">
        <v>21</v>
      </c>
      <c r="D153" s="28">
        <v>16</v>
      </c>
      <c r="E153" s="28">
        <v>19.631</v>
      </c>
      <c r="G153" s="28">
        <f t="shared" si="6"/>
        <v>4.6699210000000058</v>
      </c>
      <c r="H153" s="28">
        <f t="shared" si="7"/>
        <v>2.1608999999999967</v>
      </c>
      <c r="I153" s="28">
        <f t="shared" si="8"/>
        <v>13.184161000000001</v>
      </c>
    </row>
    <row r="154" spans="2:9" x14ac:dyDescent="0.3">
      <c r="B154" s="28">
        <v>47</v>
      </c>
      <c r="C154" s="28">
        <v>50</v>
      </c>
      <c r="D154" s="28">
        <v>12</v>
      </c>
      <c r="E154" s="28">
        <v>14.923999999999999</v>
      </c>
      <c r="G154" s="28">
        <f t="shared" si="6"/>
        <v>6.4821159999999969</v>
      </c>
      <c r="H154" s="28">
        <f t="shared" si="7"/>
        <v>29.920899999999989</v>
      </c>
      <c r="I154" s="28">
        <f t="shared" si="8"/>
        <v>8.5497759999999978</v>
      </c>
    </row>
    <row r="155" spans="2:9" x14ac:dyDescent="0.3">
      <c r="B155" s="28">
        <v>34</v>
      </c>
      <c r="C155" s="28">
        <v>17</v>
      </c>
      <c r="D155" s="28">
        <v>23</v>
      </c>
      <c r="E155" s="28">
        <v>20.655000000000001</v>
      </c>
      <c r="G155" s="28">
        <f t="shared" si="6"/>
        <v>10.144225000000015</v>
      </c>
      <c r="H155" s="28">
        <f t="shared" si="7"/>
        <v>30.580900000000014</v>
      </c>
      <c r="I155" s="28">
        <f t="shared" si="8"/>
        <v>5.4990249999999943</v>
      </c>
    </row>
    <row r="156" spans="2:9" x14ac:dyDescent="0.3">
      <c r="B156" s="28">
        <v>29</v>
      </c>
      <c r="C156" s="28">
        <v>29</v>
      </c>
      <c r="D156" s="28">
        <v>16</v>
      </c>
      <c r="E156" s="28">
        <v>16.538</v>
      </c>
      <c r="G156" s="28">
        <f t="shared" si="6"/>
        <v>0.8686239999999974</v>
      </c>
      <c r="H156" s="28">
        <f t="shared" si="7"/>
        <v>2.1608999999999967</v>
      </c>
      <c r="I156" s="28">
        <f t="shared" si="8"/>
        <v>0.28944400000000026</v>
      </c>
    </row>
    <row r="157" spans="2:9" x14ac:dyDescent="0.3">
      <c r="B157" s="28">
        <v>34</v>
      </c>
      <c r="C157" s="28">
        <v>30</v>
      </c>
      <c r="D157" s="28">
        <v>20</v>
      </c>
      <c r="E157" s="28">
        <v>17.326999999999998</v>
      </c>
      <c r="G157" s="28">
        <f t="shared" si="6"/>
        <v>2.0449000000000196E-2</v>
      </c>
      <c r="H157" s="28">
        <f t="shared" si="7"/>
        <v>6.4009000000000054</v>
      </c>
      <c r="I157" s="28">
        <f t="shared" si="8"/>
        <v>7.1449290000000101</v>
      </c>
    </row>
    <row r="158" spans="2:9" x14ac:dyDescent="0.3">
      <c r="B158" s="28">
        <v>21</v>
      </c>
      <c r="C158" s="28">
        <v>24</v>
      </c>
      <c r="D158" s="28">
        <v>16</v>
      </c>
      <c r="E158" s="28">
        <v>16.146000000000001</v>
      </c>
      <c r="G158" s="28">
        <f t="shared" si="6"/>
        <v>1.752975999999995</v>
      </c>
      <c r="H158" s="28">
        <f t="shared" si="7"/>
        <v>2.1608999999999967</v>
      </c>
      <c r="I158" s="28">
        <f t="shared" si="8"/>
        <v>2.1316000000000234E-2</v>
      </c>
    </row>
    <row r="159" spans="2:9" x14ac:dyDescent="0.3">
      <c r="B159" s="28">
        <v>38</v>
      </c>
      <c r="C159" s="28">
        <v>37</v>
      </c>
      <c r="D159" s="28">
        <v>13</v>
      </c>
      <c r="E159" s="28">
        <v>16.370999999999999</v>
      </c>
      <c r="G159" s="28">
        <f t="shared" si="6"/>
        <v>1.2078010000000003</v>
      </c>
      <c r="H159" s="28">
        <f t="shared" si="7"/>
        <v>19.980899999999991</v>
      </c>
      <c r="I159" s="28">
        <f t="shared" si="8"/>
        <v>11.363640999999991</v>
      </c>
    </row>
    <row r="160" spans="2:9" x14ac:dyDescent="0.3">
      <c r="B160" s="28">
        <v>56</v>
      </c>
      <c r="C160" s="28">
        <v>53</v>
      </c>
      <c r="D160" s="28">
        <v>16</v>
      </c>
      <c r="E160" s="28">
        <v>16.036999999999999</v>
      </c>
      <c r="G160" s="28">
        <f t="shared" si="6"/>
        <v>2.0534889999999995</v>
      </c>
      <c r="H160" s="28">
        <f t="shared" si="7"/>
        <v>2.1608999999999967</v>
      </c>
      <c r="I160" s="28">
        <f t="shared" si="8"/>
        <v>1.3689999999999284E-3</v>
      </c>
    </row>
    <row r="161" spans="2:9" x14ac:dyDescent="0.3">
      <c r="B161" s="28">
        <v>56</v>
      </c>
      <c r="C161" s="28">
        <v>37</v>
      </c>
      <c r="D161" s="28">
        <v>24</v>
      </c>
      <c r="E161" s="28">
        <v>20.132999999999999</v>
      </c>
      <c r="G161" s="28">
        <f t="shared" si="6"/>
        <v>7.0915690000000016</v>
      </c>
      <c r="H161" s="28">
        <f t="shared" si="7"/>
        <v>42.640900000000016</v>
      </c>
      <c r="I161" s="28">
        <f t="shared" si="8"/>
        <v>14.953689000000006</v>
      </c>
    </row>
    <row r="162" spans="2:9" x14ac:dyDescent="0.3">
      <c r="B162" s="28">
        <v>40</v>
      </c>
      <c r="C162" s="28">
        <v>35</v>
      </c>
      <c r="D162" s="28">
        <v>25</v>
      </c>
      <c r="E162" s="28">
        <v>17.300999999999998</v>
      </c>
      <c r="G162" s="28">
        <f t="shared" si="6"/>
        <v>2.8561000000000163E-2</v>
      </c>
      <c r="H162" s="28">
        <f t="shared" si="7"/>
        <v>56.700900000000019</v>
      </c>
      <c r="I162" s="28">
        <f t="shared" si="8"/>
        <v>59.274601000000025</v>
      </c>
    </row>
    <row r="163" spans="2:9" x14ac:dyDescent="0.3">
      <c r="B163" s="28">
        <v>40</v>
      </c>
      <c r="C163" s="28">
        <v>34</v>
      </c>
      <c r="D163" s="28">
        <v>26</v>
      </c>
      <c r="E163" s="28">
        <v>17.556999999999999</v>
      </c>
      <c r="G163" s="28">
        <f t="shared" si="6"/>
        <v>7.5689999999999551E-3</v>
      </c>
      <c r="H163" s="28">
        <f t="shared" si="7"/>
        <v>72.760900000000021</v>
      </c>
      <c r="I163" s="28">
        <f t="shared" si="8"/>
        <v>71.284249000000017</v>
      </c>
    </row>
    <row r="164" spans="2:9" x14ac:dyDescent="0.3">
      <c r="B164" s="28">
        <v>31</v>
      </c>
      <c r="C164" s="28">
        <v>42</v>
      </c>
      <c r="D164" s="28">
        <v>17</v>
      </c>
      <c r="E164" s="28">
        <v>13.628</v>
      </c>
      <c r="G164" s="28">
        <f t="shared" si="6"/>
        <v>14.760963999999991</v>
      </c>
      <c r="H164" s="28">
        <f t="shared" si="7"/>
        <v>0.22089999999999893</v>
      </c>
      <c r="I164" s="28">
        <f t="shared" si="8"/>
        <v>11.370384</v>
      </c>
    </row>
    <row r="165" spans="2:9" x14ac:dyDescent="0.3">
      <c r="B165" s="28">
        <v>25</v>
      </c>
      <c r="C165" s="28">
        <v>44</v>
      </c>
      <c r="D165" s="28">
        <v>17</v>
      </c>
      <c r="E165" s="28">
        <v>11.862</v>
      </c>
      <c r="G165" s="28">
        <f t="shared" si="6"/>
        <v>31.449663999999988</v>
      </c>
      <c r="H165" s="28">
        <f t="shared" si="7"/>
        <v>0.22089999999999893</v>
      </c>
      <c r="I165" s="28">
        <f t="shared" si="8"/>
        <v>26.399044</v>
      </c>
    </row>
    <row r="166" spans="2:9" x14ac:dyDescent="0.3">
      <c r="B166" s="28">
        <v>33</v>
      </c>
      <c r="C166" s="28">
        <v>27</v>
      </c>
      <c r="D166" s="28">
        <v>20</v>
      </c>
      <c r="E166" s="28">
        <v>17.885999999999999</v>
      </c>
      <c r="G166" s="28">
        <f t="shared" si="6"/>
        <v>0.17305600000000032</v>
      </c>
      <c r="H166" s="28">
        <f t="shared" si="7"/>
        <v>6.4009000000000054</v>
      </c>
      <c r="I166" s="28">
        <f t="shared" si="8"/>
        <v>4.4689960000000033</v>
      </c>
    </row>
    <row r="167" spans="2:9" x14ac:dyDescent="0.3">
      <c r="B167" s="28">
        <v>34</v>
      </c>
      <c r="C167" s="28">
        <v>26</v>
      </c>
      <c r="D167" s="28">
        <v>21</v>
      </c>
      <c r="E167" s="28">
        <v>18.350999999999999</v>
      </c>
      <c r="G167" s="28">
        <f t="shared" si="6"/>
        <v>0.77616100000000043</v>
      </c>
      <c r="H167" s="28">
        <f t="shared" si="7"/>
        <v>12.460900000000008</v>
      </c>
      <c r="I167" s="28">
        <f t="shared" si="8"/>
        <v>7.0172010000000045</v>
      </c>
    </row>
    <row r="168" spans="2:9" x14ac:dyDescent="0.3">
      <c r="B168" s="28">
        <v>33</v>
      </c>
      <c r="C168" s="28">
        <v>28</v>
      </c>
      <c r="D168" s="28">
        <v>24</v>
      </c>
      <c r="E168" s="28">
        <v>17.63</v>
      </c>
      <c r="G168" s="28">
        <f t="shared" si="6"/>
        <v>2.5600000000000046E-2</v>
      </c>
      <c r="H168" s="28">
        <f t="shared" si="7"/>
        <v>42.640900000000016</v>
      </c>
      <c r="I168" s="28">
        <f t="shared" si="8"/>
        <v>40.576900000000016</v>
      </c>
    </row>
    <row r="169" spans="2:9" x14ac:dyDescent="0.3">
      <c r="B169" s="28">
        <v>38</v>
      </c>
      <c r="C169" s="28">
        <v>27</v>
      </c>
      <c r="D169" s="28">
        <v>22</v>
      </c>
      <c r="E169" s="28">
        <v>18.931000000000001</v>
      </c>
      <c r="G169" s="28">
        <f t="shared" si="6"/>
        <v>2.1345210000000061</v>
      </c>
      <c r="H169" s="28">
        <f t="shared" si="7"/>
        <v>20.520900000000012</v>
      </c>
      <c r="I169" s="28">
        <f t="shared" si="8"/>
        <v>9.4187609999999946</v>
      </c>
    </row>
    <row r="170" spans="2:9" x14ac:dyDescent="0.3">
      <c r="B170" s="28">
        <v>25</v>
      </c>
      <c r="C170" s="28">
        <v>32</v>
      </c>
      <c r="D170" s="28">
        <v>18</v>
      </c>
      <c r="E170" s="28">
        <v>14.933999999999999</v>
      </c>
      <c r="G170" s="28">
        <f t="shared" si="6"/>
        <v>6.4312959999999979</v>
      </c>
      <c r="H170" s="28">
        <f t="shared" si="7"/>
        <v>0.2809000000000012</v>
      </c>
      <c r="I170" s="28">
        <f t="shared" si="8"/>
        <v>9.4003560000000039</v>
      </c>
    </row>
    <row r="171" spans="2:9" x14ac:dyDescent="0.3">
      <c r="B171" s="28">
        <v>31</v>
      </c>
      <c r="C171" s="28">
        <v>27</v>
      </c>
      <c r="D171" s="28">
        <v>21</v>
      </c>
      <c r="E171" s="28">
        <v>17.468</v>
      </c>
      <c r="G171" s="28">
        <f t="shared" si="6"/>
        <v>3.9999999999955664E-6</v>
      </c>
      <c r="H171" s="28">
        <f t="shared" si="7"/>
        <v>12.460900000000008</v>
      </c>
      <c r="I171" s="28">
        <f t="shared" si="8"/>
        <v>12.475023999999999</v>
      </c>
    </row>
    <row r="172" spans="2:9" x14ac:dyDescent="0.3">
      <c r="B172" s="28">
        <v>41</v>
      </c>
      <c r="C172" s="28">
        <v>37</v>
      </c>
      <c r="D172" s="28">
        <v>18</v>
      </c>
      <c r="E172" s="28">
        <v>16.997999999999998</v>
      </c>
      <c r="G172" s="28">
        <f t="shared" si="6"/>
        <v>0.22278400000000123</v>
      </c>
      <c r="H172" s="28">
        <f t="shared" si="7"/>
        <v>0.2809000000000012</v>
      </c>
      <c r="I172" s="28">
        <f t="shared" si="8"/>
        <v>1.004004000000005</v>
      </c>
    </row>
    <row r="173" spans="2:9" x14ac:dyDescent="0.3">
      <c r="B173" s="28">
        <v>25</v>
      </c>
      <c r="C173" s="28">
        <v>17</v>
      </c>
      <c r="D173" s="28">
        <v>22</v>
      </c>
      <c r="E173" s="28">
        <v>18.774000000000001</v>
      </c>
      <c r="G173" s="28">
        <f t="shared" si="6"/>
        <v>1.7004160000000053</v>
      </c>
      <c r="H173" s="28">
        <f t="shared" si="7"/>
        <v>20.520900000000012</v>
      </c>
      <c r="I173" s="28">
        <f t="shared" si="8"/>
        <v>10.407075999999995</v>
      </c>
    </row>
    <row r="174" spans="2:9" x14ac:dyDescent="0.3">
      <c r="B174" s="28">
        <v>25</v>
      </c>
      <c r="C174" s="28">
        <v>34</v>
      </c>
      <c r="D174" s="28">
        <v>12</v>
      </c>
      <c r="E174" s="28">
        <v>14.421999999999999</v>
      </c>
      <c r="G174" s="28">
        <f t="shared" si="6"/>
        <v>9.2903040000000008</v>
      </c>
      <c r="H174" s="28">
        <f t="shared" si="7"/>
        <v>29.920899999999989</v>
      </c>
      <c r="I174" s="28">
        <f t="shared" si="8"/>
        <v>5.8660839999999945</v>
      </c>
    </row>
    <row r="175" spans="2:9" x14ac:dyDescent="0.3">
      <c r="B175" s="28">
        <v>28</v>
      </c>
      <c r="C175" s="28">
        <v>21</v>
      </c>
      <c r="D175" s="28">
        <v>19</v>
      </c>
      <c r="E175" s="28">
        <v>18.376999999999999</v>
      </c>
      <c r="G175" s="28">
        <f t="shared" si="6"/>
        <v>0.82264900000000007</v>
      </c>
      <c r="H175" s="28">
        <f t="shared" si="7"/>
        <v>2.3409000000000035</v>
      </c>
      <c r="I175" s="28">
        <f t="shared" si="8"/>
        <v>0.38812900000000139</v>
      </c>
    </row>
    <row r="176" spans="2:9" x14ac:dyDescent="0.3">
      <c r="B176" s="28">
        <v>37</v>
      </c>
      <c r="C176" s="28">
        <v>38</v>
      </c>
      <c r="D176" s="28">
        <v>25</v>
      </c>
      <c r="E176" s="28">
        <v>15.905999999999999</v>
      </c>
      <c r="G176" s="28">
        <f t="shared" si="6"/>
        <v>2.4460960000000003</v>
      </c>
      <c r="H176" s="28">
        <f t="shared" si="7"/>
        <v>56.700900000000019</v>
      </c>
      <c r="I176" s="28">
        <f t="shared" si="8"/>
        <v>82.700836000000024</v>
      </c>
    </row>
    <row r="177" spans="2:15" x14ac:dyDescent="0.3">
      <c r="B177" s="28">
        <v>26</v>
      </c>
      <c r="C177" s="28">
        <v>23</v>
      </c>
      <c r="D177" s="28">
        <v>20</v>
      </c>
      <c r="E177" s="28">
        <v>17.446999999999999</v>
      </c>
      <c r="G177" s="28">
        <f t="shared" si="6"/>
        <v>5.2899999999998564E-4</v>
      </c>
      <c r="H177" s="28">
        <f t="shared" si="7"/>
        <v>6.4009000000000054</v>
      </c>
      <c r="I177" s="28">
        <f t="shared" si="8"/>
        <v>6.5178090000000042</v>
      </c>
    </row>
    <row r="178" spans="2:15" x14ac:dyDescent="0.3">
      <c r="B178" s="28">
        <v>32</v>
      </c>
      <c r="C178" s="28">
        <v>22</v>
      </c>
      <c r="D178" s="28">
        <v>20</v>
      </c>
      <c r="E178" s="28">
        <v>18.957000000000001</v>
      </c>
      <c r="G178" s="28">
        <f t="shared" si="6"/>
        <v>2.2111690000000057</v>
      </c>
      <c r="H178" s="28">
        <f t="shared" si="7"/>
        <v>6.4009000000000054</v>
      </c>
      <c r="I178" s="28">
        <f t="shared" si="8"/>
        <v>1.0878489999999985</v>
      </c>
    </row>
    <row r="179" spans="2:15" x14ac:dyDescent="0.3">
      <c r="B179" s="28">
        <v>43</v>
      </c>
      <c r="C179" s="28">
        <v>37</v>
      </c>
      <c r="D179" s="28">
        <v>22</v>
      </c>
      <c r="E179" s="28">
        <v>17.416</v>
      </c>
      <c r="G179" s="28">
        <f t="shared" si="6"/>
        <v>2.9159999999998371E-3</v>
      </c>
      <c r="H179" s="28">
        <f t="shared" si="7"/>
        <v>20.520900000000012</v>
      </c>
      <c r="I179" s="28">
        <f t="shared" si="8"/>
        <v>21.013055999999995</v>
      </c>
    </row>
    <row r="180" spans="2:15" x14ac:dyDescent="0.3">
      <c r="B180" s="28">
        <v>27</v>
      </c>
      <c r="C180" s="28">
        <v>33</v>
      </c>
      <c r="D180" s="28">
        <v>13</v>
      </c>
      <c r="E180" s="28">
        <v>15.096</v>
      </c>
      <c r="G180" s="28">
        <f t="shared" si="6"/>
        <v>5.6358759999999943</v>
      </c>
      <c r="H180" s="28">
        <f t="shared" si="7"/>
        <v>19.980899999999991</v>
      </c>
      <c r="I180" s="28">
        <f t="shared" si="8"/>
        <v>4.3932160000000007</v>
      </c>
    </row>
    <row r="181" spans="2:15" x14ac:dyDescent="0.3">
      <c r="B181" s="28">
        <v>24</v>
      </c>
      <c r="C181" s="28">
        <v>25</v>
      </c>
      <c r="D181" s="28">
        <v>4</v>
      </c>
      <c r="E181" s="28">
        <v>16.516999999999999</v>
      </c>
      <c r="G181" s="28">
        <f t="shared" si="6"/>
        <v>0.90820899999999882</v>
      </c>
      <c r="H181" s="28">
        <f t="shared" si="7"/>
        <v>181.44089999999997</v>
      </c>
      <c r="I181" s="28">
        <f t="shared" si="8"/>
        <v>156.67528899999999</v>
      </c>
    </row>
    <row r="182" spans="2:15" x14ac:dyDescent="0.3">
      <c r="B182" s="28">
        <v>30</v>
      </c>
      <c r="C182" s="28">
        <v>31</v>
      </c>
      <c r="D182" s="28">
        <v>10</v>
      </c>
      <c r="E182" s="28">
        <v>16.234999999999999</v>
      </c>
      <c r="G182" s="28">
        <f t="shared" si="6"/>
        <v>1.5252249999999985</v>
      </c>
      <c r="H182" s="28">
        <f t="shared" si="7"/>
        <v>55.800899999999984</v>
      </c>
      <c r="I182" s="28">
        <f t="shared" si="8"/>
        <v>38.875224999999993</v>
      </c>
    </row>
    <row r="183" spans="2:15" x14ac:dyDescent="0.3">
      <c r="B183" s="28">
        <v>19</v>
      </c>
      <c r="C183" s="28">
        <v>28</v>
      </c>
      <c r="D183" s="28">
        <v>24</v>
      </c>
      <c r="E183" s="28">
        <v>14.704000000000001</v>
      </c>
      <c r="G183" s="28">
        <f t="shared" si="6"/>
        <v>7.6507559999999906</v>
      </c>
      <c r="H183" s="28">
        <f t="shared" si="7"/>
        <v>42.640900000000016</v>
      </c>
      <c r="I183" s="28">
        <f t="shared" si="8"/>
        <v>86.415615999999986</v>
      </c>
      <c r="L183" s="33" t="s">
        <v>45</v>
      </c>
      <c r="M183" s="34">
        <f>(D188/C188)*((SQRT(1/(1-C193))))*((SQRT((1-H190)/(184-2-1))))</f>
        <v>4.4773876826235112E-2</v>
      </c>
    </row>
    <row r="184" spans="2:15" x14ac:dyDescent="0.3">
      <c r="B184" s="28">
        <v>39</v>
      </c>
      <c r="C184" s="28">
        <v>30</v>
      </c>
      <c r="D184" s="28">
        <v>15</v>
      </c>
      <c r="E184" s="28">
        <v>18.372</v>
      </c>
      <c r="G184" s="28">
        <f t="shared" si="6"/>
        <v>0.81360400000000188</v>
      </c>
      <c r="H184" s="28">
        <f t="shared" si="7"/>
        <v>6.100899999999994</v>
      </c>
      <c r="I184" s="28">
        <f t="shared" si="8"/>
        <v>11.370384</v>
      </c>
    </row>
    <row r="185" spans="2:15" x14ac:dyDescent="0.3">
      <c r="B185" s="28">
        <v>29</v>
      </c>
      <c r="C185" s="28">
        <v>28</v>
      </c>
      <c r="D185" s="28">
        <v>19</v>
      </c>
      <c r="E185" s="28">
        <v>16.794</v>
      </c>
      <c r="G185" s="28">
        <f t="shared" si="6"/>
        <v>0.45697599999999783</v>
      </c>
      <c r="H185" s="28">
        <f t="shared" si="7"/>
        <v>2.3409000000000035</v>
      </c>
      <c r="I185" s="28">
        <f t="shared" si="8"/>
        <v>4.8664359999999975</v>
      </c>
      <c r="L185" s="28" t="s">
        <v>46</v>
      </c>
    </row>
    <row r="187" spans="2:15" x14ac:dyDescent="0.3">
      <c r="B187" s="28">
        <f>AVERAGE(B2:B185)</f>
        <v>32.951086956521742</v>
      </c>
      <c r="C187" s="28">
        <f>AVERAGE(C2:C185)</f>
        <v>28.597826086956523</v>
      </c>
      <c r="D187" s="28">
        <f>AVERAGE(D2:D185)</f>
        <v>17.472826086956523</v>
      </c>
      <c r="L187" s="28" t="s">
        <v>45</v>
      </c>
      <c r="M187" s="32">
        <f>(D188/C188)*((SQRT(1/(1-C193))))*((SQRT((1-H190)/(400-2-1))))</f>
        <v>3.0232129152379703E-2</v>
      </c>
      <c r="N187" s="28" t="s">
        <v>47</v>
      </c>
    </row>
    <row r="188" spans="2:15" x14ac:dyDescent="0.3">
      <c r="B188" s="28">
        <f>_xlfn.STDEV.S(B2:B185)</f>
        <v>7.5857789664553508</v>
      </c>
      <c r="C188" s="28">
        <f>_xlfn.STDEV.S(C2:C185)</f>
        <v>8.3869007707194783</v>
      </c>
      <c r="D188" s="28">
        <f>_xlfn.STDEV.S(D2:D185)</f>
        <v>5.4681712562447942</v>
      </c>
      <c r="E188" s="28">
        <v>2.3708569661265595</v>
      </c>
      <c r="G188" s="28">
        <f>SUM(G2:G185)</f>
        <v>1028.6381469999999</v>
      </c>
      <c r="H188" s="28">
        <f>SUM(H2:H185)</f>
        <v>5471.8655999999983</v>
      </c>
      <c r="I188" s="28">
        <f>SUM(I2:I185)</f>
        <v>4441.0468069999988</v>
      </c>
      <c r="L188" s="28" t="s">
        <v>45</v>
      </c>
      <c r="M188" s="32">
        <f>(D188/C188)*((SQRT(1/(1-C193))))*((SQRT((1-H190)/(184-6-1))))</f>
        <v>4.5276969884189819E-2</v>
      </c>
      <c r="N188" s="28" t="s">
        <v>48</v>
      </c>
      <c r="O188" s="28" t="s">
        <v>49</v>
      </c>
    </row>
    <row r="189" spans="2:15" x14ac:dyDescent="0.3">
      <c r="B189" s="28">
        <f>B188^2</f>
        <v>57.54404252791641</v>
      </c>
      <c r="C189" s="28">
        <f>C188^2</f>
        <v>70.340104537894973</v>
      </c>
      <c r="D189" s="28">
        <f>D188^2</f>
        <v>29.900896887621769</v>
      </c>
      <c r="E189" s="28">
        <v>5.6209627538308338</v>
      </c>
      <c r="L189" s="28" t="s">
        <v>45</v>
      </c>
      <c r="M189" s="32">
        <f>(D188/C188)*((SQRT(1/(1-0.2))))*((SQRT((1-H190)/(184-2-1))))</f>
        <v>4.8824508946058477E-2</v>
      </c>
      <c r="N189" s="28" t="s">
        <v>50</v>
      </c>
    </row>
    <row r="190" spans="2:15" x14ac:dyDescent="0.3">
      <c r="G190" s="30" t="s">
        <v>38</v>
      </c>
      <c r="H190" s="30">
        <f>G188/H188</f>
        <v>0.18798673472535588</v>
      </c>
      <c r="L190" s="28" t="s">
        <v>45</v>
      </c>
      <c r="M190" s="32">
        <f>(D188/C188)*((SQRT(1/(1-C193))))*((SQRT((1-0.45)/(184-2-1))))</f>
        <v>3.6848896174125678E-2</v>
      </c>
      <c r="N190" s="28" t="s">
        <v>51</v>
      </c>
    </row>
    <row r="191" spans="2:15" x14ac:dyDescent="0.3">
      <c r="G191" s="31" t="s">
        <v>38</v>
      </c>
      <c r="H191" s="31">
        <f>(CORREL(D2:D185,E2:E185))^2</f>
        <v>0.18838649716397846</v>
      </c>
      <c r="L191" s="28" t="s">
        <v>45</v>
      </c>
      <c r="M191" s="35">
        <f>(9/C188)*((SQRT(1/(1-C193))))*((SQRT((1-H190)/(184-2-1))))</f>
        <v>7.3692807440132679E-2</v>
      </c>
      <c r="N191" s="28" t="s">
        <v>52</v>
      </c>
    </row>
    <row r="192" spans="2:15" x14ac:dyDescent="0.3">
      <c r="B192" s="28" t="s">
        <v>44</v>
      </c>
      <c r="C192" s="28">
        <f>CORREL(B2:B185,C2:C185)</f>
        <v>0.22068643251461387</v>
      </c>
    </row>
    <row r="193" spans="3:8" x14ac:dyDescent="0.3">
      <c r="C193" s="28">
        <f>C192^2</f>
        <v>4.8702501496027222E-2</v>
      </c>
      <c r="G193" s="29" t="s">
        <v>40</v>
      </c>
      <c r="H193" s="29">
        <f>(G188/2)/(I188/181)</f>
        <v>20.96166880222211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regressione semplice lineare</vt:lpstr>
      <vt:lpstr>regresione multipla lineare</vt:lpstr>
      <vt:lpstr>ARM scomposizione varianza</vt:lpstr>
      <vt:lpstr>SE di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dibla</dc:creator>
  <cp:lastModifiedBy>dibla</cp:lastModifiedBy>
  <dcterms:created xsi:type="dcterms:W3CDTF">2023-03-22T17:37:38Z</dcterms:created>
  <dcterms:modified xsi:type="dcterms:W3CDTF">2023-03-23T08:43:49Z</dcterms:modified>
</cp:coreProperties>
</file>