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594d655caa655d/Documenti correnti/Università/Didattica/Corsi universitari/AA 2022_23/2023 Lezione con Bortoluzzi/"/>
    </mc:Choice>
  </mc:AlternateContent>
  <xr:revisionPtr revIDLastSave="48" documentId="13_ncr:1_{85C7C43D-275A-43CB-9134-DD2944567AAF}" xr6:coauthVersionLast="47" xr6:coauthVersionMax="47" xr10:uidLastSave="{33A90A89-6EDD-455B-BB30-49124A3212E7}"/>
  <bookViews>
    <workbookView xWindow="-96" yWindow="-96" windowWidth="23232" windowHeight="12432" tabRatio="500" activeTab="1" xr2:uid="{00000000-000D-0000-FFFF-FFFF00000000}"/>
  </bookViews>
  <sheets>
    <sheet name="Cover" sheetId="3" r:id="rId1"/>
    <sheet name="Business Plan Simulation" sheetId="1" r:id="rId2"/>
    <sheet name="Authors" sheetId="2" r:id="rId3"/>
  </sheets>
  <externalReferences>
    <externalReference r:id="rId4"/>
    <externalReference r:id="rId5"/>
    <externalReference r:id="rId6"/>
  </externalReferences>
  <definedNames>
    <definedName name="Anzianità_Rec_12">[1]dati!$A$6:$AG$16</definedName>
    <definedName name="_xlnm.Print_Area" localSheetId="0">Cover!$A$3:$N$17</definedName>
    <definedName name="CL">[2]Analitico!$M$4:$M$5409</definedName>
    <definedName name="CN">[2]Analitico!$R$4:$R$5409</definedName>
    <definedName name="Consolidated">'[3]General Information'!$X$2:$X$3</definedName>
    <definedName name="Da_completare" comment="d" localSheetId="0">#REF!</definedName>
    <definedName name="Da_completare" comment="d">#REF!</definedName>
    <definedName name="ETA_POND">[2]Analitico!$AK$4:$AK$5409</definedName>
    <definedName name="FLAG">[2]Analitico!$AN$4:$AN$5409</definedName>
    <definedName name="FLAG_CHIRO">[2]Analitico!$AM$4:$AM$5409</definedName>
    <definedName name="FLAG_IPO">[2]Analitico!$AL$4:$AL$5409</definedName>
    <definedName name="Flussi_12">'[1]pivot Flussi 2012'!$A$5:$C$14</definedName>
    <definedName name="GBV">[2]Analitico!$N$4:$N$5409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"03/14/2016 09:05:37"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pratiche_11">'[1]Pivot Stock_2011'!$A$21:$H$31</definedName>
    <definedName name="PREZZO" localSheetId="0">[2]Analitico!#REF!</definedName>
    <definedName name="PREZZO">[2]Analitico!#REF!</definedName>
    <definedName name="stock_11">'[1]Pivot Stock_2011'!$A$5:$H$15</definedName>
    <definedName name="TIPO_GAR">[2]Analitico!$AB$4:$AB$5409</definedName>
    <definedName name="Yes">'[3]General Information'!$W$2:$W$3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1" i="1" l="1"/>
  <c r="D21" i="1"/>
  <c r="D22" i="1" l="1"/>
  <c r="O11" i="1" l="1"/>
  <c r="O25" i="1" s="1"/>
  <c r="P11" i="1"/>
  <c r="P25" i="1" s="1"/>
  <c r="Q11" i="1"/>
  <c r="Q25" i="1" s="1"/>
  <c r="R11" i="1"/>
  <c r="R25" i="1" s="1"/>
  <c r="N11" i="1"/>
  <c r="R9" i="1"/>
  <c r="Q9" i="1"/>
  <c r="P9" i="1"/>
  <c r="O9" i="1"/>
  <c r="N9" i="1"/>
  <c r="N7" i="1"/>
  <c r="N6" i="1"/>
  <c r="R6" i="1"/>
  <c r="Q6" i="1"/>
  <c r="P6" i="1"/>
  <c r="O6" i="1"/>
  <c r="R7" i="1"/>
  <c r="Q7" i="1"/>
  <c r="P7" i="1"/>
  <c r="F10" i="1"/>
  <c r="O7" i="1" s="1"/>
  <c r="I5" i="1" l="1"/>
  <c r="N37" i="1"/>
  <c r="O37" i="1" s="1"/>
  <c r="P37" i="1" s="1"/>
  <c r="Q37" i="1" s="1"/>
  <c r="R37" i="1" s="1"/>
  <c r="N25" i="1"/>
  <c r="N44" i="1"/>
  <c r="N42" i="1"/>
  <c r="O42" i="1" s="1"/>
  <c r="P42" i="1" s="1"/>
  <c r="Q42" i="1" s="1"/>
  <c r="R27" i="1"/>
  <c r="N22" i="1"/>
  <c r="N21" i="1"/>
  <c r="N20" i="1"/>
  <c r="N35" i="1" l="1"/>
  <c r="P40" i="1"/>
  <c r="O35" i="1"/>
  <c r="O44" i="1"/>
  <c r="N23" i="1" l="1"/>
  <c r="O23" i="1"/>
  <c r="P41" i="1"/>
  <c r="P43" i="1" s="1"/>
  <c r="N40" i="1"/>
  <c r="N8" i="1"/>
  <c r="N10" i="1" s="1"/>
  <c r="N15" i="1" s="1"/>
  <c r="R40" i="1"/>
  <c r="Q40" i="1"/>
  <c r="Q24" i="1" s="1"/>
  <c r="O40" i="1"/>
  <c r="P24" i="1" s="1"/>
  <c r="O8" i="1"/>
  <c r="O10" i="1" s="1"/>
  <c r="O15" i="1" s="1"/>
  <c r="P44" i="1"/>
  <c r="R24" i="1" l="1"/>
  <c r="O24" i="1"/>
  <c r="O51" i="1"/>
  <c r="N51" i="1"/>
  <c r="N24" i="1"/>
  <c r="E21" i="1" s="1"/>
  <c r="Q41" i="1"/>
  <c r="Q43" i="1" s="1"/>
  <c r="Q44" i="1"/>
  <c r="R41" i="1"/>
  <c r="R43" i="1" s="1"/>
  <c r="R35" i="1"/>
  <c r="R8" i="1"/>
  <c r="R10" i="1" s="1"/>
  <c r="R15" i="1" s="1"/>
  <c r="O12" i="1"/>
  <c r="P35" i="1"/>
  <c r="P23" i="1" s="1"/>
  <c r="P8" i="1"/>
  <c r="P10" i="1" s="1"/>
  <c r="P15" i="1" s="1"/>
  <c r="N12" i="1"/>
  <c r="O41" i="1"/>
  <c r="O43" i="1" s="1"/>
  <c r="Q8" i="1"/>
  <c r="Q10" i="1" s="1"/>
  <c r="Q15" i="1" s="1"/>
  <c r="Q35" i="1"/>
  <c r="N41" i="1"/>
  <c r="N43" i="1" s="1"/>
  <c r="Q23" i="1" l="1"/>
  <c r="H22" i="1" s="1"/>
  <c r="F21" i="1"/>
  <c r="G21" i="1" s="1"/>
  <c r="F22" i="1"/>
  <c r="R23" i="1"/>
  <c r="E22" i="1"/>
  <c r="G22" i="1"/>
  <c r="P12" i="1"/>
  <c r="P13" i="1" s="1"/>
  <c r="P14" i="1" s="1"/>
  <c r="P51" i="1"/>
  <c r="Q12" i="1"/>
  <c r="Q13" i="1" s="1"/>
  <c r="Q51" i="1"/>
  <c r="R12" i="1"/>
  <c r="R13" i="1" s="1"/>
  <c r="R14" i="1" s="1"/>
  <c r="R51" i="1"/>
  <c r="O13" i="1"/>
  <c r="R44" i="1"/>
  <c r="N13" i="1"/>
  <c r="H21" i="1" l="1"/>
  <c r="I21" i="1" s="1"/>
  <c r="I22" i="1"/>
  <c r="D24" i="1" s="1"/>
  <c r="N14" i="1"/>
  <c r="Q26" i="1"/>
  <c r="N26" i="1"/>
  <c r="O26" i="1"/>
  <c r="R26" i="1"/>
  <c r="O14" i="1"/>
  <c r="P26" i="1"/>
  <c r="Q14" i="1"/>
  <c r="N28" i="1" l="1"/>
  <c r="N30" i="1" s="1"/>
  <c r="N45" i="1"/>
  <c r="O45" i="1" s="1"/>
  <c r="O19" i="1" l="1"/>
  <c r="O28" i="1" s="1"/>
  <c r="P19" i="1" s="1"/>
  <c r="P28" i="1" s="1"/>
  <c r="N34" i="1"/>
  <c r="N36" i="1" s="1"/>
  <c r="O46" i="1"/>
  <c r="P45" i="1"/>
  <c r="Q45" i="1" s="1"/>
  <c r="R45" i="1" s="1"/>
  <c r="O54" i="1" l="1"/>
  <c r="O52" i="1"/>
  <c r="N38" i="1"/>
  <c r="N53" i="1" s="1"/>
  <c r="N55" i="1"/>
  <c r="O34" i="1"/>
  <c r="O36" i="1" s="1"/>
  <c r="O30" i="1"/>
  <c r="P30" i="1"/>
  <c r="Q19" i="1"/>
  <c r="Q28" i="1" s="1"/>
  <c r="P34" i="1"/>
  <c r="P36" i="1" s="1"/>
  <c r="P55" i="1" s="1"/>
  <c r="O47" i="1"/>
  <c r="N46" i="1" l="1"/>
  <c r="O38" i="1"/>
  <c r="O53" i="1" s="1"/>
  <c r="O55" i="1"/>
  <c r="P38" i="1"/>
  <c r="P53" i="1" s="1"/>
  <c r="Q30" i="1"/>
  <c r="R19" i="1"/>
  <c r="R28" i="1" s="1"/>
  <c r="Q34" i="1"/>
  <c r="Q36" i="1" s="1"/>
  <c r="Q55" i="1" s="1"/>
  <c r="N54" i="1" l="1"/>
  <c r="N52" i="1"/>
  <c r="N47" i="1"/>
  <c r="Q38" i="1"/>
  <c r="Q53" i="1" s="1"/>
  <c r="R34" i="1"/>
  <c r="R36" i="1" s="1"/>
  <c r="R55" i="1" s="1"/>
  <c r="R30" i="1"/>
  <c r="P46" i="1"/>
  <c r="P54" i="1" l="1"/>
  <c r="P52" i="1"/>
  <c r="P47" i="1"/>
  <c r="R38" i="1"/>
  <c r="R53" i="1" s="1"/>
  <c r="Q46" i="1"/>
  <c r="Q54" i="1" l="1"/>
  <c r="Q52" i="1"/>
  <c r="Q47" i="1"/>
  <c r="R46" i="1"/>
  <c r="R54" i="1" l="1"/>
  <c r="R52" i="1"/>
  <c r="R47" i="1"/>
</calcChain>
</file>

<file path=xl/sharedStrings.xml><?xml version="1.0" encoding="utf-8"?>
<sst xmlns="http://schemas.openxmlformats.org/spreadsheetml/2006/main" count="106" uniqueCount="76">
  <si>
    <t>YEAR</t>
  </si>
  <si>
    <t>FINANCIAL STATEMENTS</t>
  </si>
  <si>
    <t>UNITS PRODUCED AND SOLD (NO STOCKS)</t>
  </si>
  <si>
    <t>INITIAL FINANCIAL SITUATION</t>
  </si>
  <si>
    <t>NEW EQUITY IN</t>
  </si>
  <si>
    <t>NEW DEBTS IN</t>
  </si>
  <si>
    <t>NEW INVESTMENTS OUT</t>
  </si>
  <si>
    <t>REVENUES IN</t>
  </si>
  <si>
    <t>DEPRECIATION</t>
  </si>
  <si>
    <t>EXPENSES FOR VARIABLE COSTS</t>
  </si>
  <si>
    <t>BANK INTERESTS</t>
  </si>
  <si>
    <t>TAX EXPENSES</t>
  </si>
  <si>
    <t>DEBT OUT</t>
  </si>
  <si>
    <t>FINAL FINANCIAL SITUATION</t>
  </si>
  <si>
    <t>INITIAL EQUITY HERE</t>
  </si>
  <si>
    <t>INITIAL DEBT HERE</t>
  </si>
  <si>
    <t>Delay in AR</t>
  </si>
  <si>
    <t>Dealy in AP</t>
  </si>
  <si>
    <t>Cost of Goods Sold</t>
  </si>
  <si>
    <t>EBITDA</t>
  </si>
  <si>
    <t>Depreciation</t>
  </si>
  <si>
    <t>EBIT</t>
  </si>
  <si>
    <t>Interest Expenses</t>
  </si>
  <si>
    <t>EBT</t>
  </si>
  <si>
    <t>Tax Expenses</t>
  </si>
  <si>
    <t>NET INCOME</t>
  </si>
  <si>
    <t>Cash</t>
  </si>
  <si>
    <t>Accounts Receivable</t>
  </si>
  <si>
    <t>Current Assets</t>
  </si>
  <si>
    <t>Property, plant, and equipment (Net Value)</t>
  </si>
  <si>
    <t>TOTAL ASSETS</t>
  </si>
  <si>
    <t>Accounts Payable</t>
  </si>
  <si>
    <t>Current Liabilities</t>
  </si>
  <si>
    <t>Long-term liabilities</t>
  </si>
  <si>
    <t>TOTAL LIABILITIES</t>
  </si>
  <si>
    <t>Shareholder's Equity</t>
  </si>
  <si>
    <t>Retained Earnings</t>
  </si>
  <si>
    <t>TOTAL EQUITY</t>
  </si>
  <si>
    <t>TOTAL LIABILITIES and EQUITY</t>
  </si>
  <si>
    <t>ROS</t>
  </si>
  <si>
    <t>ROE</t>
  </si>
  <si>
    <t>ROA</t>
  </si>
  <si>
    <t>Financial Leverage</t>
  </si>
  <si>
    <t>Current Ratio</t>
  </si>
  <si>
    <t>Professor:</t>
  </si>
  <si>
    <t>GUIDO BORTOLUZZI</t>
  </si>
  <si>
    <t>FABIO FURLANI</t>
  </si>
  <si>
    <t>GIORGIO VALENTINUZ</t>
  </si>
  <si>
    <t>AVERAGE DISCOUNT PERCENTAGE APPLIED</t>
  </si>
  <si>
    <t>CAPITAL EXPENSES (Initial Investment)</t>
  </si>
  <si>
    <t>Insert data in these cells =</t>
  </si>
  <si>
    <t>2022E</t>
  </si>
  <si>
    <t>2023E</t>
  </si>
  <si>
    <t>2024E</t>
  </si>
  <si>
    <t>2025E</t>
  </si>
  <si>
    <t>CASH FLOW STATEMENT</t>
  </si>
  <si>
    <t>INCOME STATEMENT</t>
  </si>
  <si>
    <t>BALANCE SHEET</t>
  </si>
  <si>
    <t>RATIOS</t>
  </si>
  <si>
    <t>2026E</t>
  </si>
  <si>
    <t>Theoretical tax expenses</t>
  </si>
  <si>
    <t>Internal Rate of Return</t>
  </si>
  <si>
    <t>Student:</t>
  </si>
  <si>
    <t>Days</t>
  </si>
  <si>
    <r>
      <t>CASH FLOW (</t>
    </r>
    <r>
      <rPr>
        <b/>
        <sz val="12"/>
        <rFont val="Calibri"/>
        <family val="2"/>
      </rPr>
      <t>Δ</t>
    </r>
    <r>
      <rPr>
        <b/>
        <sz val="12"/>
        <rFont val="Calibri"/>
        <family val="2"/>
        <scheme val="minor"/>
      </rPr>
      <t>)</t>
    </r>
  </si>
  <si>
    <t>INTEREST RATE</t>
  </si>
  <si>
    <t>TAX RATE</t>
  </si>
  <si>
    <t>UNIT COST (€ per Unit Produced)</t>
  </si>
  <si>
    <t>UNIT PRICE (€ per Unit Sold)</t>
  </si>
  <si>
    <t>BE Quantity (included Interest Exp.)</t>
  </si>
  <si>
    <t>Revenues</t>
  </si>
  <si>
    <r>
      <rPr>
        <b/>
        <i/>
        <sz val="12"/>
        <color rgb="FF000000"/>
        <rFont val="Calibri"/>
        <family val="2"/>
        <scheme val="minor"/>
      </rPr>
      <t>INVESTMENT’S PAYBACK PERIOD (Asset Side)</t>
    </r>
    <r>
      <rPr>
        <b/>
        <sz val="12"/>
        <color rgb="FF000000"/>
        <rFont val="Calibri"/>
        <family val="2"/>
        <scheme val="minor"/>
      </rPr>
      <t xml:space="preserve">                  YEAR</t>
    </r>
  </si>
  <si>
    <t>Business Plan Simulation</t>
  </si>
  <si>
    <t>Cumulated Operating Free Cash Flow</t>
  </si>
  <si>
    <t>Operating Free Cash Flow</t>
  </si>
  <si>
    <t>Entrepreneurship Course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</si>
</sst>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0.00&quot;x&quot;"/>
    <numFmt numFmtId="166" formatCode="#0.00\ &quot;Units&quot;"/>
    <numFmt numFmtId="167" formatCode="0.0%"/>
  </numFmts>
  <fonts count="27" x14ac:knownFonts="1">
    <font>
      <sz val="12"/>
      <color rgb="FF000000"/>
      <name val="Arial"/>
      <charset val="1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  <charset val="1"/>
    </font>
    <font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i/>
      <sz val="12"/>
      <color rgb="FF17375E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4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2"/>
      <color theme="0" tint="-0.249977111117893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22"/>
      <color theme="4" tint="-0.499984740745262"/>
      <name val="Calibri"/>
      <family val="2"/>
      <scheme val="minor"/>
    </font>
    <font>
      <b/>
      <sz val="12"/>
      <name val="Calibri"/>
      <family val="2"/>
    </font>
    <font>
      <b/>
      <i/>
      <sz val="12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2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EEAF6"/>
        <bgColor rgb="FFE2EFD9"/>
      </patternFill>
    </fill>
    <fill>
      <patternFill patternType="solid">
        <fgColor rgb="FFDEEAF6"/>
        <bgColor indexed="64"/>
      </patternFill>
    </fill>
    <fill>
      <patternFill patternType="solid">
        <fgColor rgb="FFDEEAF6"/>
        <bgColor rgb="FFDEEAF6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indexed="64"/>
      </right>
      <top/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1" fillId="0" borderId="1" xfId="3" applyBorder="1"/>
    <xf numFmtId="0" fontId="1" fillId="0" borderId="0" xfId="3"/>
    <xf numFmtId="0" fontId="4" fillId="0" borderId="0" xfId="3" applyFont="1"/>
    <xf numFmtId="0" fontId="5" fillId="0" borderId="0" xfId="3" applyFont="1" applyAlignment="1">
      <alignment horizontal="left" indent="6"/>
    </xf>
    <xf numFmtId="0" fontId="6" fillId="0" borderId="0" xfId="3" applyFont="1" applyAlignment="1">
      <alignment horizontal="right" vertical="center"/>
    </xf>
    <xf numFmtId="0" fontId="7" fillId="0" borderId="0" xfId="3" applyFont="1"/>
    <xf numFmtId="0" fontId="6" fillId="0" borderId="0" xfId="3" applyFont="1"/>
    <xf numFmtId="49" fontId="8" fillId="0" borderId="0" xfId="3" applyNumberFormat="1" applyFont="1" applyAlignment="1">
      <alignment horizontal="right" vertical="center"/>
    </xf>
    <xf numFmtId="0" fontId="9" fillId="0" borderId="0" xfId="3" applyFont="1" applyAlignment="1">
      <alignment horizontal="center" vertical="center"/>
    </xf>
    <xf numFmtId="49" fontId="8" fillId="0" borderId="0" xfId="3" applyNumberFormat="1" applyFont="1" applyAlignment="1">
      <alignment horizontal="right" vertical="center" wrapText="1"/>
    </xf>
    <xf numFmtId="9" fontId="9" fillId="0" borderId="0" xfId="4" applyFont="1" applyAlignment="1">
      <alignment horizontal="center" vertical="center"/>
    </xf>
    <xf numFmtId="0" fontId="11" fillId="0" borderId="0" xfId="0" applyFont="1"/>
    <xf numFmtId="0" fontId="12" fillId="0" borderId="0" xfId="3" applyFont="1"/>
    <xf numFmtId="0" fontId="10" fillId="0" borderId="0" xfId="0" applyFont="1"/>
    <xf numFmtId="0" fontId="13" fillId="0" borderId="0" xfId="0" applyFont="1"/>
    <xf numFmtId="0" fontId="13" fillId="0" borderId="6" xfId="0" applyFont="1" applyBorder="1"/>
    <xf numFmtId="0" fontId="13" fillId="0" borderId="7" xfId="0" applyFont="1" applyBorder="1"/>
    <xf numFmtId="0" fontId="13" fillId="0" borderId="8" xfId="0" applyFont="1" applyBorder="1"/>
    <xf numFmtId="0" fontId="13" fillId="0" borderId="9" xfId="0" applyFont="1" applyBorder="1"/>
    <xf numFmtId="0" fontId="15" fillId="0" borderId="0" xfId="0" applyFont="1" applyAlignment="1">
      <alignment horizontal="right"/>
    </xf>
    <xf numFmtId="0" fontId="13" fillId="0" borderId="2" xfId="0" applyFont="1" applyBorder="1"/>
    <xf numFmtId="0" fontId="13" fillId="0" borderId="10" xfId="0" applyFont="1" applyBorder="1"/>
    <xf numFmtId="0" fontId="15" fillId="0" borderId="0" xfId="0" applyFont="1"/>
    <xf numFmtId="0" fontId="14" fillId="0" borderId="0" xfId="0" applyFont="1" applyAlignment="1">
      <alignment horizontal="right"/>
    </xf>
    <xf numFmtId="0" fontId="14" fillId="0" borderId="10" xfId="0" applyFont="1" applyBorder="1" applyAlignment="1">
      <alignment horizontal="right"/>
    </xf>
    <xf numFmtId="0" fontId="14" fillId="3" borderId="4" xfId="0" applyFont="1" applyFill="1" applyBorder="1" applyAlignment="1">
      <alignment horizontal="left"/>
    </xf>
    <xf numFmtId="3" fontId="17" fillId="0" borderId="10" xfId="0" applyNumberFormat="1" applyFont="1" applyBorder="1"/>
    <xf numFmtId="0" fontId="13" fillId="0" borderId="3" xfId="0" applyFont="1" applyBorder="1"/>
    <xf numFmtId="0" fontId="13" fillId="0" borderId="4" xfId="0" applyFont="1" applyBorder="1"/>
    <xf numFmtId="0" fontId="14" fillId="0" borderId="3" xfId="0" applyFont="1" applyBorder="1"/>
    <xf numFmtId="0" fontId="14" fillId="0" borderId="4" xfId="0" applyFont="1" applyBorder="1"/>
    <xf numFmtId="164" fontId="16" fillId="0" borderId="13" xfId="1" applyNumberFormat="1" applyFont="1" applyFill="1" applyBorder="1" applyAlignment="1"/>
    <xf numFmtId="3" fontId="13" fillId="0" borderId="0" xfId="0" applyNumberFormat="1" applyFont="1"/>
    <xf numFmtId="9" fontId="13" fillId="0" borderId="0" xfId="2" applyFont="1" applyBorder="1"/>
    <xf numFmtId="0" fontId="20" fillId="0" borderId="0" xfId="0" applyFont="1"/>
    <xf numFmtId="0" fontId="13" fillId="0" borderId="11" xfId="0" applyFont="1" applyBorder="1"/>
    <xf numFmtId="0" fontId="13" fillId="0" borderId="1" xfId="0" applyFont="1" applyBorder="1"/>
    <xf numFmtId="9" fontId="16" fillId="0" borderId="1" xfId="2" applyFont="1" applyFill="1" applyBorder="1"/>
    <xf numFmtId="0" fontId="20" fillId="0" borderId="1" xfId="0" applyFont="1" applyBorder="1"/>
    <xf numFmtId="0" fontId="13" fillId="0" borderId="12" xfId="0" applyFont="1" applyBorder="1"/>
    <xf numFmtId="0" fontId="14" fillId="0" borderId="0" xfId="0" applyFont="1"/>
    <xf numFmtId="0" fontId="14" fillId="0" borderId="0" xfId="0" applyFont="1" applyAlignment="1">
      <alignment horizontal="left"/>
    </xf>
    <xf numFmtId="0" fontId="14" fillId="2" borderId="3" xfId="0" applyFont="1" applyFill="1" applyBorder="1"/>
    <xf numFmtId="0" fontId="14" fillId="2" borderId="4" xfId="0" applyFont="1" applyFill="1" applyBorder="1"/>
    <xf numFmtId="1" fontId="14" fillId="0" borderId="0" xfId="0" applyNumberFormat="1" applyFont="1"/>
    <xf numFmtId="3" fontId="14" fillId="0" borderId="0" xfId="0" applyNumberFormat="1" applyFont="1"/>
    <xf numFmtId="3" fontId="17" fillId="0" borderId="0" xfId="0" applyNumberFormat="1" applyFont="1"/>
    <xf numFmtId="3" fontId="13" fillId="0" borderId="4" xfId="0" applyNumberFormat="1" applyFont="1" applyBorder="1"/>
    <xf numFmtId="0" fontId="13" fillId="0" borderId="3" xfId="0" applyFont="1" applyBorder="1" applyAlignment="1">
      <alignment horizontal="left" vertical="center" readingOrder="1"/>
    </xf>
    <xf numFmtId="0" fontId="13" fillId="0" borderId="4" xfId="0" applyFont="1" applyBorder="1" applyAlignment="1">
      <alignment horizontal="left" vertical="center" readingOrder="1"/>
    </xf>
    <xf numFmtId="0" fontId="14" fillId="0" borderId="3" xfId="0" applyFont="1" applyBorder="1" applyAlignment="1">
      <alignment horizontal="left" vertical="center" readingOrder="1"/>
    </xf>
    <xf numFmtId="0" fontId="14" fillId="0" borderId="4" xfId="0" applyFont="1" applyBorder="1" applyAlignment="1">
      <alignment horizontal="left" vertical="center" readingOrder="1"/>
    </xf>
    <xf numFmtId="0" fontId="14" fillId="4" borderId="3" xfId="0" applyFont="1" applyFill="1" applyBorder="1" applyAlignment="1">
      <alignment horizontal="left" vertical="center" readingOrder="1"/>
    </xf>
    <xf numFmtId="0" fontId="14" fillId="4" borderId="4" xfId="0" applyFont="1" applyFill="1" applyBorder="1" applyAlignment="1">
      <alignment horizontal="left" vertical="center" readingOrder="1"/>
    </xf>
    <xf numFmtId="0" fontId="14" fillId="4" borderId="3" xfId="0" applyFont="1" applyFill="1" applyBorder="1"/>
    <xf numFmtId="0" fontId="14" fillId="4" borderId="4" xfId="0" applyFont="1" applyFill="1" applyBorder="1"/>
    <xf numFmtId="0" fontId="15" fillId="4" borderId="3" xfId="0" applyFont="1" applyFill="1" applyBorder="1"/>
    <xf numFmtId="0" fontId="15" fillId="4" borderId="4" xfId="0" applyFont="1" applyFill="1" applyBorder="1"/>
    <xf numFmtId="0" fontId="15" fillId="3" borderId="4" xfId="0" applyFont="1" applyFill="1" applyBorder="1"/>
    <xf numFmtId="0" fontId="15" fillId="0" borderId="3" xfId="0" applyFont="1" applyBorder="1"/>
    <xf numFmtId="0" fontId="15" fillId="0" borderId="4" xfId="0" applyFont="1" applyBorder="1"/>
    <xf numFmtId="9" fontId="20" fillId="0" borderId="0" xfId="0" applyNumberFormat="1" applyFont="1" applyAlignment="1">
      <alignment horizontal="center"/>
    </xf>
    <xf numFmtId="0" fontId="14" fillId="2" borderId="4" xfId="0" applyFont="1" applyFill="1" applyBorder="1" applyAlignment="1">
      <alignment horizontal="center"/>
    </xf>
    <xf numFmtId="14" fontId="14" fillId="0" borderId="0" xfId="0" applyNumberFormat="1" applyFont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3" fillId="0" borderId="0" xfId="1" applyNumberFormat="1" applyFont="1" applyBorder="1" applyAlignment="1">
      <alignment horizontal="center" vertical="center"/>
    </xf>
    <xf numFmtId="1" fontId="16" fillId="0" borderId="2" xfId="1" applyNumberFormat="1" applyFont="1" applyFill="1" applyBorder="1" applyAlignment="1">
      <alignment horizontal="center" vertical="center"/>
    </xf>
    <xf numFmtId="1" fontId="13" fillId="0" borderId="0" xfId="1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/>
    </xf>
    <xf numFmtId="9" fontId="16" fillId="0" borderId="2" xfId="2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3" fontId="13" fillId="0" borderId="4" xfId="0" applyNumberFormat="1" applyFont="1" applyBorder="1" applyAlignment="1">
      <alignment horizontal="center"/>
    </xf>
    <xf numFmtId="3" fontId="13" fillId="0" borderId="5" xfId="0" applyNumberFormat="1" applyFont="1" applyBorder="1" applyAlignment="1">
      <alignment horizont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21" fillId="0" borderId="4" xfId="0" applyNumberFormat="1" applyFont="1" applyBorder="1" applyAlignment="1">
      <alignment horizontal="center" vertical="center"/>
    </xf>
    <xf numFmtId="3" fontId="21" fillId="0" borderId="5" xfId="0" applyNumberFormat="1" applyFont="1" applyBorder="1" applyAlignment="1">
      <alignment horizontal="center" vertical="center"/>
    </xf>
    <xf numFmtId="3" fontId="14" fillId="2" borderId="4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3" fontId="14" fillId="4" borderId="4" xfId="0" applyNumberFormat="1" applyFont="1" applyFill="1" applyBorder="1" applyAlignment="1">
      <alignment horizontal="center" vertical="center"/>
    </xf>
    <xf numFmtId="3" fontId="14" fillId="4" borderId="5" xfId="0" applyNumberFormat="1" applyFont="1" applyFill="1" applyBorder="1" applyAlignment="1">
      <alignment horizontal="center" vertical="center"/>
    </xf>
    <xf numFmtId="10" fontId="13" fillId="0" borderId="4" xfId="0" applyNumberFormat="1" applyFont="1" applyBorder="1" applyAlignment="1">
      <alignment horizontal="center" vertical="center"/>
    </xf>
    <xf numFmtId="10" fontId="13" fillId="0" borderId="5" xfId="0" applyNumberFormat="1" applyFont="1" applyBorder="1" applyAlignment="1">
      <alignment horizontal="center" vertical="center"/>
    </xf>
    <xf numFmtId="2" fontId="13" fillId="0" borderId="4" xfId="0" applyNumberFormat="1" applyFont="1" applyBorder="1" applyAlignment="1">
      <alignment horizontal="center" vertical="center"/>
    </xf>
    <xf numFmtId="2" fontId="13" fillId="0" borderId="5" xfId="0" applyNumberFormat="1" applyFont="1" applyBorder="1" applyAlignment="1">
      <alignment horizontal="center" vertical="center"/>
    </xf>
    <xf numFmtId="3" fontId="16" fillId="0" borderId="2" xfId="1" applyNumberFormat="1" applyFont="1" applyFill="1" applyBorder="1" applyAlignment="1">
      <alignment horizontal="center" vertical="center"/>
    </xf>
    <xf numFmtId="165" fontId="13" fillId="0" borderId="4" xfId="0" applyNumberFormat="1" applyFont="1" applyBorder="1" applyAlignment="1">
      <alignment horizontal="center" vertical="center"/>
    </xf>
    <xf numFmtId="165" fontId="13" fillId="0" borderId="5" xfId="0" applyNumberFormat="1" applyFont="1" applyBorder="1" applyAlignment="1">
      <alignment horizontal="center" vertical="center"/>
    </xf>
    <xf numFmtId="166" fontId="13" fillId="0" borderId="0" xfId="0" applyNumberFormat="1" applyFont="1" applyAlignment="1">
      <alignment horizontal="center"/>
    </xf>
    <xf numFmtId="167" fontId="16" fillId="0" borderId="2" xfId="2" applyNumberFormat="1" applyFont="1" applyFill="1" applyBorder="1" applyAlignment="1">
      <alignment horizontal="center"/>
    </xf>
    <xf numFmtId="0" fontId="24" fillId="3" borderId="3" xfId="0" applyFont="1" applyFill="1" applyBorder="1"/>
    <xf numFmtId="0" fontId="25" fillId="3" borderId="3" xfId="0" applyFont="1" applyFill="1" applyBorder="1" applyAlignment="1">
      <alignment horizontal="left"/>
    </xf>
    <xf numFmtId="0" fontId="18" fillId="0" borderId="0" xfId="0" applyFont="1"/>
    <xf numFmtId="0" fontId="19" fillId="0" borderId="0" xfId="0" applyFont="1"/>
    <xf numFmtId="3" fontId="19" fillId="0" borderId="0" xfId="0" applyNumberFormat="1" applyFont="1" applyAlignment="1">
      <alignment horizontal="center" vertical="center"/>
    </xf>
    <xf numFmtId="0" fontId="18" fillId="0" borderId="7" xfId="0" applyFont="1" applyBorder="1"/>
    <xf numFmtId="0" fontId="26" fillId="0" borderId="7" xfId="0" applyFont="1" applyBorder="1"/>
    <xf numFmtId="3" fontId="26" fillId="0" borderId="7" xfId="0" applyNumberFormat="1" applyFont="1" applyBorder="1" applyAlignment="1">
      <alignment horizontal="center" vertical="center"/>
    </xf>
    <xf numFmtId="0" fontId="22" fillId="0" borderId="0" xfId="3" applyFont="1" applyAlignment="1">
      <alignment horizontal="left" vertical="center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</cellXfs>
  <cellStyles count="5">
    <cellStyle name="Migliaia" xfId="1" builtinId="3"/>
    <cellStyle name="Normal 2" xfId="3" xr:uid="{64A9F1B0-69DC-42AC-8935-1B4B40150FD7}"/>
    <cellStyle name="Normale" xfId="0" builtinId="0"/>
    <cellStyle name="Percent 2" xfId="4" xr:uid="{D7AB19EC-DB08-4E92-BA09-5D1C39B91C56}"/>
    <cellStyle name="Percentuale" xfId="2" builtinId="5"/>
  </cellStyles>
  <dxfs count="4">
    <dxf>
      <font>
        <color auto="1"/>
        <name val="Arial"/>
        <charset val="1"/>
      </font>
      <fill>
        <patternFill>
          <bgColor rgb="FF3DB565"/>
        </patternFill>
      </fill>
    </dxf>
    <dxf>
      <font>
        <color auto="1"/>
        <name val="Arial"/>
        <charset val="1"/>
      </font>
      <fill>
        <patternFill>
          <bgColor rgb="FFF47878"/>
        </patternFill>
      </fill>
    </dxf>
    <dxf>
      <font>
        <color auto="1"/>
        <name val="Arial"/>
        <charset val="1"/>
      </font>
      <fill>
        <patternFill>
          <bgColor rgb="FFF47878"/>
        </patternFill>
      </fill>
    </dxf>
    <dxf>
      <font>
        <color auto="1"/>
        <name val="Arial"/>
        <charset val="1"/>
      </font>
      <fill>
        <patternFill>
          <bgColor rgb="FF3DB565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EF2CB"/>
      <rgbColor rgb="FFDEEAF6"/>
      <rgbColor rgb="FF660066"/>
      <rgbColor rgb="FFF04E4D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835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EEAF6"/>
      <color rgb="FF3DB565"/>
      <color rgb="FFF47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Investment's Payback Period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'Business Plan Simulation'!$C$21</c:f>
              <c:strCache>
                <c:ptCount val="1"/>
                <c:pt idx="0">
                  <c:v>Cumulated Operating Free Cash Flow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Plan Simulation'!$D$20:$I$20</c:f>
              <c:strCache>
                <c:ptCount val="6"/>
                <c:pt idx="0">
                  <c:v>31/12/2021</c:v>
                </c:pt>
                <c:pt idx="1">
                  <c:v>2022E</c:v>
                </c:pt>
                <c:pt idx="2">
                  <c:v>2023E</c:v>
                </c:pt>
                <c:pt idx="3">
                  <c:v>2024E</c:v>
                </c:pt>
                <c:pt idx="4">
                  <c:v>2025E</c:v>
                </c:pt>
                <c:pt idx="5">
                  <c:v>2026E</c:v>
                </c:pt>
              </c:strCache>
            </c:strRef>
          </c:cat>
          <c:val>
            <c:numRef>
              <c:f>'Business Plan Simulation'!$D$21:$I$21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9F-4BF5-8372-535ED8675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799552"/>
        <c:axId val="514802832"/>
      </c:lineChart>
      <c:catAx>
        <c:axId val="51479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4802832"/>
        <c:crosses val="autoZero"/>
        <c:auto val="1"/>
        <c:lblAlgn val="ctr"/>
        <c:lblOffset val="100"/>
        <c:noMultiLvlLbl val="0"/>
      </c:catAx>
      <c:valAx>
        <c:axId val="51480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479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4</xdr:row>
      <xdr:rowOff>180975</xdr:rowOff>
    </xdr:from>
    <xdr:to>
      <xdr:col>4</xdr:col>
      <xdr:colOff>76200</xdr:colOff>
      <xdr:row>13</xdr:row>
      <xdr:rowOff>37719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39F904CB-11C0-4449-AA1F-20E14E4E6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" y="942975"/>
          <a:ext cx="1800225" cy="17522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1595437</xdr:colOff>
      <xdr:row>25</xdr:row>
      <xdr:rowOff>57150</xdr:rowOff>
    </xdr:from>
    <xdr:to>
      <xdr:col>8</xdr:col>
      <xdr:colOff>297656</xdr:colOff>
      <xdr:row>46</xdr:row>
      <xdr:rowOff>23813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EEBC97C-76A7-4A8B-8141-2B831AE782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08301/RUGGIERI/GOVERNANCE/Access/Budget/Base%20Dati%20da%20Cassinelli_29_10_12/Incassi/2012/Incassi_2012_per%20modello_Recuper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53251/GOVERNANCE/Cessione%20Crediti/2.%20Cessioni%20concluse/Riepilogo%20Cessioni%20-%20ANALITICO%202016%20-%20BC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eveen/AppData/Local/Microsoft/Windows/Temporary%20Internet%20Files/Content.Outlook/3AB3MB8V/NPE%20%20foreclosed%20asset%20%20STRATEGY%20Template%20v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ASSI 2012 PTF 05-10"/>
      <sheetName val="Pivot x Rec_banca e anzianità"/>
      <sheetName val="dati"/>
      <sheetName val="Recuperi_12_vs_Stock_11"/>
      <sheetName val="Num_prat_Recuperi_12"/>
      <sheetName val="Pivot Stock_2011"/>
      <sheetName val="Stock_dic11"/>
      <sheetName val="pivot Flussi 2012"/>
      <sheetName val="Flussi 2012"/>
      <sheetName val="Abi Banche"/>
    </sheetNames>
    <sheetDataSet>
      <sheetData sheetId="0" refreshError="1"/>
      <sheetData sheetId="1" refreshError="1"/>
      <sheetData sheetId="2">
        <row r="6">
          <cell r="A6" t="str">
            <v>BBS</v>
          </cell>
          <cell r="B6">
            <v>106</v>
          </cell>
          <cell r="C6">
            <v>1986.0395599999999</v>
          </cell>
          <cell r="D6">
            <v>0</v>
          </cell>
          <cell r="E6">
            <v>9456821.7300000023</v>
          </cell>
          <cell r="F6">
            <v>126</v>
          </cell>
          <cell r="G6">
            <v>5492.280209999999</v>
          </cell>
          <cell r="H6">
            <v>15096978.790000005</v>
          </cell>
          <cell r="I6">
            <v>0</v>
          </cell>
          <cell r="J6">
            <v>104</v>
          </cell>
          <cell r="K6">
            <v>2125.2169099999996</v>
          </cell>
          <cell r="L6">
            <v>5606223.9200000037</v>
          </cell>
          <cell r="M6">
            <v>0</v>
          </cell>
          <cell r="N6">
            <v>70</v>
          </cell>
          <cell r="O6">
            <v>956.75303000000008</v>
          </cell>
          <cell r="P6">
            <v>4065840.2799999989</v>
          </cell>
          <cell r="Q6">
            <v>0</v>
          </cell>
          <cell r="R6">
            <v>59</v>
          </cell>
          <cell r="S6">
            <v>1194.9331299999999</v>
          </cell>
          <cell r="T6">
            <v>3278935.9600000004</v>
          </cell>
          <cell r="U6">
            <v>0</v>
          </cell>
          <cell r="V6">
            <v>43</v>
          </cell>
          <cell r="W6">
            <v>690.01362000000006</v>
          </cell>
          <cell r="X6">
            <v>2064145.4500000004</v>
          </cell>
          <cell r="Y6">
            <v>0</v>
          </cell>
          <cell r="Z6">
            <v>147</v>
          </cell>
          <cell r="AA6">
            <v>2539.4457599999992</v>
          </cell>
          <cell r="AB6">
            <v>7170829.2399999993</v>
          </cell>
          <cell r="AC6">
            <v>0</v>
          </cell>
          <cell r="AD6">
            <v>655</v>
          </cell>
          <cell r="AE6">
            <v>14984.682220000006</v>
          </cell>
          <cell r="AF6">
            <v>37282953.64000003</v>
          </cell>
          <cell r="AG6">
            <v>9456821.7300000023</v>
          </cell>
        </row>
        <row r="7">
          <cell r="A7" t="str">
            <v>BPA</v>
          </cell>
          <cell r="B7">
            <v>85</v>
          </cell>
          <cell r="C7">
            <v>1989.2971999999997</v>
          </cell>
          <cell r="D7">
            <v>0</v>
          </cell>
          <cell r="E7">
            <v>12309733.479999995</v>
          </cell>
          <cell r="F7">
            <v>207</v>
          </cell>
          <cell r="G7">
            <v>4001.6498799999999</v>
          </cell>
          <cell r="H7">
            <v>20764295.62999998</v>
          </cell>
          <cell r="I7">
            <v>0</v>
          </cell>
          <cell r="J7">
            <v>147</v>
          </cell>
          <cell r="K7">
            <v>3728.9637299999999</v>
          </cell>
          <cell r="L7">
            <v>15909886.909999998</v>
          </cell>
          <cell r="M7">
            <v>0</v>
          </cell>
          <cell r="N7">
            <v>171</v>
          </cell>
          <cell r="O7">
            <v>1863.985990000001</v>
          </cell>
          <cell r="P7">
            <v>10634700.450000001</v>
          </cell>
          <cell r="Q7">
            <v>0</v>
          </cell>
          <cell r="R7">
            <v>107</v>
          </cell>
          <cell r="S7">
            <v>976.98100999999986</v>
          </cell>
          <cell r="T7">
            <v>5812268.1599999983</v>
          </cell>
          <cell r="U7">
            <v>0</v>
          </cell>
          <cell r="V7">
            <v>80</v>
          </cell>
          <cell r="W7">
            <v>1053.86716</v>
          </cell>
          <cell r="X7">
            <v>7555456.1499999985</v>
          </cell>
          <cell r="Y7">
            <v>0</v>
          </cell>
          <cell r="Z7">
            <v>146</v>
          </cell>
          <cell r="AA7">
            <v>2206.6624900000006</v>
          </cell>
          <cell r="AB7">
            <v>6172716.9000000004</v>
          </cell>
          <cell r="AC7">
            <v>0</v>
          </cell>
          <cell r="AD7">
            <v>943</v>
          </cell>
          <cell r="AE7">
            <v>15821.407460000002</v>
          </cell>
          <cell r="AF7">
            <v>66849324.199999928</v>
          </cell>
          <cell r="AG7">
            <v>12309733.479999995</v>
          </cell>
        </row>
        <row r="8">
          <cell r="A8" t="str">
            <v>BPB</v>
          </cell>
          <cell r="B8">
            <v>387</v>
          </cell>
          <cell r="C8">
            <v>5079.8957999999984</v>
          </cell>
          <cell r="D8">
            <v>0</v>
          </cell>
          <cell r="E8">
            <v>59152013.650000028</v>
          </cell>
          <cell r="F8">
            <v>574</v>
          </cell>
          <cell r="G8">
            <v>6071.2538700000086</v>
          </cell>
          <cell r="H8">
            <v>45846089.929999985</v>
          </cell>
          <cell r="I8">
            <v>0</v>
          </cell>
          <cell r="J8">
            <v>366</v>
          </cell>
          <cell r="K8">
            <v>4100.4294399999953</v>
          </cell>
          <cell r="L8">
            <v>19277989.589999992</v>
          </cell>
          <cell r="M8">
            <v>0</v>
          </cell>
          <cell r="N8">
            <v>278</v>
          </cell>
          <cell r="O8">
            <v>4084.7093000000004</v>
          </cell>
          <cell r="P8">
            <v>16075841.899999991</v>
          </cell>
          <cell r="Q8">
            <v>0</v>
          </cell>
          <cell r="R8">
            <v>108</v>
          </cell>
          <cell r="S8">
            <v>1987.0641099999996</v>
          </cell>
          <cell r="T8">
            <v>6495623.1899999995</v>
          </cell>
          <cell r="U8">
            <v>0</v>
          </cell>
          <cell r="V8">
            <v>120</v>
          </cell>
          <cell r="W8">
            <v>3289.7373299999999</v>
          </cell>
          <cell r="X8">
            <v>8261969.6199999992</v>
          </cell>
          <cell r="Y8">
            <v>0</v>
          </cell>
          <cell r="Z8">
            <v>282</v>
          </cell>
          <cell r="AA8">
            <v>3800.8305899999987</v>
          </cell>
          <cell r="AB8">
            <v>12209241.490000004</v>
          </cell>
          <cell r="AC8">
            <v>0</v>
          </cell>
          <cell r="AD8">
            <v>2115</v>
          </cell>
          <cell r="AE8">
            <v>28413.920439999991</v>
          </cell>
          <cell r="AF8">
            <v>108166755.71999995</v>
          </cell>
          <cell r="AG8">
            <v>59152013.650000028</v>
          </cell>
        </row>
        <row r="9">
          <cell r="A9" t="str">
            <v>BPCI</v>
          </cell>
          <cell r="B9">
            <v>182</v>
          </cell>
          <cell r="C9">
            <v>1323.4833000000003</v>
          </cell>
          <cell r="D9">
            <v>0</v>
          </cell>
          <cell r="E9">
            <v>12776911.189999999</v>
          </cell>
          <cell r="F9">
            <v>337</v>
          </cell>
          <cell r="G9">
            <v>3277.901260000001</v>
          </cell>
          <cell r="H9">
            <v>14265634.380000014</v>
          </cell>
          <cell r="I9">
            <v>0</v>
          </cell>
          <cell r="J9">
            <v>219</v>
          </cell>
          <cell r="K9">
            <v>3426.2982999999999</v>
          </cell>
          <cell r="L9">
            <v>11602864.569999989</v>
          </cell>
          <cell r="M9">
            <v>0</v>
          </cell>
          <cell r="N9">
            <v>235</v>
          </cell>
          <cell r="O9">
            <v>4202.4043500000007</v>
          </cell>
          <cell r="P9">
            <v>12831828.490000015</v>
          </cell>
          <cell r="Q9">
            <v>0</v>
          </cell>
          <cell r="R9">
            <v>95</v>
          </cell>
          <cell r="S9">
            <v>2191.8332700000001</v>
          </cell>
          <cell r="T9">
            <v>7718841.1899999976</v>
          </cell>
          <cell r="U9">
            <v>0</v>
          </cell>
          <cell r="V9">
            <v>70</v>
          </cell>
          <cell r="W9">
            <v>2241.0825499999996</v>
          </cell>
          <cell r="X9">
            <v>6878053.8600000013</v>
          </cell>
          <cell r="Y9">
            <v>0</v>
          </cell>
          <cell r="Z9">
            <v>120</v>
          </cell>
          <cell r="AA9">
            <v>4164.0664400000014</v>
          </cell>
          <cell r="AB9">
            <v>7558222.8899999969</v>
          </cell>
          <cell r="AC9">
            <v>0</v>
          </cell>
          <cell r="AD9">
            <v>1258</v>
          </cell>
          <cell r="AE9">
            <v>20827.069470000002</v>
          </cell>
          <cell r="AF9">
            <v>60855445.380000062</v>
          </cell>
          <cell r="AG9">
            <v>12776911.189999999</v>
          </cell>
        </row>
        <row r="10">
          <cell r="A10" t="str">
            <v>BRE</v>
          </cell>
          <cell r="B10">
            <v>77</v>
          </cell>
          <cell r="C10">
            <v>1307.2686499999998</v>
          </cell>
          <cell r="D10">
            <v>0</v>
          </cell>
          <cell r="E10">
            <v>7082277.7200000007</v>
          </cell>
          <cell r="F10">
            <v>140</v>
          </cell>
          <cell r="G10">
            <v>1782.1962899999987</v>
          </cell>
          <cell r="H10">
            <v>12483342.579999998</v>
          </cell>
          <cell r="I10">
            <v>0</v>
          </cell>
          <cell r="J10">
            <v>73</v>
          </cell>
          <cell r="K10">
            <v>1348.6934499999998</v>
          </cell>
          <cell r="L10">
            <v>7546579.6699999999</v>
          </cell>
          <cell r="M10">
            <v>0</v>
          </cell>
          <cell r="N10">
            <v>91</v>
          </cell>
          <cell r="O10">
            <v>2139.5168100000005</v>
          </cell>
          <cell r="P10">
            <v>4746974.3000000007</v>
          </cell>
          <cell r="Q10">
            <v>0</v>
          </cell>
          <cell r="R10">
            <v>76</v>
          </cell>
          <cell r="S10">
            <v>879.19842000000006</v>
          </cell>
          <cell r="T10">
            <v>4199283.7499999991</v>
          </cell>
          <cell r="U10">
            <v>0</v>
          </cell>
          <cell r="V10">
            <v>81</v>
          </cell>
          <cell r="W10">
            <v>2032.4839700000002</v>
          </cell>
          <cell r="X10">
            <v>5310053.3</v>
          </cell>
          <cell r="Y10">
            <v>0</v>
          </cell>
          <cell r="Z10">
            <v>165</v>
          </cell>
          <cell r="AA10">
            <v>2595.5118599999983</v>
          </cell>
          <cell r="AB10">
            <v>7885450.0199999986</v>
          </cell>
          <cell r="AC10">
            <v>0</v>
          </cell>
          <cell r="AD10">
            <v>703</v>
          </cell>
          <cell r="AE10">
            <v>12084.869450000006</v>
          </cell>
          <cell r="AF10">
            <v>42171683.62000002</v>
          </cell>
          <cell r="AG10">
            <v>7082277.7200000007</v>
          </cell>
        </row>
        <row r="11">
          <cell r="A11" t="str">
            <v>BSG</v>
          </cell>
          <cell r="B11">
            <v>10</v>
          </cell>
          <cell r="C11">
            <v>34.013839999999995</v>
          </cell>
          <cell r="D11">
            <v>0</v>
          </cell>
          <cell r="E11">
            <v>721335.72999999986</v>
          </cell>
          <cell r="F11">
            <v>41</v>
          </cell>
          <cell r="G11">
            <v>385.29589000000004</v>
          </cell>
          <cell r="H11">
            <v>2265045.36</v>
          </cell>
          <cell r="I11">
            <v>0</v>
          </cell>
          <cell r="J11">
            <v>12</v>
          </cell>
          <cell r="K11">
            <v>863.53988000000004</v>
          </cell>
          <cell r="L11">
            <v>3855475.98</v>
          </cell>
          <cell r="M11">
            <v>0</v>
          </cell>
          <cell r="N11">
            <v>13</v>
          </cell>
          <cell r="O11">
            <v>934.40469999999982</v>
          </cell>
          <cell r="P11">
            <v>5841201.1299999999</v>
          </cell>
          <cell r="Q11">
            <v>0</v>
          </cell>
          <cell r="R11">
            <v>6</v>
          </cell>
          <cell r="S11">
            <v>160.78531999999998</v>
          </cell>
          <cell r="T11">
            <v>412470.96</v>
          </cell>
          <cell r="U11">
            <v>0</v>
          </cell>
          <cell r="V11">
            <v>4</v>
          </cell>
          <cell r="W11">
            <v>294.85094999999995</v>
          </cell>
          <cell r="X11">
            <v>908732.77999999991</v>
          </cell>
          <cell r="Y11">
            <v>0</v>
          </cell>
          <cell r="Z11">
            <v>7</v>
          </cell>
          <cell r="AA11">
            <v>328.02406000000002</v>
          </cell>
          <cell r="AB11">
            <v>418370.1</v>
          </cell>
          <cell r="AC11">
            <v>0</v>
          </cell>
          <cell r="AD11">
            <v>93</v>
          </cell>
          <cell r="AE11">
            <v>3000.9146399999995</v>
          </cell>
          <cell r="AF11">
            <v>13701296.310000001</v>
          </cell>
          <cell r="AG11">
            <v>721335.72999999986</v>
          </cell>
        </row>
        <row r="12">
          <cell r="A12" t="str">
            <v>BVC</v>
          </cell>
          <cell r="B12">
            <v>30</v>
          </cell>
          <cell r="C12">
            <v>496.49185</v>
          </cell>
          <cell r="D12">
            <v>0</v>
          </cell>
          <cell r="E12">
            <v>8593429.4400000013</v>
          </cell>
          <cell r="F12">
            <v>61</v>
          </cell>
          <cell r="G12">
            <v>2152.4621299999994</v>
          </cell>
          <cell r="H12">
            <v>15589408.930000005</v>
          </cell>
          <cell r="I12">
            <v>0</v>
          </cell>
          <cell r="J12">
            <v>45</v>
          </cell>
          <cell r="K12">
            <v>526.31305000000009</v>
          </cell>
          <cell r="L12">
            <v>2376673.9800000004</v>
          </cell>
          <cell r="M12">
            <v>0</v>
          </cell>
          <cell r="N12">
            <v>19</v>
          </cell>
          <cell r="O12">
            <v>209.93217000000004</v>
          </cell>
          <cell r="P12">
            <v>1698064.59</v>
          </cell>
          <cell r="Q12">
            <v>0</v>
          </cell>
          <cell r="R12">
            <v>11</v>
          </cell>
          <cell r="S12">
            <v>357.66030000000001</v>
          </cell>
          <cell r="T12">
            <v>1286942.67</v>
          </cell>
          <cell r="U12">
            <v>0</v>
          </cell>
          <cell r="V12">
            <v>11</v>
          </cell>
          <cell r="W12">
            <v>54.612310000000001</v>
          </cell>
          <cell r="X12">
            <v>201849.55000000002</v>
          </cell>
          <cell r="Y12">
            <v>0</v>
          </cell>
          <cell r="Z12">
            <v>12</v>
          </cell>
          <cell r="AA12">
            <v>297.96103000000005</v>
          </cell>
          <cell r="AB12">
            <v>569706.32999999996</v>
          </cell>
          <cell r="AC12">
            <v>0</v>
          </cell>
          <cell r="AD12">
            <v>189</v>
          </cell>
          <cell r="AE12">
            <v>4095.4328399999986</v>
          </cell>
          <cell r="AF12">
            <v>21722646.050000004</v>
          </cell>
          <cell r="AG12">
            <v>8593429.4400000013</v>
          </cell>
        </row>
        <row r="13">
          <cell r="A13" t="str">
            <v>CRM</v>
          </cell>
          <cell r="B13">
            <v>56</v>
          </cell>
          <cell r="C13">
            <v>690.89960000000008</v>
          </cell>
          <cell r="D13">
            <v>0</v>
          </cell>
          <cell r="E13">
            <v>2876149.2100000014</v>
          </cell>
          <cell r="F13">
            <v>169</v>
          </cell>
          <cell r="G13">
            <v>4918.06142</v>
          </cell>
          <cell r="H13">
            <v>11352254.41</v>
          </cell>
          <cell r="I13">
            <v>0</v>
          </cell>
          <cell r="J13">
            <v>45</v>
          </cell>
          <cell r="K13">
            <v>905.13176000000021</v>
          </cell>
          <cell r="L13">
            <v>2516209.0599999996</v>
          </cell>
          <cell r="M13">
            <v>0</v>
          </cell>
          <cell r="N13">
            <v>35</v>
          </cell>
          <cell r="O13">
            <v>332.63852999999995</v>
          </cell>
          <cell r="P13">
            <v>676261.28999999992</v>
          </cell>
          <cell r="Q13">
            <v>0</v>
          </cell>
          <cell r="R13">
            <v>22</v>
          </cell>
          <cell r="S13">
            <v>225.79218</v>
          </cell>
          <cell r="T13">
            <v>2316962.25</v>
          </cell>
          <cell r="U13">
            <v>0</v>
          </cell>
          <cell r="V13">
            <v>21</v>
          </cell>
          <cell r="W13">
            <v>274.66161</v>
          </cell>
          <cell r="X13">
            <v>574957.54</v>
          </cell>
          <cell r="Y13">
            <v>0</v>
          </cell>
          <cell r="Z13">
            <v>34</v>
          </cell>
          <cell r="AA13">
            <v>389.64218000000011</v>
          </cell>
          <cell r="AB13">
            <v>3080719.81</v>
          </cell>
          <cell r="AC13">
            <v>0</v>
          </cell>
          <cell r="AD13">
            <v>382</v>
          </cell>
          <cell r="AE13">
            <v>7736.8272799999995</v>
          </cell>
          <cell r="AF13">
            <v>20517364.359999992</v>
          </cell>
          <cell r="AG13">
            <v>2876149.2100000014</v>
          </cell>
        </row>
        <row r="14">
          <cell r="A14" t="str">
            <v>UBI</v>
          </cell>
          <cell r="Z14">
            <v>1</v>
          </cell>
          <cell r="AA14">
            <v>168.47076000000001</v>
          </cell>
          <cell r="AB14">
            <v>189701.65</v>
          </cell>
          <cell r="AC14">
            <v>0</v>
          </cell>
          <cell r="AD14">
            <v>1</v>
          </cell>
          <cell r="AE14">
            <v>168.47076000000001</v>
          </cell>
          <cell r="AF14">
            <v>189701.65</v>
          </cell>
          <cell r="AG14">
            <v>0</v>
          </cell>
        </row>
        <row r="15">
          <cell r="A15" t="str">
            <v>UPI</v>
          </cell>
          <cell r="B15">
            <v>2</v>
          </cell>
          <cell r="C15">
            <v>1.7907000000000002</v>
          </cell>
          <cell r="D15">
            <v>0</v>
          </cell>
          <cell r="E15">
            <v>190177.37</v>
          </cell>
          <cell r="F15">
            <v>7</v>
          </cell>
          <cell r="G15">
            <v>37.972520000000003</v>
          </cell>
          <cell r="H15">
            <v>556630.29</v>
          </cell>
          <cell r="I15">
            <v>0</v>
          </cell>
          <cell r="J15">
            <v>5</v>
          </cell>
          <cell r="K15">
            <v>14.517610000000001</v>
          </cell>
          <cell r="L15">
            <v>649254.25</v>
          </cell>
          <cell r="M15">
            <v>0</v>
          </cell>
          <cell r="N15">
            <v>8</v>
          </cell>
          <cell r="O15">
            <v>382.74200000000002</v>
          </cell>
          <cell r="P15">
            <v>759420.09</v>
          </cell>
          <cell r="Q15">
            <v>0</v>
          </cell>
          <cell r="V15">
            <v>2</v>
          </cell>
          <cell r="W15">
            <v>53.513040000000004</v>
          </cell>
          <cell r="X15">
            <v>616272.69999999995</v>
          </cell>
          <cell r="Y15">
            <v>0</v>
          </cell>
          <cell r="AD15">
            <v>24</v>
          </cell>
          <cell r="AE15">
            <v>490.53587000000005</v>
          </cell>
          <cell r="AF15">
            <v>2581577.33</v>
          </cell>
          <cell r="AG15">
            <v>190177.37</v>
          </cell>
        </row>
        <row r="16">
          <cell r="A16" t="str">
            <v xml:space="preserve">Totale </v>
          </cell>
          <cell r="B16">
            <v>935</v>
          </cell>
          <cell r="C16">
            <v>12909.180500000002</v>
          </cell>
          <cell r="D16">
            <v>0</v>
          </cell>
          <cell r="E16">
            <v>113158849.52000016</v>
          </cell>
          <cell r="F16">
            <v>1662</v>
          </cell>
          <cell r="G16">
            <v>28119.073470000025</v>
          </cell>
          <cell r="H16">
            <v>138219680.30000004</v>
          </cell>
          <cell r="I16">
            <v>0</v>
          </cell>
          <cell r="J16">
            <v>1016</v>
          </cell>
          <cell r="K16">
            <v>17039.104130000029</v>
          </cell>
          <cell r="L16">
            <v>69341157.929999933</v>
          </cell>
          <cell r="M16">
            <v>0</v>
          </cell>
          <cell r="N16">
            <v>920</v>
          </cell>
          <cell r="O16">
            <v>15107.08687999999</v>
          </cell>
          <cell r="P16">
            <v>57330132.519999921</v>
          </cell>
          <cell r="Q16">
            <v>0</v>
          </cell>
          <cell r="R16">
            <v>484</v>
          </cell>
          <cell r="S16">
            <v>7974.2477400000016</v>
          </cell>
          <cell r="T16">
            <v>31521328.129999995</v>
          </cell>
          <cell r="U16">
            <v>0</v>
          </cell>
          <cell r="V16">
            <v>432</v>
          </cell>
          <cell r="W16">
            <v>9984.8225399999974</v>
          </cell>
          <cell r="X16">
            <v>32371490.949999992</v>
          </cell>
          <cell r="Y16">
            <v>0</v>
          </cell>
          <cell r="Z16">
            <v>914</v>
          </cell>
          <cell r="AA16">
            <v>16490.615170000008</v>
          </cell>
          <cell r="AB16">
            <v>45254958.430000007</v>
          </cell>
          <cell r="AC16">
            <v>0</v>
          </cell>
          <cell r="AD16">
            <v>6363</v>
          </cell>
          <cell r="AE16">
            <v>107624.13043</v>
          </cell>
          <cell r="AF16">
            <v>374038748.25999999</v>
          </cell>
          <cell r="AG16">
            <v>113158849.52000004</v>
          </cell>
        </row>
      </sheetData>
      <sheetData sheetId="3" refreshError="1"/>
      <sheetData sheetId="4" refreshError="1"/>
      <sheetData sheetId="5">
        <row r="5">
          <cell r="A5" t="str">
            <v>BBS</v>
          </cell>
          <cell r="B5">
            <v>99302328.470000014</v>
          </cell>
          <cell r="C5">
            <v>79011990.710000038</v>
          </cell>
          <cell r="D5">
            <v>48094153.920000054</v>
          </cell>
          <cell r="E5">
            <v>34979478.910000026</v>
          </cell>
          <cell r="F5">
            <v>19308382.360000007</v>
          </cell>
          <cell r="G5">
            <v>84280762.909999996</v>
          </cell>
          <cell r="H5">
            <v>364977097.28000009</v>
          </cell>
        </row>
        <row r="6">
          <cell r="A6" t="str">
            <v>BPA</v>
          </cell>
          <cell r="B6">
            <v>113614103.47000016</v>
          </cell>
          <cell r="C6">
            <v>134101442.83000015</v>
          </cell>
          <cell r="D6">
            <v>126465538.09000017</v>
          </cell>
          <cell r="E6">
            <v>55631555.600000039</v>
          </cell>
          <cell r="F6">
            <v>57025036.510000028</v>
          </cell>
          <cell r="G6">
            <v>112162105.54000023</v>
          </cell>
          <cell r="H6">
            <v>598999782.0400008</v>
          </cell>
        </row>
        <row r="7">
          <cell r="A7" t="str">
            <v>BPB</v>
          </cell>
          <cell r="B7">
            <v>189578460.72999972</v>
          </cell>
          <cell r="C7">
            <v>171411424.21000025</v>
          </cell>
          <cell r="D7">
            <v>139598079.38000008</v>
          </cell>
          <cell r="E7">
            <v>63028181.580000043</v>
          </cell>
          <cell r="F7">
            <v>44390689.540000007</v>
          </cell>
          <cell r="G7">
            <v>93641737.049999878</v>
          </cell>
          <cell r="H7">
            <v>701648572.48999989</v>
          </cell>
        </row>
        <row r="8">
          <cell r="A8" t="str">
            <v>BPCI</v>
          </cell>
          <cell r="B8">
            <v>89473872.090000123</v>
          </cell>
          <cell r="C8">
            <v>104920315.14999984</v>
          </cell>
          <cell r="D8">
            <v>122162886.83999991</v>
          </cell>
          <cell r="E8">
            <v>67175174.070000067</v>
          </cell>
          <cell r="F8">
            <v>47322538.329999983</v>
          </cell>
          <cell r="G8">
            <v>79406299.840000108</v>
          </cell>
          <cell r="H8">
            <v>510461086.31999999</v>
          </cell>
        </row>
        <row r="9">
          <cell r="A9" t="str">
            <v>BRE</v>
          </cell>
          <cell r="B9">
            <v>53014054.710000038</v>
          </cell>
          <cell r="C9">
            <v>44038684.009999976</v>
          </cell>
          <cell r="D9">
            <v>40052170.140000023</v>
          </cell>
          <cell r="E9">
            <v>27317405.190000013</v>
          </cell>
          <cell r="F9">
            <v>24373460.210000023</v>
          </cell>
          <cell r="G9">
            <v>74111192.450000137</v>
          </cell>
          <cell r="H9">
            <v>262906966.71000025</v>
          </cell>
        </row>
        <row r="10">
          <cell r="A10" t="str">
            <v>BSG</v>
          </cell>
          <cell r="B10">
            <v>29095224.789999992</v>
          </cell>
          <cell r="C10">
            <v>25383600.650000006</v>
          </cell>
          <cell r="D10">
            <v>16983043.689999994</v>
          </cell>
          <cell r="E10">
            <v>7876728.870000001</v>
          </cell>
          <cell r="F10">
            <v>6208067.6400000006</v>
          </cell>
          <cell r="G10">
            <v>17943502.659999993</v>
          </cell>
          <cell r="H10">
            <v>103490168.3</v>
          </cell>
        </row>
        <row r="11">
          <cell r="A11" t="str">
            <v>BVC</v>
          </cell>
          <cell r="B11">
            <v>42482371.289999992</v>
          </cell>
          <cell r="C11">
            <v>11458695.499999991</v>
          </cell>
          <cell r="D11">
            <v>8185136.0300000012</v>
          </cell>
          <cell r="E11">
            <v>3800358.8899999992</v>
          </cell>
          <cell r="F11">
            <v>3221644.379999999</v>
          </cell>
          <cell r="G11">
            <v>7557357.2700000042</v>
          </cell>
          <cell r="H11">
            <v>76705563.359999999</v>
          </cell>
        </row>
        <row r="12">
          <cell r="A12" t="str">
            <v>CRM</v>
          </cell>
          <cell r="B12">
            <v>57921433.8699999</v>
          </cell>
          <cell r="C12">
            <v>28561053.63000001</v>
          </cell>
          <cell r="D12">
            <v>20620367.740000017</v>
          </cell>
          <cell r="E12">
            <v>18086537.57999998</v>
          </cell>
          <cell r="F12">
            <v>11929031.239999991</v>
          </cell>
          <cell r="G12">
            <v>20726456.529999986</v>
          </cell>
          <cell r="H12">
            <v>157844880.58999985</v>
          </cell>
        </row>
        <row r="13">
          <cell r="A13" t="str">
            <v>UBI</v>
          </cell>
          <cell r="F13">
            <v>0</v>
          </cell>
          <cell r="G13">
            <v>237024.44</v>
          </cell>
          <cell r="H13">
            <v>237024.44</v>
          </cell>
        </row>
        <row r="14">
          <cell r="A14" t="str">
            <v>UPI</v>
          </cell>
          <cell r="B14">
            <v>2726502.6100000003</v>
          </cell>
          <cell r="C14">
            <v>3073420.6199999992</v>
          </cell>
          <cell r="D14">
            <v>2136106.9700000002</v>
          </cell>
          <cell r="E14">
            <v>667735.66</v>
          </cell>
          <cell r="F14">
            <v>789411.25999999989</v>
          </cell>
          <cell r="G14">
            <v>888367.58000000007</v>
          </cell>
          <cell r="H14">
            <v>10281544.699999999</v>
          </cell>
        </row>
        <row r="15">
          <cell r="A15" t="str">
            <v>Totale complessivo</v>
          </cell>
          <cell r="B15">
            <v>677208352.02999985</v>
          </cell>
          <cell r="C15">
            <v>601960627.3100003</v>
          </cell>
          <cell r="D15">
            <v>524297482.80000031</v>
          </cell>
          <cell r="E15">
            <v>278563156.35000014</v>
          </cell>
          <cell r="F15">
            <v>214568261.47</v>
          </cell>
          <cell r="G15">
            <v>490954806.27000022</v>
          </cell>
          <cell r="H15">
            <v>2787552686.230001</v>
          </cell>
        </row>
        <row r="21">
          <cell r="A21" t="str">
            <v>BBS</v>
          </cell>
          <cell r="B21">
            <v>1056</v>
          </cell>
          <cell r="C21">
            <v>1338</v>
          </cell>
          <cell r="D21">
            <v>948</v>
          </cell>
          <cell r="E21">
            <v>766</v>
          </cell>
          <cell r="F21">
            <v>469</v>
          </cell>
          <cell r="G21">
            <v>2541</v>
          </cell>
          <cell r="H21">
            <v>7118</v>
          </cell>
        </row>
        <row r="22">
          <cell r="A22" t="str">
            <v>BPA</v>
          </cell>
          <cell r="B22">
            <v>1330</v>
          </cell>
          <cell r="C22">
            <v>1660</v>
          </cell>
          <cell r="D22">
            <v>3199</v>
          </cell>
          <cell r="E22">
            <v>1873</v>
          </cell>
          <cell r="F22">
            <v>963</v>
          </cell>
          <cell r="G22">
            <v>3161</v>
          </cell>
          <cell r="H22">
            <v>12186</v>
          </cell>
        </row>
        <row r="23">
          <cell r="A23" t="str">
            <v>BPB</v>
          </cell>
          <cell r="B23">
            <v>2644</v>
          </cell>
          <cell r="C23">
            <v>2599</v>
          </cell>
          <cell r="D23">
            <v>2529</v>
          </cell>
          <cell r="E23">
            <v>1286</v>
          </cell>
          <cell r="F23">
            <v>859</v>
          </cell>
          <cell r="G23">
            <v>1925</v>
          </cell>
          <cell r="H23">
            <v>11842</v>
          </cell>
        </row>
        <row r="24">
          <cell r="A24" t="str">
            <v>BPCI</v>
          </cell>
          <cell r="B24">
            <v>1691</v>
          </cell>
          <cell r="C24">
            <v>1901</v>
          </cell>
          <cell r="D24">
            <v>2430</v>
          </cell>
          <cell r="E24">
            <v>1320</v>
          </cell>
          <cell r="F24">
            <v>750</v>
          </cell>
          <cell r="G24">
            <v>2237</v>
          </cell>
          <cell r="H24">
            <v>10329</v>
          </cell>
        </row>
        <row r="25">
          <cell r="A25" t="str">
            <v>BRE</v>
          </cell>
          <cell r="B25">
            <v>903</v>
          </cell>
          <cell r="C25">
            <v>692</v>
          </cell>
          <cell r="D25">
            <v>1005</v>
          </cell>
          <cell r="E25">
            <v>853</v>
          </cell>
          <cell r="F25">
            <v>752</v>
          </cell>
          <cell r="G25">
            <v>2046</v>
          </cell>
          <cell r="H25">
            <v>6251</v>
          </cell>
        </row>
        <row r="26">
          <cell r="A26" t="str">
            <v>BSG</v>
          </cell>
          <cell r="B26">
            <v>352</v>
          </cell>
          <cell r="C26">
            <v>175</v>
          </cell>
          <cell r="D26">
            <v>162</v>
          </cell>
          <cell r="E26">
            <v>86</v>
          </cell>
          <cell r="F26">
            <v>120</v>
          </cell>
          <cell r="G26">
            <v>574</v>
          </cell>
          <cell r="H26">
            <v>1469</v>
          </cell>
        </row>
        <row r="27">
          <cell r="A27" t="str">
            <v>BVC</v>
          </cell>
          <cell r="B27">
            <v>202</v>
          </cell>
          <cell r="C27">
            <v>220</v>
          </cell>
          <cell r="D27">
            <v>158</v>
          </cell>
          <cell r="E27">
            <v>103</v>
          </cell>
          <cell r="F27">
            <v>105</v>
          </cell>
          <cell r="G27">
            <v>296</v>
          </cell>
          <cell r="H27">
            <v>1084</v>
          </cell>
        </row>
        <row r="28">
          <cell r="A28" t="str">
            <v>CRM</v>
          </cell>
          <cell r="B28">
            <v>1488</v>
          </cell>
          <cell r="C28">
            <v>981</v>
          </cell>
          <cell r="D28">
            <v>852</v>
          </cell>
          <cell r="E28">
            <v>788</v>
          </cell>
          <cell r="F28">
            <v>473</v>
          </cell>
          <cell r="G28">
            <v>670</v>
          </cell>
          <cell r="H28">
            <v>5252</v>
          </cell>
        </row>
        <row r="29">
          <cell r="A29" t="str">
            <v>UBI</v>
          </cell>
          <cell r="F29">
            <v>1</v>
          </cell>
          <cell r="G29">
            <v>4</v>
          </cell>
          <cell r="H29">
            <v>5</v>
          </cell>
        </row>
        <row r="30">
          <cell r="A30" t="str">
            <v>UPI</v>
          </cell>
          <cell r="B30">
            <v>23</v>
          </cell>
          <cell r="C30">
            <v>27</v>
          </cell>
          <cell r="D30">
            <v>24</v>
          </cell>
          <cell r="E30">
            <v>11</v>
          </cell>
          <cell r="F30">
            <v>12</v>
          </cell>
          <cell r="G30">
            <v>45</v>
          </cell>
          <cell r="H30">
            <v>142</v>
          </cell>
        </row>
        <row r="31">
          <cell r="A31" t="str">
            <v>Totale complessivo</v>
          </cell>
          <cell r="B31">
            <v>9689</v>
          </cell>
          <cell r="C31">
            <v>9593</v>
          </cell>
          <cell r="D31">
            <v>11307</v>
          </cell>
          <cell r="E31">
            <v>7086</v>
          </cell>
          <cell r="F31">
            <v>4504</v>
          </cell>
          <cell r="G31">
            <v>13499</v>
          </cell>
          <cell r="H31">
            <v>55678</v>
          </cell>
        </row>
      </sheetData>
      <sheetData sheetId="6" refreshError="1"/>
      <sheetData sheetId="7">
        <row r="5">
          <cell r="A5" t="str">
            <v>BBS</v>
          </cell>
          <cell r="B5">
            <v>1368</v>
          </cell>
          <cell r="C5">
            <v>96658185.189999908</v>
          </cell>
        </row>
        <row r="6">
          <cell r="A6" t="str">
            <v>BPA</v>
          </cell>
          <cell r="B6">
            <v>581</v>
          </cell>
          <cell r="C6">
            <v>90350140.569999948</v>
          </cell>
        </row>
        <row r="7">
          <cell r="A7" t="str">
            <v>BPB</v>
          </cell>
          <cell r="B7">
            <v>2260</v>
          </cell>
          <cell r="C7">
            <v>166311753.37999997</v>
          </cell>
        </row>
        <row r="8">
          <cell r="A8" t="str">
            <v>BPCI</v>
          </cell>
          <cell r="B8">
            <v>1243</v>
          </cell>
          <cell r="C8">
            <v>74856632.870000064</v>
          </cell>
        </row>
        <row r="9">
          <cell r="A9" t="str">
            <v>BRE</v>
          </cell>
          <cell r="B9">
            <v>775</v>
          </cell>
          <cell r="C9">
            <v>47190484.609999962</v>
          </cell>
        </row>
        <row r="10">
          <cell r="A10" t="str">
            <v>BSG</v>
          </cell>
          <cell r="B10">
            <v>416</v>
          </cell>
          <cell r="C10">
            <v>67032468.130000018</v>
          </cell>
        </row>
        <row r="11">
          <cell r="A11" t="str">
            <v>BVC</v>
          </cell>
          <cell r="B11">
            <v>194</v>
          </cell>
          <cell r="C11">
            <v>20787170.179999992</v>
          </cell>
        </row>
        <row r="12">
          <cell r="A12" t="str">
            <v>CRM</v>
          </cell>
          <cell r="B12">
            <v>905</v>
          </cell>
          <cell r="C12">
            <v>40463726.109999977</v>
          </cell>
        </row>
        <row r="13">
          <cell r="A13" t="str">
            <v>UPI</v>
          </cell>
          <cell r="B13">
            <v>7</v>
          </cell>
          <cell r="C13">
            <v>252795.38999999998</v>
          </cell>
        </row>
        <row r="14">
          <cell r="A14" t="str">
            <v>Totale complessivo</v>
          </cell>
          <cell r="B14">
            <v>7749</v>
          </cell>
          <cell r="C14">
            <v>603903356.42999983</v>
          </cell>
        </row>
      </sheetData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NTESI BCE"/>
      <sheetName val="SINTESI"/>
      <sheetName val="SINTESI ANZIANITA"/>
      <sheetName val="DATI CONTABILI"/>
      <sheetName val="Pivot_Bankit"/>
      <sheetName val="Sintesi_Trimestri"/>
      <sheetName val="Foglio1"/>
      <sheetName val="Foglio2"/>
      <sheetName val="Analitico"/>
      <sheetName val="Cessione_AK_Nordik_Aprile"/>
      <sheetName val="Cessione_FRONITS_Giugno"/>
      <sheetName val="Cessione_NEMO SPV_Novembre"/>
      <sheetName val="Cessione_NPL_SECURITISATION_Nov"/>
      <sheetName val="Cessione_NPL_CASSIOPEA_Nov"/>
      <sheetName val="Cessione_NPL_KRUK_Dic"/>
      <sheetName val="Cessione_Balbec_D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M4">
            <v>4500981.07</v>
          </cell>
          <cell r="N4">
            <v>4500981.07</v>
          </cell>
          <cell r="R4">
            <v>3165098.98</v>
          </cell>
          <cell r="AB4" t="str">
            <v>Chirografario</v>
          </cell>
          <cell r="AK4">
            <v>49325.819945205483</v>
          </cell>
          <cell r="AL4" t="str">
            <v>Chirografario</v>
          </cell>
          <cell r="AM4" t="str">
            <v>Chirografario - Altro</v>
          </cell>
          <cell r="AN4" t="str">
            <v>SINGLE NAME - NON IPO</v>
          </cell>
        </row>
        <row r="5">
          <cell r="M5">
            <v>104789.04</v>
          </cell>
          <cell r="N5">
            <v>104789.04</v>
          </cell>
          <cell r="R5">
            <v>0</v>
          </cell>
          <cell r="AB5" t="str">
            <v>Chirografario</v>
          </cell>
          <cell r="AK5">
            <v>1148.3730410958904</v>
          </cell>
          <cell r="AL5" t="str">
            <v>Chirografario</v>
          </cell>
          <cell r="AM5" t="str">
            <v>Chirografario - Altro</v>
          </cell>
          <cell r="AN5" t="str">
            <v>SINGLE NAME - NON IPO</v>
          </cell>
        </row>
        <row r="6">
          <cell r="M6">
            <v>413643.5</v>
          </cell>
          <cell r="N6">
            <v>442369.9</v>
          </cell>
          <cell r="R6">
            <v>405959.96</v>
          </cell>
          <cell r="AB6" t="str">
            <v>Ipotecario</v>
          </cell>
          <cell r="AK6">
            <v>2342742.5115068494</v>
          </cell>
          <cell r="AL6" t="str">
            <v>Ipotecario</v>
          </cell>
          <cell r="AM6" t="str">
            <v>Ipotecario</v>
          </cell>
          <cell r="AN6" t="str">
            <v>SINGLE NAME - IPO</v>
          </cell>
        </row>
        <row r="7">
          <cell r="M7">
            <v>207800.1</v>
          </cell>
          <cell r="N7">
            <v>207800.1</v>
          </cell>
          <cell r="R7">
            <v>187815.37</v>
          </cell>
          <cell r="AB7" t="str">
            <v>Ipotecario</v>
          </cell>
          <cell r="AK7">
            <v>914320.44000000006</v>
          </cell>
          <cell r="AL7" t="str">
            <v>Ipotecario</v>
          </cell>
          <cell r="AM7" t="str">
            <v>Ipotecario</v>
          </cell>
          <cell r="AN7" t="str">
            <v>SINGLE NAME - IPO</v>
          </cell>
        </row>
        <row r="8">
          <cell r="M8">
            <v>0</v>
          </cell>
          <cell r="N8">
            <v>720051.19</v>
          </cell>
          <cell r="R8">
            <v>0</v>
          </cell>
          <cell r="AB8" t="str">
            <v>Chirografario</v>
          </cell>
          <cell r="AK8">
            <v>4787847.2277534241</v>
          </cell>
          <cell r="AL8" t="str">
            <v>Chirografario</v>
          </cell>
          <cell r="AM8" t="str">
            <v>Chirografario</v>
          </cell>
          <cell r="AN8" t="str">
            <v>SINGLE NAME - NON IPO</v>
          </cell>
        </row>
        <row r="9">
          <cell r="M9">
            <v>354365.38</v>
          </cell>
          <cell r="N9">
            <v>364996.17</v>
          </cell>
          <cell r="R9">
            <v>193755.51999999999</v>
          </cell>
          <cell r="AB9" t="str">
            <v>Ipotecario</v>
          </cell>
          <cell r="AK9">
            <v>1201987.3872328766</v>
          </cell>
          <cell r="AL9" t="str">
            <v>Ipotecario</v>
          </cell>
          <cell r="AM9" t="str">
            <v>Ipotecario</v>
          </cell>
          <cell r="AN9" t="str">
            <v>SINGLE NAME - IPO</v>
          </cell>
        </row>
        <row r="10">
          <cell r="M10">
            <v>1907010</v>
          </cell>
          <cell r="N10">
            <v>1907010</v>
          </cell>
          <cell r="R10">
            <v>279349.45</v>
          </cell>
          <cell r="AB10" t="str">
            <v>Chirografario</v>
          </cell>
          <cell r="AK10">
            <v>7894498.9315068489</v>
          </cell>
          <cell r="AL10" t="str">
            <v>Chirografario</v>
          </cell>
          <cell r="AM10" t="str">
            <v>Chirografario</v>
          </cell>
          <cell r="AN10" t="str">
            <v>SINGLE NAME - NON IPO</v>
          </cell>
        </row>
        <row r="11">
          <cell r="M11">
            <v>0</v>
          </cell>
          <cell r="N11">
            <v>601949.74</v>
          </cell>
          <cell r="R11">
            <v>0</v>
          </cell>
          <cell r="AB11" t="str">
            <v>Chirografario</v>
          </cell>
          <cell r="AK11">
            <v>3169718.9048767122</v>
          </cell>
          <cell r="AL11" t="str">
            <v>Chirografario</v>
          </cell>
          <cell r="AM11" t="str">
            <v>Chirografario - Altro</v>
          </cell>
          <cell r="AN11" t="str">
            <v>SINGLE NAME - NON IPO</v>
          </cell>
        </row>
        <row r="12">
          <cell r="M12">
            <v>0</v>
          </cell>
          <cell r="N12">
            <v>188891.51</v>
          </cell>
          <cell r="R12">
            <v>0</v>
          </cell>
          <cell r="AB12" t="str">
            <v>Chirografario</v>
          </cell>
          <cell r="AK12">
            <v>994656.11567123292</v>
          </cell>
          <cell r="AL12" t="str">
            <v>Chirografario</v>
          </cell>
          <cell r="AM12" t="str">
            <v>Chirografario - Altro</v>
          </cell>
          <cell r="AN12" t="str">
            <v>SINGLE NAME - NON IPO</v>
          </cell>
        </row>
        <row r="13">
          <cell r="M13">
            <v>291139.45</v>
          </cell>
          <cell r="N13">
            <v>291139.45</v>
          </cell>
          <cell r="R13">
            <v>262036.99999999997</v>
          </cell>
          <cell r="AB13" t="str">
            <v>Ipotecario</v>
          </cell>
          <cell r="AK13">
            <v>1549819.0447945206</v>
          </cell>
          <cell r="AL13" t="str">
            <v>Ipotecario</v>
          </cell>
          <cell r="AM13" t="str">
            <v>Ipotecario</v>
          </cell>
          <cell r="AN13" t="str">
            <v>SINGLE NAME - IPO</v>
          </cell>
        </row>
        <row r="14">
          <cell r="M14">
            <v>146129.70000000001</v>
          </cell>
          <cell r="N14">
            <v>146129.70000000001</v>
          </cell>
          <cell r="R14">
            <v>108149.1</v>
          </cell>
          <cell r="AB14" t="str">
            <v>Ipotecario</v>
          </cell>
          <cell r="AK14">
            <v>906404.49534246582</v>
          </cell>
          <cell r="AL14" t="str">
            <v>Ipotecario</v>
          </cell>
          <cell r="AM14" t="str">
            <v>Ipotecario</v>
          </cell>
          <cell r="AN14" t="str">
            <v>SINGLE NAME - IPO</v>
          </cell>
        </row>
        <row r="15">
          <cell r="M15">
            <v>30000</v>
          </cell>
          <cell r="N15">
            <v>1408130.39</v>
          </cell>
          <cell r="R15">
            <v>27497.78</v>
          </cell>
          <cell r="AB15" t="str">
            <v>Chirografario</v>
          </cell>
          <cell r="AK15">
            <v>30948005.448164381</v>
          </cell>
          <cell r="AL15" t="str">
            <v>Chirografario</v>
          </cell>
          <cell r="AM15" t="str">
            <v>Chirografario - Altro</v>
          </cell>
          <cell r="AN15" t="str">
            <v>SINGLE NAME - NON IPO</v>
          </cell>
        </row>
        <row r="16">
          <cell r="M16">
            <v>337570.79000000004</v>
          </cell>
          <cell r="N16">
            <v>337570.79000000004</v>
          </cell>
          <cell r="R16">
            <v>303994.76</v>
          </cell>
          <cell r="AB16" t="str">
            <v>Ipotecario</v>
          </cell>
          <cell r="AK16">
            <v>1827506.5233972606</v>
          </cell>
          <cell r="AL16" t="str">
            <v>Ipotecario</v>
          </cell>
          <cell r="AM16" t="str">
            <v>Ipotecario</v>
          </cell>
          <cell r="AN16" t="str">
            <v>SINGLE NAME - IPO</v>
          </cell>
        </row>
        <row r="17">
          <cell r="M17">
            <v>147427.69</v>
          </cell>
          <cell r="N17">
            <v>147427.69</v>
          </cell>
          <cell r="R17">
            <v>127057.56999999999</v>
          </cell>
          <cell r="AB17" t="str">
            <v>Ipotecario</v>
          </cell>
          <cell r="AK17">
            <v>1048150.2891780823</v>
          </cell>
          <cell r="AL17" t="str">
            <v>Ipotecario</v>
          </cell>
          <cell r="AM17" t="str">
            <v>Ipotecario</v>
          </cell>
          <cell r="AN17" t="str">
            <v>SINGLE NAME - IPO</v>
          </cell>
        </row>
        <row r="18">
          <cell r="M18">
            <v>71424.34</v>
          </cell>
          <cell r="N18">
            <v>71424.34</v>
          </cell>
          <cell r="R18">
            <v>64955.16</v>
          </cell>
          <cell r="AB18" t="str">
            <v>Ipotecario</v>
          </cell>
          <cell r="AK18">
            <v>323072.83654794522</v>
          </cell>
          <cell r="AL18" t="str">
            <v>Ipotecario</v>
          </cell>
          <cell r="AM18" t="str">
            <v>Ipotecario</v>
          </cell>
          <cell r="AN18" t="str">
            <v>SINGLE NAME - IPO</v>
          </cell>
        </row>
        <row r="19">
          <cell r="M19">
            <v>48752.409999999996</v>
          </cell>
          <cell r="N19">
            <v>48752.409999999996</v>
          </cell>
          <cell r="R19">
            <v>44300.27</v>
          </cell>
          <cell r="AB19" t="str">
            <v>Ipotecario</v>
          </cell>
          <cell r="AK19">
            <v>283698.95572602737</v>
          </cell>
          <cell r="AL19" t="str">
            <v>Ipotecario</v>
          </cell>
          <cell r="AM19" t="str">
            <v>Ipotecario</v>
          </cell>
          <cell r="AN19" t="str">
            <v>SINGLE NAME - IPO</v>
          </cell>
        </row>
        <row r="20">
          <cell r="M20">
            <v>29887.72</v>
          </cell>
          <cell r="N20">
            <v>29887.72</v>
          </cell>
          <cell r="R20">
            <v>0</v>
          </cell>
          <cell r="AB20" t="str">
            <v>Ipotecario</v>
          </cell>
          <cell r="AK20">
            <v>402788.20460273972</v>
          </cell>
          <cell r="AL20" t="str">
            <v>Ipotecario</v>
          </cell>
          <cell r="AM20" t="str">
            <v>Ipotecario</v>
          </cell>
          <cell r="AN20" t="str">
            <v>SINGLE NAME - IPO</v>
          </cell>
        </row>
        <row r="21">
          <cell r="M21">
            <v>304066.89</v>
          </cell>
          <cell r="N21">
            <v>304066.89</v>
          </cell>
          <cell r="R21">
            <v>238377.46000000002</v>
          </cell>
          <cell r="AB21" t="str">
            <v>Ipotecario</v>
          </cell>
          <cell r="AK21">
            <v>743922.55553424661</v>
          </cell>
          <cell r="AL21" t="str">
            <v>Ipotecario</v>
          </cell>
          <cell r="AM21" t="str">
            <v>Ipotecario</v>
          </cell>
          <cell r="AN21" t="str">
            <v>SINGLE NAME - IPO</v>
          </cell>
        </row>
        <row r="22">
          <cell r="M22">
            <v>31063</v>
          </cell>
          <cell r="N22">
            <v>954787.82</v>
          </cell>
          <cell r="R22">
            <v>29479.23</v>
          </cell>
          <cell r="AB22" t="str">
            <v>Chirografario</v>
          </cell>
          <cell r="AK22">
            <v>2723107.1797808218</v>
          </cell>
          <cell r="AL22" t="str">
            <v>Chirografario</v>
          </cell>
          <cell r="AM22" t="str">
            <v>Chirografario - Altro</v>
          </cell>
          <cell r="AN22" t="str">
            <v>SINGLE NAME - NON IPO</v>
          </cell>
        </row>
        <row r="23">
          <cell r="M23">
            <v>76.150000000000006</v>
          </cell>
          <cell r="N23">
            <v>101189.51</v>
          </cell>
          <cell r="R23">
            <v>71.88</v>
          </cell>
          <cell r="AB23" t="str">
            <v>Chirografario</v>
          </cell>
          <cell r="AK23">
            <v>288875.2586849315</v>
          </cell>
          <cell r="AL23" t="str">
            <v>Chirografario</v>
          </cell>
          <cell r="AM23" t="str">
            <v>Chirografario - Altro</v>
          </cell>
          <cell r="AN23" t="str">
            <v>SINGLE NAME - NON IPO</v>
          </cell>
        </row>
        <row r="24">
          <cell r="M24">
            <v>170576.75</v>
          </cell>
          <cell r="N24">
            <v>202015.87000000002</v>
          </cell>
          <cell r="R24">
            <v>164179.00000000099</v>
          </cell>
          <cell r="AB24" t="str">
            <v>Ipotecario</v>
          </cell>
          <cell r="AK24">
            <v>1455621.2002739729</v>
          </cell>
          <cell r="AL24" t="str">
            <v>Ipotecario</v>
          </cell>
          <cell r="AM24" t="str">
            <v>Ipotecario</v>
          </cell>
          <cell r="AN24" t="str">
            <v>SINGLE NAME - IPO</v>
          </cell>
        </row>
        <row r="25">
          <cell r="M25">
            <v>1643708.66</v>
          </cell>
          <cell r="N25">
            <v>1643708.66</v>
          </cell>
          <cell r="R25">
            <v>129565.88000000099</v>
          </cell>
          <cell r="AB25" t="str">
            <v>Ipotecario</v>
          </cell>
          <cell r="AK25">
            <v>2409271.5975342467</v>
          </cell>
          <cell r="AL25" t="str">
            <v>Ipotecario</v>
          </cell>
          <cell r="AM25" t="str">
            <v>Ipotecario</v>
          </cell>
          <cell r="AN25" t="str">
            <v>SINGLE NAME - IPO</v>
          </cell>
        </row>
        <row r="26">
          <cell r="M26">
            <v>40231.89</v>
          </cell>
          <cell r="N26">
            <v>40231.89</v>
          </cell>
          <cell r="R26">
            <v>5588.4699999999993</v>
          </cell>
          <cell r="AB26" t="str">
            <v>Chirografario</v>
          </cell>
          <cell r="AK26">
            <v>26453.845479452051</v>
          </cell>
          <cell r="AL26" t="str">
            <v>Chirografario</v>
          </cell>
          <cell r="AM26" t="str">
            <v>Chirografario - Altro</v>
          </cell>
          <cell r="AN26" t="str">
            <v>SINGLE NAME - NON IPO</v>
          </cell>
        </row>
        <row r="27">
          <cell r="M27">
            <v>635507.23</v>
          </cell>
          <cell r="N27">
            <v>635507.23</v>
          </cell>
          <cell r="R27">
            <v>243861.11</v>
          </cell>
          <cell r="AB27" t="str">
            <v>Ipotecario</v>
          </cell>
          <cell r="AK27">
            <v>2566404.5397808217</v>
          </cell>
          <cell r="AL27" t="str">
            <v>Ipotecario</v>
          </cell>
          <cell r="AM27" t="str">
            <v>Ipotecario</v>
          </cell>
          <cell r="AN27" t="str">
            <v>SINGLE NAME - IPO</v>
          </cell>
        </row>
        <row r="28">
          <cell r="M28">
            <v>0</v>
          </cell>
          <cell r="N28">
            <v>104754.61</v>
          </cell>
          <cell r="R28">
            <v>0</v>
          </cell>
          <cell r="AB28" t="str">
            <v>Chirografario</v>
          </cell>
          <cell r="AK28">
            <v>211518.21252054794</v>
          </cell>
          <cell r="AL28" t="str">
            <v>Chirografario</v>
          </cell>
          <cell r="AM28" t="str">
            <v>Chirografario - Altro</v>
          </cell>
          <cell r="AN28" t="str">
            <v>SINGLE NAME - NON IPO</v>
          </cell>
        </row>
        <row r="29">
          <cell r="M29">
            <v>11852.33</v>
          </cell>
          <cell r="N29">
            <v>59261.67</v>
          </cell>
          <cell r="R29">
            <v>1999.52</v>
          </cell>
          <cell r="AB29" t="str">
            <v>Chirografario</v>
          </cell>
          <cell r="AK29">
            <v>124368.32663013699</v>
          </cell>
          <cell r="AL29" t="str">
            <v>Chirografario</v>
          </cell>
          <cell r="AM29" t="str">
            <v>Chirografario - Altro</v>
          </cell>
          <cell r="AN29" t="str">
            <v>SINGLE NAME - NON IPO</v>
          </cell>
        </row>
        <row r="30">
          <cell r="M30">
            <v>136090.29999999999</v>
          </cell>
          <cell r="N30">
            <v>136090.29999999999</v>
          </cell>
          <cell r="R30">
            <v>61036.490000001002</v>
          </cell>
          <cell r="AB30" t="str">
            <v>Ipotecario</v>
          </cell>
          <cell r="AK30">
            <v>608864.27369863016</v>
          </cell>
          <cell r="AL30" t="str">
            <v>Ipotecario</v>
          </cell>
          <cell r="AM30" t="str">
            <v>Ipotecario</v>
          </cell>
          <cell r="AN30" t="str">
            <v>SINGLE NAME - IPO</v>
          </cell>
        </row>
        <row r="31">
          <cell r="M31">
            <v>7896814.5899999999</v>
          </cell>
          <cell r="N31">
            <v>7900844.9800000004</v>
          </cell>
          <cell r="R31">
            <v>0</v>
          </cell>
          <cell r="AB31" t="str">
            <v>Chirografario</v>
          </cell>
          <cell r="AK31">
            <v>89247079.048054799</v>
          </cell>
          <cell r="AL31" t="str">
            <v>Chirografario</v>
          </cell>
          <cell r="AM31" t="str">
            <v>Chirografario - Altro</v>
          </cell>
          <cell r="AN31" t="str">
            <v>SINGLE NAME - NON IPO</v>
          </cell>
        </row>
        <row r="32">
          <cell r="M32">
            <v>665591.79999999993</v>
          </cell>
          <cell r="N32">
            <v>4655179.9399999995</v>
          </cell>
          <cell r="R32">
            <v>268112.21999999997</v>
          </cell>
          <cell r="AB32" t="str">
            <v>Chirografario</v>
          </cell>
          <cell r="AK32">
            <v>13927278.067068493</v>
          </cell>
          <cell r="AL32" t="str">
            <v>Chirografario</v>
          </cell>
          <cell r="AM32" t="str">
            <v>Chirografario - Altro</v>
          </cell>
          <cell r="AN32" t="str">
            <v>SINGLE NAME - NON IPO</v>
          </cell>
        </row>
        <row r="33">
          <cell r="M33">
            <v>0</v>
          </cell>
          <cell r="N33">
            <v>46560.66</v>
          </cell>
          <cell r="R33">
            <v>0</v>
          </cell>
          <cell r="AB33" t="str">
            <v>Chirografario</v>
          </cell>
          <cell r="AK33">
            <v>1053291.4236164384</v>
          </cell>
          <cell r="AL33" t="str">
            <v>Chirografario</v>
          </cell>
          <cell r="AM33" t="str">
            <v>Chirografario - Altro</v>
          </cell>
          <cell r="AN33" t="str">
            <v>SINGLE NAME - NON IPO</v>
          </cell>
        </row>
        <row r="34">
          <cell r="M34">
            <v>0</v>
          </cell>
          <cell r="N34">
            <v>369499.9</v>
          </cell>
          <cell r="R34">
            <v>0</v>
          </cell>
          <cell r="AB34" t="str">
            <v>Chirografario</v>
          </cell>
          <cell r="AK34">
            <v>6288584.599452056</v>
          </cell>
          <cell r="AL34" t="str">
            <v>Chirografario</v>
          </cell>
          <cell r="AM34" t="str">
            <v>Chirografario - Altro</v>
          </cell>
          <cell r="AN34" t="str">
            <v>SINGLE NAME - NON IPO</v>
          </cell>
        </row>
        <row r="35">
          <cell r="M35">
            <v>43829.07</v>
          </cell>
          <cell r="N35">
            <v>43829.07</v>
          </cell>
          <cell r="R35">
            <v>14523.06</v>
          </cell>
          <cell r="AB35" t="str">
            <v>Chirografario</v>
          </cell>
          <cell r="AK35">
            <v>12007.964383561643</v>
          </cell>
          <cell r="AL35" t="str">
            <v>Chirografario</v>
          </cell>
          <cell r="AM35" t="str">
            <v>Chirografario - Altro</v>
          </cell>
          <cell r="AN35" t="str">
            <v>SINGLE NAME - NON IPO</v>
          </cell>
        </row>
        <row r="36">
          <cell r="M36">
            <v>448598.16000000003</v>
          </cell>
          <cell r="N36">
            <v>939158.79</v>
          </cell>
          <cell r="R36">
            <v>280056.36</v>
          </cell>
          <cell r="AB36" t="str">
            <v>Ipotecario</v>
          </cell>
          <cell r="AK36">
            <v>5537177.3043287676</v>
          </cell>
          <cell r="AL36" t="str">
            <v>Ipotecario</v>
          </cell>
          <cell r="AM36" t="str">
            <v>Ipotecario</v>
          </cell>
          <cell r="AN36" t="str">
            <v>SINGLE NAME - IPO</v>
          </cell>
        </row>
        <row r="37">
          <cell r="M37">
            <v>125399.67999999999</v>
          </cell>
          <cell r="N37">
            <v>125399.67999999999</v>
          </cell>
          <cell r="R37">
            <v>112907.27</v>
          </cell>
          <cell r="AB37" t="str">
            <v>Ipotecario</v>
          </cell>
          <cell r="AK37">
            <v>93448.528657534247</v>
          </cell>
          <cell r="AL37" t="str">
            <v>Ipotecario</v>
          </cell>
          <cell r="AM37" t="str">
            <v>Ipotecario</v>
          </cell>
          <cell r="AN37" t="str">
            <v>SINGLE NAME - IPO</v>
          </cell>
        </row>
        <row r="38">
          <cell r="M38">
            <v>3802925.02</v>
          </cell>
          <cell r="N38">
            <v>3802925.02</v>
          </cell>
          <cell r="R38">
            <v>887111.80000000109</v>
          </cell>
          <cell r="AB38" t="str">
            <v>Ipotecario</v>
          </cell>
          <cell r="AK38">
            <v>16274435.291068494</v>
          </cell>
          <cell r="AL38" t="str">
            <v>Ipotecario</v>
          </cell>
          <cell r="AM38" t="str">
            <v>Ipotecario</v>
          </cell>
          <cell r="AN38" t="str">
            <v>SINGLE NAME - IPO</v>
          </cell>
        </row>
        <row r="39">
          <cell r="M39">
            <v>13688.01</v>
          </cell>
          <cell r="N39">
            <v>13688.01</v>
          </cell>
          <cell r="R39">
            <v>1923.11</v>
          </cell>
          <cell r="AB39" t="str">
            <v>Chirografario</v>
          </cell>
          <cell r="AK39">
            <v>29851.112219178081</v>
          </cell>
          <cell r="AL39" t="str">
            <v>Chirografario</v>
          </cell>
          <cell r="AM39" t="str">
            <v>Chirografario - Altro</v>
          </cell>
          <cell r="AN39" t="str">
            <v>CONSUMER - NON IPO</v>
          </cell>
        </row>
        <row r="40">
          <cell r="M40">
            <v>19127.259999999998</v>
          </cell>
          <cell r="N40">
            <v>19127.260000000002</v>
          </cell>
          <cell r="R40">
            <v>831.41</v>
          </cell>
          <cell r="AB40" t="str">
            <v>Chirografario</v>
          </cell>
          <cell r="AK40">
            <v>135515.32701369864</v>
          </cell>
          <cell r="AL40" t="str">
            <v>Chirografario</v>
          </cell>
          <cell r="AM40" t="str">
            <v>Chirografario - Altro</v>
          </cell>
          <cell r="AN40" t="str">
            <v>CONSUMER - NON IPO</v>
          </cell>
        </row>
        <row r="41">
          <cell r="M41">
            <v>3283.69</v>
          </cell>
          <cell r="N41">
            <v>3283.69</v>
          </cell>
          <cell r="R41">
            <v>126.14</v>
          </cell>
          <cell r="AB41" t="str">
            <v>Chirografario</v>
          </cell>
          <cell r="AK41">
            <v>7458.0246849315072</v>
          </cell>
          <cell r="AL41" t="str">
            <v>Chirografario</v>
          </cell>
          <cell r="AM41" t="str">
            <v>Chirografario - Altro</v>
          </cell>
          <cell r="AN41" t="str">
            <v>CONSUMER - NON IPO</v>
          </cell>
        </row>
        <row r="42">
          <cell r="M42">
            <v>19947.22</v>
          </cell>
          <cell r="N42">
            <v>19947.22</v>
          </cell>
          <cell r="R42">
            <v>799.37</v>
          </cell>
          <cell r="AB42" t="str">
            <v>Chirografario</v>
          </cell>
          <cell r="AK42">
            <v>46124.530630136986</v>
          </cell>
          <cell r="AL42" t="str">
            <v>Chirografario</v>
          </cell>
          <cell r="AM42" t="str">
            <v>Chirografario - Altro</v>
          </cell>
          <cell r="AN42" t="str">
            <v>CONSUMER - NON IPO</v>
          </cell>
        </row>
        <row r="43">
          <cell r="M43">
            <v>6062.79</v>
          </cell>
          <cell r="N43">
            <v>6062.79</v>
          </cell>
          <cell r="R43">
            <v>241.34</v>
          </cell>
          <cell r="AB43" t="str">
            <v>Chirografario</v>
          </cell>
          <cell r="AK43">
            <v>21344.34287671233</v>
          </cell>
          <cell r="AL43" t="str">
            <v>Chirografario</v>
          </cell>
          <cell r="AM43" t="str">
            <v>Chirografario - Altro</v>
          </cell>
          <cell r="AN43" t="str">
            <v>CONSUMER - NON IPO</v>
          </cell>
        </row>
        <row r="44">
          <cell r="M44">
            <v>2800.89</v>
          </cell>
          <cell r="N44">
            <v>2800.89</v>
          </cell>
          <cell r="R44">
            <v>127.15</v>
          </cell>
          <cell r="AB44" t="str">
            <v>Chirografario</v>
          </cell>
          <cell r="AK44">
            <v>9860.6675342465751</v>
          </cell>
          <cell r="AL44" t="str">
            <v>Chirografario</v>
          </cell>
          <cell r="AM44" t="str">
            <v>Chirografario - Altro</v>
          </cell>
          <cell r="AN44" t="str">
            <v>CONSUMER - NON IPO</v>
          </cell>
        </row>
        <row r="45">
          <cell r="M45">
            <v>6525.53</v>
          </cell>
          <cell r="N45">
            <v>6525.53</v>
          </cell>
          <cell r="R45">
            <v>191.64999999999998</v>
          </cell>
          <cell r="AB45" t="str">
            <v>Chirografario</v>
          </cell>
          <cell r="AK45">
            <v>33718.218027397255</v>
          </cell>
          <cell r="AL45" t="str">
            <v>Chirografario</v>
          </cell>
          <cell r="AM45" t="str">
            <v>Chirografario - Altro</v>
          </cell>
          <cell r="AN45" t="str">
            <v>CONSUMER - NON IPO</v>
          </cell>
        </row>
        <row r="46">
          <cell r="M46">
            <v>5398.14</v>
          </cell>
          <cell r="N46">
            <v>5398.14</v>
          </cell>
          <cell r="R46">
            <v>264.72000000000003</v>
          </cell>
          <cell r="AB46" t="str">
            <v>Chirografario</v>
          </cell>
          <cell r="AK46">
            <v>13798.533205479453</v>
          </cell>
          <cell r="AL46" t="str">
            <v>Chirografario</v>
          </cell>
          <cell r="AM46" t="str">
            <v>Chirografario - Altro</v>
          </cell>
          <cell r="AN46" t="str">
            <v>CONSUMER - NON IPO</v>
          </cell>
        </row>
        <row r="47">
          <cell r="M47">
            <v>1705.94</v>
          </cell>
          <cell r="N47">
            <v>1705.94</v>
          </cell>
          <cell r="R47">
            <v>246.26</v>
          </cell>
          <cell r="AB47" t="str">
            <v>Chirografario</v>
          </cell>
          <cell r="AK47">
            <v>3117.4300821917809</v>
          </cell>
          <cell r="AL47" t="str">
            <v>Chirografario</v>
          </cell>
          <cell r="AM47" t="str">
            <v>Chirografario - Altro</v>
          </cell>
          <cell r="AN47" t="str">
            <v>CONSUMER - NON IPO</v>
          </cell>
        </row>
        <row r="48">
          <cell r="M48">
            <v>23514.37</v>
          </cell>
          <cell r="N48">
            <v>23514.37</v>
          </cell>
          <cell r="R48">
            <v>501.32</v>
          </cell>
          <cell r="AB48" t="str">
            <v>Chirografario</v>
          </cell>
          <cell r="AK48">
            <v>183283.24013698628</v>
          </cell>
          <cell r="AL48" t="str">
            <v>Chirografario</v>
          </cell>
          <cell r="AM48" t="str">
            <v>Chirografario - Altro</v>
          </cell>
          <cell r="AN48" t="str">
            <v>CONSUMER - NON IPO</v>
          </cell>
        </row>
        <row r="49">
          <cell r="M49">
            <v>1910.36</v>
          </cell>
          <cell r="N49">
            <v>1910.36</v>
          </cell>
          <cell r="R49">
            <v>89.12</v>
          </cell>
          <cell r="AB49" t="str">
            <v>Chirografario</v>
          </cell>
          <cell r="AK49">
            <v>5992.7731506849314</v>
          </cell>
          <cell r="AL49" t="str">
            <v>Chirografario</v>
          </cell>
          <cell r="AM49" t="str">
            <v>Chirografario - Altro</v>
          </cell>
          <cell r="AN49" t="str">
            <v>CONSUMER - NON IPO</v>
          </cell>
        </row>
        <row r="50">
          <cell r="M50">
            <v>2295.94</v>
          </cell>
          <cell r="N50">
            <v>2295.94</v>
          </cell>
          <cell r="R50">
            <v>82.18</v>
          </cell>
          <cell r="AB50" t="str">
            <v>Chirografario</v>
          </cell>
          <cell r="AK50">
            <v>13152.905589041096</v>
          </cell>
          <cell r="AL50" t="str">
            <v>Chirografario</v>
          </cell>
          <cell r="AM50" t="str">
            <v>Chirografario - Altro</v>
          </cell>
          <cell r="AN50" t="str">
            <v>CONSUMER - NON IPO</v>
          </cell>
        </row>
        <row r="51">
          <cell r="M51">
            <v>11500.12</v>
          </cell>
          <cell r="N51">
            <v>11500.12</v>
          </cell>
          <cell r="R51">
            <v>463.05</v>
          </cell>
          <cell r="AB51" t="str">
            <v>Chirografario</v>
          </cell>
          <cell r="AK51">
            <v>34027.752328767121</v>
          </cell>
          <cell r="AL51" t="str">
            <v>Chirografario</v>
          </cell>
          <cell r="AM51" t="str">
            <v>Chirografario - Altro</v>
          </cell>
          <cell r="AN51" t="str">
            <v>CONSUMER - NON IPO</v>
          </cell>
        </row>
        <row r="52">
          <cell r="M52">
            <v>865.4</v>
          </cell>
          <cell r="N52">
            <v>865.40000000000009</v>
          </cell>
          <cell r="R52">
            <v>41.22</v>
          </cell>
          <cell r="AB52" t="str">
            <v>Chirografario</v>
          </cell>
          <cell r="AK52">
            <v>2001.0893150684933</v>
          </cell>
          <cell r="AL52" t="str">
            <v>Chirografario</v>
          </cell>
          <cell r="AM52" t="str">
            <v>Chirografario - Altro</v>
          </cell>
          <cell r="AN52" t="str">
            <v>CONSUMER - NON IPO</v>
          </cell>
        </row>
        <row r="53">
          <cell r="M53">
            <v>2528.5</v>
          </cell>
          <cell r="N53">
            <v>2528.5</v>
          </cell>
          <cell r="R53">
            <v>120.47</v>
          </cell>
          <cell r="AB53" t="str">
            <v>Chirografario</v>
          </cell>
          <cell r="AK53">
            <v>5742.8123287671233</v>
          </cell>
          <cell r="AL53" t="str">
            <v>Chirografario</v>
          </cell>
          <cell r="AM53" t="str">
            <v>Chirografario - Altro</v>
          </cell>
          <cell r="AN53" t="str">
            <v>CONSUMER - NON IPO</v>
          </cell>
        </row>
        <row r="54">
          <cell r="M54">
            <v>15991.4</v>
          </cell>
          <cell r="N54">
            <v>15991.400000000001</v>
          </cell>
          <cell r="R54">
            <v>763.31</v>
          </cell>
          <cell r="AB54" t="str">
            <v>Chirografario</v>
          </cell>
          <cell r="AK54">
            <v>36320.19342465754</v>
          </cell>
          <cell r="AL54" t="str">
            <v>Chirografario</v>
          </cell>
          <cell r="AM54" t="str">
            <v>Chirografario - Altro</v>
          </cell>
          <cell r="AN54" t="str">
            <v>CONSUMER - NON IPO</v>
          </cell>
        </row>
        <row r="55">
          <cell r="M55">
            <v>9191.1200000000008</v>
          </cell>
          <cell r="N55">
            <v>9191.119999999999</v>
          </cell>
          <cell r="R55">
            <v>894.67</v>
          </cell>
          <cell r="AB55" t="str">
            <v>Chirografario</v>
          </cell>
          <cell r="AK55">
            <v>16795.827506849313</v>
          </cell>
          <cell r="AL55" t="str">
            <v>Chirografario</v>
          </cell>
          <cell r="AM55" t="str">
            <v>Chirografario - Altro</v>
          </cell>
          <cell r="AN55" t="str">
            <v>CONSUMER - NON IPO</v>
          </cell>
        </row>
        <row r="56">
          <cell r="M56">
            <v>5748.23</v>
          </cell>
          <cell r="N56">
            <v>5748.23</v>
          </cell>
          <cell r="R56">
            <v>273.23</v>
          </cell>
          <cell r="AB56" t="str">
            <v>Chirografario</v>
          </cell>
          <cell r="AK56">
            <v>19795.959205479452</v>
          </cell>
          <cell r="AL56" t="str">
            <v>Chirografario</v>
          </cell>
          <cell r="AM56" t="str">
            <v>Chirografario - Altro</v>
          </cell>
          <cell r="AN56" t="str">
            <v>CONSUMER - NON IPO</v>
          </cell>
        </row>
        <row r="57">
          <cell r="M57">
            <v>5867.17</v>
          </cell>
          <cell r="N57">
            <v>5867.17</v>
          </cell>
          <cell r="R57">
            <v>285.55</v>
          </cell>
          <cell r="AB57" t="str">
            <v>Chirografario</v>
          </cell>
          <cell r="AK57">
            <v>10721.650383561644</v>
          </cell>
          <cell r="AL57" t="str">
            <v>Chirografario</v>
          </cell>
          <cell r="AM57" t="str">
            <v>Chirografario - Altro</v>
          </cell>
          <cell r="AN57" t="str">
            <v>CONSUMER - NON IPO</v>
          </cell>
        </row>
        <row r="58">
          <cell r="M58">
            <v>17611.75</v>
          </cell>
          <cell r="N58">
            <v>17611.75</v>
          </cell>
          <cell r="R58">
            <v>845.25</v>
          </cell>
          <cell r="AB58" t="str">
            <v>Chirografario</v>
          </cell>
          <cell r="AK58">
            <v>41399.675342465751</v>
          </cell>
          <cell r="AL58" t="str">
            <v>Chirografario</v>
          </cell>
          <cell r="AM58" t="str">
            <v>Chirografario - Altro</v>
          </cell>
          <cell r="AN58" t="str">
            <v>CONSUMER - NON IPO</v>
          </cell>
        </row>
        <row r="59">
          <cell r="M59">
            <v>17886.93</v>
          </cell>
          <cell r="N59">
            <v>17886.93</v>
          </cell>
          <cell r="R59">
            <v>853.96</v>
          </cell>
          <cell r="AB59" t="str">
            <v>Chirografario</v>
          </cell>
          <cell r="AK59">
            <v>42046.536821917805</v>
          </cell>
          <cell r="AL59" t="str">
            <v>Chirografario</v>
          </cell>
          <cell r="AM59" t="str">
            <v>Chirografario - Altro</v>
          </cell>
          <cell r="AN59" t="str">
            <v>CONSUMER - NON IPO</v>
          </cell>
        </row>
        <row r="60">
          <cell r="M60">
            <v>10804.42</v>
          </cell>
          <cell r="N60">
            <v>10804.42</v>
          </cell>
          <cell r="R60">
            <v>512.37</v>
          </cell>
          <cell r="AB60" t="str">
            <v>Chirografario</v>
          </cell>
          <cell r="AK60">
            <v>21253.626191780822</v>
          </cell>
          <cell r="AL60" t="str">
            <v>Chirografario</v>
          </cell>
          <cell r="AM60" t="str">
            <v>Chirografario - Altro</v>
          </cell>
          <cell r="AN60" t="str">
            <v>CONSUMER - NON IPO</v>
          </cell>
        </row>
        <row r="61">
          <cell r="M61">
            <v>2170.58</v>
          </cell>
          <cell r="N61">
            <v>2170.58</v>
          </cell>
          <cell r="R61">
            <v>209.81</v>
          </cell>
          <cell r="AB61" t="str">
            <v>Chirografario</v>
          </cell>
          <cell r="AK61">
            <v>3966.5119452054792</v>
          </cell>
          <cell r="AL61" t="str">
            <v>Chirografario</v>
          </cell>
          <cell r="AM61" t="str">
            <v>Chirografario - Altro</v>
          </cell>
          <cell r="AN61" t="str">
            <v>CONSUMER - NON IPO</v>
          </cell>
        </row>
        <row r="62">
          <cell r="M62">
            <v>11680.28</v>
          </cell>
          <cell r="N62">
            <v>11680.28</v>
          </cell>
          <cell r="R62">
            <v>475.98</v>
          </cell>
          <cell r="AB62" t="str">
            <v>Chirografario</v>
          </cell>
          <cell r="AK62">
            <v>28512.683506849316</v>
          </cell>
          <cell r="AL62" t="str">
            <v>Chirografario</v>
          </cell>
          <cell r="AM62" t="str">
            <v>Chirografario - Altro</v>
          </cell>
          <cell r="AN62" t="str">
            <v>CONSUMER - NON IPO</v>
          </cell>
        </row>
        <row r="63">
          <cell r="M63">
            <v>16447.990000000002</v>
          </cell>
          <cell r="N63">
            <v>16447.989999999998</v>
          </cell>
          <cell r="R63">
            <v>810.57</v>
          </cell>
          <cell r="AB63" t="str">
            <v>Chirografario</v>
          </cell>
          <cell r="AK63">
            <v>40421.498712328757</v>
          </cell>
          <cell r="AL63" t="str">
            <v>Chirografario</v>
          </cell>
          <cell r="AM63" t="str">
            <v>Chirografario - Altro</v>
          </cell>
          <cell r="AN63" t="str">
            <v>CONSUMER - NON IPO</v>
          </cell>
        </row>
        <row r="64">
          <cell r="M64">
            <v>1467.22</v>
          </cell>
          <cell r="N64">
            <v>1467.22</v>
          </cell>
          <cell r="R64">
            <v>53.95</v>
          </cell>
          <cell r="AB64" t="str">
            <v>Chirografario</v>
          </cell>
          <cell r="AK64">
            <v>9016.3683835616448</v>
          </cell>
          <cell r="AL64" t="str">
            <v>Chirografario</v>
          </cell>
          <cell r="AM64" t="str">
            <v>Chirografario - Altro</v>
          </cell>
          <cell r="AN64" t="str">
            <v>CONSUMER - NON IPO</v>
          </cell>
        </row>
        <row r="65">
          <cell r="M65">
            <v>24547.98</v>
          </cell>
          <cell r="N65">
            <v>24547.98</v>
          </cell>
          <cell r="R65">
            <v>2949.8500000000004</v>
          </cell>
          <cell r="AB65" t="str">
            <v>Chirografario</v>
          </cell>
          <cell r="AK65">
            <v>53534.772821917803</v>
          </cell>
          <cell r="AL65" t="str">
            <v>Chirografario</v>
          </cell>
          <cell r="AM65" t="str">
            <v>Chirografario - Altro</v>
          </cell>
          <cell r="AN65" t="str">
            <v>CONSUMER - NON IPO</v>
          </cell>
        </row>
        <row r="66">
          <cell r="M66">
            <v>13948.29</v>
          </cell>
          <cell r="N66">
            <v>13948.289999999999</v>
          </cell>
          <cell r="R66">
            <v>574.9</v>
          </cell>
          <cell r="AB66" t="str">
            <v>Chirografario</v>
          </cell>
          <cell r="AK66">
            <v>34660.54528767123</v>
          </cell>
          <cell r="AL66" t="str">
            <v>Chirografario</v>
          </cell>
          <cell r="AM66" t="str">
            <v>Chirografario - Altro</v>
          </cell>
          <cell r="AN66" t="str">
            <v>CONSUMER - NON IPO</v>
          </cell>
        </row>
        <row r="67">
          <cell r="M67">
            <v>2626.33</v>
          </cell>
          <cell r="N67">
            <v>2626.33</v>
          </cell>
          <cell r="R67">
            <v>107.45</v>
          </cell>
          <cell r="AB67" t="str">
            <v>Chirografario</v>
          </cell>
          <cell r="AK67">
            <v>13426.662410958903</v>
          </cell>
          <cell r="AL67" t="str">
            <v>Chirografario</v>
          </cell>
          <cell r="AM67" t="str">
            <v>Chirografario - Altro</v>
          </cell>
          <cell r="AN67" t="str">
            <v>CONSUMER - NON IPO</v>
          </cell>
        </row>
        <row r="68">
          <cell r="M68">
            <v>1831.78</v>
          </cell>
          <cell r="N68">
            <v>1831.78</v>
          </cell>
          <cell r="R68">
            <v>75.430000000000007</v>
          </cell>
          <cell r="AB68" t="str">
            <v>Chirografario</v>
          </cell>
          <cell r="AK68">
            <v>4501.6620821917804</v>
          </cell>
          <cell r="AL68" t="str">
            <v>Chirografario</v>
          </cell>
          <cell r="AM68" t="str">
            <v>Chirografario - Altro</v>
          </cell>
          <cell r="AN68" t="str">
            <v>CONSUMER - NON IPO</v>
          </cell>
        </row>
        <row r="69">
          <cell r="M69">
            <v>3321.53</v>
          </cell>
          <cell r="N69">
            <v>3321.53</v>
          </cell>
          <cell r="R69">
            <v>153.99</v>
          </cell>
          <cell r="AB69" t="str">
            <v>Chirografario</v>
          </cell>
          <cell r="AK69">
            <v>10920.098630136987</v>
          </cell>
          <cell r="AL69" t="str">
            <v>Chirografario</v>
          </cell>
          <cell r="AM69" t="str">
            <v>Chirografario - Altro</v>
          </cell>
          <cell r="AN69" t="str">
            <v>CONSUMER - NON IPO</v>
          </cell>
        </row>
        <row r="70">
          <cell r="M70">
            <v>3449.62</v>
          </cell>
          <cell r="N70">
            <v>3449.62</v>
          </cell>
          <cell r="R70">
            <v>170.38</v>
          </cell>
          <cell r="AB70" t="str">
            <v>Chirografario</v>
          </cell>
          <cell r="AK70">
            <v>7022.1031780821913</v>
          </cell>
          <cell r="AL70" t="str">
            <v>Chirografario</v>
          </cell>
          <cell r="AM70" t="str">
            <v>Chirografario - Altro</v>
          </cell>
          <cell r="AN70" t="str">
            <v>CONSUMER - NON IPO</v>
          </cell>
        </row>
        <row r="71">
          <cell r="M71">
            <v>1171.25</v>
          </cell>
          <cell r="N71">
            <v>1171.25</v>
          </cell>
          <cell r="R71">
            <v>0</v>
          </cell>
          <cell r="AB71" t="str">
            <v>Chirografario</v>
          </cell>
          <cell r="AK71">
            <v>10406.476027397259</v>
          </cell>
          <cell r="AL71" t="str">
            <v>Chirografario</v>
          </cell>
          <cell r="AM71" t="str">
            <v>Chirografario - Altro</v>
          </cell>
          <cell r="AN71" t="str">
            <v>CONSUMER - NON IPO</v>
          </cell>
        </row>
        <row r="72">
          <cell r="M72">
            <v>24177.68</v>
          </cell>
          <cell r="N72">
            <v>24177.679999999997</v>
          </cell>
          <cell r="R72">
            <v>3455.08</v>
          </cell>
          <cell r="AB72" t="str">
            <v>Chirografario</v>
          </cell>
          <cell r="AK72">
            <v>52727.214465753415</v>
          </cell>
          <cell r="AL72" t="str">
            <v>Chirografario</v>
          </cell>
          <cell r="AM72" t="str">
            <v>Chirografario - Altro</v>
          </cell>
          <cell r="AN72" t="str">
            <v>CONSUMER - NON IPO</v>
          </cell>
        </row>
        <row r="73">
          <cell r="M73">
            <v>2546.46</v>
          </cell>
          <cell r="N73">
            <v>2546.46</v>
          </cell>
          <cell r="R73">
            <v>124.47</v>
          </cell>
          <cell r="AB73" t="str">
            <v>Chirografario</v>
          </cell>
          <cell r="AK73">
            <v>4960.3645479452061</v>
          </cell>
          <cell r="AL73" t="str">
            <v>Chirografario</v>
          </cell>
          <cell r="AM73" t="str">
            <v>Chirografario - Altro</v>
          </cell>
          <cell r="AN73" t="str">
            <v>CONSUMER - NON IPO</v>
          </cell>
        </row>
        <row r="74">
          <cell r="M74">
            <v>6555.62</v>
          </cell>
          <cell r="N74">
            <v>6555.6200000000008</v>
          </cell>
          <cell r="R74">
            <v>234.7</v>
          </cell>
          <cell r="AB74" t="str">
            <v>Chirografario</v>
          </cell>
          <cell r="AK74">
            <v>19397.450958904112</v>
          </cell>
          <cell r="AL74" t="str">
            <v>Chirografario</v>
          </cell>
          <cell r="AM74" t="str">
            <v>Chirografario - Altro</v>
          </cell>
          <cell r="AN74" t="str">
            <v>CONSUMER - NON IPO</v>
          </cell>
        </row>
        <row r="75">
          <cell r="M75">
            <v>13166.19</v>
          </cell>
          <cell r="N75">
            <v>13166.189999999999</v>
          </cell>
          <cell r="R75">
            <v>1426.42</v>
          </cell>
          <cell r="AB75" t="str">
            <v>Chirografario</v>
          </cell>
          <cell r="AK75">
            <v>34412.452767123286</v>
          </cell>
          <cell r="AL75" t="str">
            <v>Chirografario</v>
          </cell>
          <cell r="AM75" t="str">
            <v>Chirografario - Altro</v>
          </cell>
          <cell r="AN75" t="str">
            <v>CONSUMER - NON IPO</v>
          </cell>
        </row>
        <row r="76">
          <cell r="M76">
            <v>6317.0700000000006</v>
          </cell>
          <cell r="N76">
            <v>6317.0700000000006</v>
          </cell>
          <cell r="R76">
            <v>270.42</v>
          </cell>
          <cell r="AB76" t="str">
            <v>Chirografario</v>
          </cell>
          <cell r="AK76">
            <v>14849.441260273974</v>
          </cell>
          <cell r="AL76" t="str">
            <v>Chirografario</v>
          </cell>
          <cell r="AM76" t="str">
            <v>Chirografario - Altro</v>
          </cell>
          <cell r="AN76" t="str">
            <v>CONSUMER - NON IPO</v>
          </cell>
        </row>
        <row r="77">
          <cell r="M77">
            <v>13933.94</v>
          </cell>
          <cell r="N77">
            <v>13933.94</v>
          </cell>
          <cell r="R77">
            <v>663.96</v>
          </cell>
          <cell r="AB77" t="str">
            <v>Chirografario</v>
          </cell>
          <cell r="AK77">
            <v>31112.770136986303</v>
          </cell>
          <cell r="AL77" t="str">
            <v>Chirografario</v>
          </cell>
          <cell r="AM77" t="str">
            <v>Chirografario - Altro</v>
          </cell>
          <cell r="AN77" t="str">
            <v>CONSUMER - NON IPO</v>
          </cell>
        </row>
        <row r="78">
          <cell r="M78">
            <v>12110.84</v>
          </cell>
          <cell r="N78">
            <v>12110.839999999998</v>
          </cell>
          <cell r="R78">
            <v>1494.61</v>
          </cell>
          <cell r="AB78" t="str">
            <v>Chirografario</v>
          </cell>
          <cell r="AK78">
            <v>22662.201972602736</v>
          </cell>
          <cell r="AL78" t="str">
            <v>Chirografario</v>
          </cell>
          <cell r="AM78" t="str">
            <v>Chirografario - Altro</v>
          </cell>
          <cell r="AN78" t="str">
            <v>CONSUMER - NON IPO</v>
          </cell>
        </row>
        <row r="79">
          <cell r="M79">
            <v>1977.01</v>
          </cell>
          <cell r="N79">
            <v>1977.01</v>
          </cell>
          <cell r="R79">
            <v>97.53</v>
          </cell>
          <cell r="AB79" t="str">
            <v>Chirografario</v>
          </cell>
          <cell r="AK79">
            <v>4869.4027123287669</v>
          </cell>
          <cell r="AL79" t="str">
            <v>Chirografario</v>
          </cell>
          <cell r="AM79" t="str">
            <v>Chirografario - Altro</v>
          </cell>
          <cell r="AN79" t="str">
            <v>CONSUMER - NON IPO</v>
          </cell>
        </row>
        <row r="80">
          <cell r="M80">
            <v>8074.3300000000008</v>
          </cell>
          <cell r="N80">
            <v>8074.33</v>
          </cell>
          <cell r="R80">
            <v>276.09000000000003</v>
          </cell>
          <cell r="AB80" t="str">
            <v>Chirografario</v>
          </cell>
          <cell r="AK80">
            <v>50835.09682191781</v>
          </cell>
          <cell r="AL80" t="str">
            <v>Chirografario</v>
          </cell>
          <cell r="AM80" t="str">
            <v>Chirografario - Altro</v>
          </cell>
          <cell r="AN80" t="str">
            <v>CONSUMER - NON IPO</v>
          </cell>
        </row>
        <row r="81">
          <cell r="M81">
            <v>2678.77</v>
          </cell>
          <cell r="N81">
            <v>2678.77</v>
          </cell>
          <cell r="R81">
            <v>131.88999999999999</v>
          </cell>
          <cell r="AB81" t="str">
            <v>Chirografario</v>
          </cell>
          <cell r="AK81">
            <v>5408.9136712328764</v>
          </cell>
          <cell r="AL81" t="str">
            <v>Chirografario</v>
          </cell>
          <cell r="AM81" t="str">
            <v>Chirografario - Altro</v>
          </cell>
          <cell r="AN81" t="str">
            <v>CONSUMER - NON IPO</v>
          </cell>
        </row>
        <row r="82">
          <cell r="M82">
            <v>1441.02</v>
          </cell>
          <cell r="N82">
            <v>1441.02</v>
          </cell>
          <cell r="R82">
            <v>0</v>
          </cell>
          <cell r="AB82" t="str">
            <v>Chirografario</v>
          </cell>
          <cell r="AK82">
            <v>7659.12</v>
          </cell>
          <cell r="AL82" t="str">
            <v>Chirografario</v>
          </cell>
          <cell r="AM82" t="str">
            <v>Chirografario - Altro</v>
          </cell>
          <cell r="AN82" t="str">
            <v>CONSUMER - NON IPO</v>
          </cell>
        </row>
        <row r="83">
          <cell r="M83">
            <v>2591.54</v>
          </cell>
          <cell r="N83">
            <v>2591.54</v>
          </cell>
          <cell r="R83">
            <v>126.79</v>
          </cell>
          <cell r="AB83" t="str">
            <v>Chirografario</v>
          </cell>
          <cell r="AK83">
            <v>6532.1008219178075</v>
          </cell>
          <cell r="AL83" t="str">
            <v>Chirografario</v>
          </cell>
          <cell r="AM83" t="str">
            <v>Chirografario - Altro</v>
          </cell>
          <cell r="AN83" t="str">
            <v>CONSUMER - NON IPO</v>
          </cell>
        </row>
        <row r="84">
          <cell r="M84">
            <v>5350.82</v>
          </cell>
          <cell r="N84">
            <v>5350.82</v>
          </cell>
          <cell r="R84">
            <v>213.15</v>
          </cell>
          <cell r="AB84" t="str">
            <v>Chirografario</v>
          </cell>
          <cell r="AK84">
            <v>16169.738246575342</v>
          </cell>
          <cell r="AL84" t="str">
            <v>Chirografario</v>
          </cell>
          <cell r="AM84" t="str">
            <v>Chirografario - Altro</v>
          </cell>
          <cell r="AN84" t="str">
            <v>CONSUMER - NON IPO</v>
          </cell>
        </row>
        <row r="85">
          <cell r="M85">
            <v>20102.060000000001</v>
          </cell>
          <cell r="N85">
            <v>20102.059999999998</v>
          </cell>
          <cell r="R85">
            <v>766.5</v>
          </cell>
          <cell r="AB85" t="str">
            <v>Chirografario</v>
          </cell>
          <cell r="AK85">
            <v>43288.271671232869</v>
          </cell>
          <cell r="AL85" t="str">
            <v>Chirografario</v>
          </cell>
          <cell r="AM85" t="str">
            <v>Chirografario - Altro</v>
          </cell>
          <cell r="AN85" t="str">
            <v>CONSUMER - NON IPO</v>
          </cell>
        </row>
        <row r="86">
          <cell r="M86">
            <v>3748.66</v>
          </cell>
          <cell r="N86">
            <v>3748.66</v>
          </cell>
          <cell r="R86">
            <v>184.88</v>
          </cell>
          <cell r="AB86" t="str">
            <v>Chirografario</v>
          </cell>
          <cell r="AK86">
            <v>7630.8339178082188</v>
          </cell>
          <cell r="AL86" t="str">
            <v>Chirografario</v>
          </cell>
          <cell r="AM86" t="str">
            <v>Chirografario - Altro</v>
          </cell>
          <cell r="AN86" t="str">
            <v>CONSUMER - NON IPO</v>
          </cell>
        </row>
        <row r="87">
          <cell r="M87">
            <v>4104.5</v>
          </cell>
          <cell r="N87">
            <v>4104.5</v>
          </cell>
          <cell r="R87">
            <v>34.96</v>
          </cell>
          <cell r="AB87" t="str">
            <v>Chirografario</v>
          </cell>
          <cell r="AK87">
            <v>32363.701369863014</v>
          </cell>
          <cell r="AL87" t="str">
            <v>Chirografario</v>
          </cell>
          <cell r="AM87" t="str">
            <v>Chirografario - Altro</v>
          </cell>
          <cell r="AN87" t="str">
            <v>CONSUMER - NON IPO</v>
          </cell>
        </row>
        <row r="88">
          <cell r="M88">
            <v>21398.670000000002</v>
          </cell>
          <cell r="N88">
            <v>21398.67</v>
          </cell>
          <cell r="R88">
            <v>2297.65</v>
          </cell>
          <cell r="AB88" t="str">
            <v>Chirografario</v>
          </cell>
          <cell r="AK88">
            <v>38810.73846575342</v>
          </cell>
          <cell r="AL88" t="str">
            <v>Chirografario</v>
          </cell>
          <cell r="AM88" t="str">
            <v>Chirografario - Altro</v>
          </cell>
          <cell r="AN88" t="str">
            <v>CONSUMER - NON IPO</v>
          </cell>
        </row>
        <row r="89">
          <cell r="M89">
            <v>5543.23</v>
          </cell>
          <cell r="N89">
            <v>5543.2300000000005</v>
          </cell>
          <cell r="R89">
            <v>193.86</v>
          </cell>
          <cell r="AB89" t="str">
            <v>Chirografario</v>
          </cell>
          <cell r="AK89">
            <v>16857.493972602741</v>
          </cell>
          <cell r="AL89" t="str">
            <v>Chirografario</v>
          </cell>
          <cell r="AM89" t="str">
            <v>Chirografario - Altro</v>
          </cell>
          <cell r="AN89" t="str">
            <v>CONSUMER - NON IPO</v>
          </cell>
        </row>
        <row r="90">
          <cell r="M90">
            <v>12559.88</v>
          </cell>
          <cell r="N90">
            <v>12559.880000000001</v>
          </cell>
          <cell r="R90">
            <v>541.9</v>
          </cell>
          <cell r="AB90" t="str">
            <v>Chirografario</v>
          </cell>
          <cell r="AK90">
            <v>82551.101698630155</v>
          </cell>
          <cell r="AL90" t="str">
            <v>Chirografario</v>
          </cell>
          <cell r="AM90" t="str">
            <v>Chirografario - Altro</v>
          </cell>
          <cell r="AN90" t="str">
            <v>CONSUMER - NON IPO</v>
          </cell>
        </row>
        <row r="91">
          <cell r="M91">
            <v>2500.2600000000002</v>
          </cell>
          <cell r="N91">
            <v>2500.2600000000002</v>
          </cell>
          <cell r="R91">
            <v>101.58</v>
          </cell>
          <cell r="AB91" t="str">
            <v>Chirografario</v>
          </cell>
          <cell r="AK91">
            <v>7445.9797808219191</v>
          </cell>
          <cell r="AL91" t="str">
            <v>Chirografario</v>
          </cell>
          <cell r="AM91" t="str">
            <v>Chirografario - Altro</v>
          </cell>
          <cell r="AN91" t="str">
            <v>CONSUMER - NON IPO</v>
          </cell>
        </row>
        <row r="92">
          <cell r="M92">
            <v>1648.22</v>
          </cell>
          <cell r="N92">
            <v>1648.2199999999998</v>
          </cell>
          <cell r="R92">
            <v>80.55</v>
          </cell>
          <cell r="AB92" t="str">
            <v>Chirografario</v>
          </cell>
          <cell r="AK92">
            <v>3210.6422465753421</v>
          </cell>
          <cell r="AL92" t="str">
            <v>Chirografario</v>
          </cell>
          <cell r="AM92" t="str">
            <v>Chirografario - Altro</v>
          </cell>
          <cell r="AN92" t="str">
            <v>CONSUMER - NON IPO</v>
          </cell>
        </row>
        <row r="93">
          <cell r="M93">
            <v>3874.05</v>
          </cell>
          <cell r="N93">
            <v>3874.05</v>
          </cell>
          <cell r="R93">
            <v>190.49</v>
          </cell>
          <cell r="AB93" t="str">
            <v>Chirografario</v>
          </cell>
          <cell r="AK93">
            <v>9828.411780821918</v>
          </cell>
          <cell r="AL93" t="str">
            <v>Chirografario</v>
          </cell>
          <cell r="AM93" t="str">
            <v>Chirografario - Altro</v>
          </cell>
          <cell r="AN93" t="str">
            <v>CONSUMER - NON IPO</v>
          </cell>
        </row>
        <row r="94">
          <cell r="M94">
            <v>23052.34</v>
          </cell>
          <cell r="N94">
            <v>23052.34</v>
          </cell>
          <cell r="R94">
            <v>1128.9100000000001</v>
          </cell>
          <cell r="AB94" t="str">
            <v>Chirografario</v>
          </cell>
          <cell r="AK94">
            <v>44462.59550684932</v>
          </cell>
          <cell r="AL94" t="str">
            <v>Chirografario</v>
          </cell>
          <cell r="AM94" t="str">
            <v>Chirografario - Altro</v>
          </cell>
          <cell r="AN94" t="str">
            <v>CONSUMER - NON IPO</v>
          </cell>
        </row>
        <row r="95">
          <cell r="M95">
            <v>4671.82</v>
          </cell>
          <cell r="N95">
            <v>4671.8200000000006</v>
          </cell>
          <cell r="R95">
            <v>190.96</v>
          </cell>
          <cell r="AB95" t="str">
            <v>Chirografario</v>
          </cell>
          <cell r="AK95">
            <v>14361.046684931509</v>
          </cell>
          <cell r="AL95" t="str">
            <v>Chirografario</v>
          </cell>
          <cell r="AM95" t="str">
            <v>Chirografario - Altro</v>
          </cell>
          <cell r="AN95" t="str">
            <v>CONSUMER - NON IPO</v>
          </cell>
        </row>
        <row r="96">
          <cell r="M96">
            <v>22153.55</v>
          </cell>
          <cell r="N96">
            <v>22153.550000000003</v>
          </cell>
          <cell r="R96">
            <v>3012.89</v>
          </cell>
          <cell r="AB96" t="str">
            <v>Chirografario</v>
          </cell>
          <cell r="AK96">
            <v>42729.038904109599</v>
          </cell>
          <cell r="AL96" t="str">
            <v>Chirografario</v>
          </cell>
          <cell r="AM96" t="str">
            <v>Chirografario - Altro</v>
          </cell>
          <cell r="AN96" t="str">
            <v>CONSUMER - NON IPO</v>
          </cell>
        </row>
        <row r="97">
          <cell r="M97">
            <v>21865.81</v>
          </cell>
          <cell r="N97">
            <v>21865.81</v>
          </cell>
          <cell r="R97">
            <v>970.66</v>
          </cell>
          <cell r="AB97" t="str">
            <v>Chirografario</v>
          </cell>
          <cell r="AK97">
            <v>48823.657945205487</v>
          </cell>
          <cell r="AL97" t="str">
            <v>Chirografario</v>
          </cell>
          <cell r="AM97" t="str">
            <v>Chirografario - Altro</v>
          </cell>
          <cell r="AN97" t="str">
            <v>CONSUMER - NON IPO</v>
          </cell>
        </row>
        <row r="98">
          <cell r="M98">
            <v>19802.07</v>
          </cell>
          <cell r="N98">
            <v>19802.070000000003</v>
          </cell>
          <cell r="R98">
            <v>965.57</v>
          </cell>
          <cell r="AB98" t="str">
            <v>Chirografario</v>
          </cell>
          <cell r="AK98">
            <v>36674.518684931514</v>
          </cell>
          <cell r="AL98" t="str">
            <v>Chirografario</v>
          </cell>
          <cell r="AM98" t="str">
            <v>Chirografario - Altro</v>
          </cell>
          <cell r="AN98" t="str">
            <v>CONSUMER - NON IPO</v>
          </cell>
        </row>
        <row r="99">
          <cell r="M99">
            <v>7402.51</v>
          </cell>
          <cell r="N99">
            <v>7402.51</v>
          </cell>
          <cell r="R99">
            <v>309.7</v>
          </cell>
          <cell r="AB99" t="str">
            <v>Chirografario</v>
          </cell>
          <cell r="AK99">
            <v>21903.317260273972</v>
          </cell>
          <cell r="AL99" t="str">
            <v>Chirografario</v>
          </cell>
          <cell r="AM99" t="str">
            <v>Chirografario - Altro</v>
          </cell>
          <cell r="AN99" t="str">
            <v>CONSUMER - NON IPO</v>
          </cell>
        </row>
        <row r="100">
          <cell r="M100">
            <v>13696.28</v>
          </cell>
          <cell r="N100">
            <v>13696.28</v>
          </cell>
          <cell r="R100">
            <v>571.17000000000007</v>
          </cell>
          <cell r="AB100" t="str">
            <v>Chirografario</v>
          </cell>
          <cell r="AK100">
            <v>33921.745534246576</v>
          </cell>
          <cell r="AL100" t="str">
            <v>Chirografario</v>
          </cell>
          <cell r="AM100" t="str">
            <v>Chirografario - Altro</v>
          </cell>
          <cell r="AN100" t="str">
            <v>CONSUMER - NON IPO</v>
          </cell>
        </row>
        <row r="101">
          <cell r="M101">
            <v>4046.9</v>
          </cell>
          <cell r="N101">
            <v>4046.9</v>
          </cell>
          <cell r="R101">
            <v>304.27</v>
          </cell>
          <cell r="AB101" t="str">
            <v>Chirografario</v>
          </cell>
          <cell r="AK101">
            <v>7883.1394520547947</v>
          </cell>
          <cell r="AL101" t="str">
            <v>Chirografario</v>
          </cell>
          <cell r="AM101" t="str">
            <v>Chirografario - Altro</v>
          </cell>
          <cell r="AN101" t="str">
            <v>CONSUMER - NON IPO</v>
          </cell>
        </row>
        <row r="102">
          <cell r="M102">
            <v>5815.3</v>
          </cell>
          <cell r="N102">
            <v>5815.3</v>
          </cell>
          <cell r="R102">
            <v>572.41999999999996</v>
          </cell>
          <cell r="AB102" t="str">
            <v>Chirografario</v>
          </cell>
          <cell r="AK102">
            <v>11439.41205479452</v>
          </cell>
          <cell r="AL102" t="str">
            <v>Chirografario</v>
          </cell>
          <cell r="AM102" t="str">
            <v>Chirografario - Altro</v>
          </cell>
          <cell r="AN102" t="str">
            <v>CONSUMER - NON IPO</v>
          </cell>
        </row>
        <row r="103">
          <cell r="M103">
            <v>10727.6</v>
          </cell>
          <cell r="N103">
            <v>10727.6</v>
          </cell>
          <cell r="R103">
            <v>0</v>
          </cell>
          <cell r="AB103" t="str">
            <v>Chirografario</v>
          </cell>
          <cell r="AK103">
            <v>21102.511780821918</v>
          </cell>
          <cell r="AL103" t="str">
            <v>Chirografario</v>
          </cell>
          <cell r="AM103" t="str">
            <v>Chirografario - Altro</v>
          </cell>
          <cell r="AN103" t="str">
            <v>CONSUMER - NON IPO</v>
          </cell>
        </row>
        <row r="104">
          <cell r="M104">
            <v>6270.66</v>
          </cell>
          <cell r="N104">
            <v>6270.66</v>
          </cell>
          <cell r="R104">
            <v>304</v>
          </cell>
          <cell r="AB104" t="str">
            <v>Chirografario</v>
          </cell>
          <cell r="AK104">
            <v>15444.721479452055</v>
          </cell>
          <cell r="AL104" t="str">
            <v>Chirografario</v>
          </cell>
          <cell r="AM104" t="str">
            <v>Chirografario - Altro</v>
          </cell>
          <cell r="AN104" t="str">
            <v>CONSUMER - NON IPO</v>
          </cell>
        </row>
        <row r="105">
          <cell r="M105">
            <v>3179.55</v>
          </cell>
          <cell r="N105">
            <v>3179.55</v>
          </cell>
          <cell r="R105">
            <v>141.27000000000001</v>
          </cell>
          <cell r="AB105" t="str">
            <v>Chirografario</v>
          </cell>
          <cell r="AK105">
            <v>9468.9612328767125</v>
          </cell>
          <cell r="AL105" t="str">
            <v>Chirografario</v>
          </cell>
          <cell r="AM105" t="str">
            <v>Chirografario - Altro</v>
          </cell>
          <cell r="AN105" t="str">
            <v>CONSUMER - NON IPO</v>
          </cell>
        </row>
        <row r="106">
          <cell r="M106">
            <v>3836.99</v>
          </cell>
          <cell r="N106">
            <v>3836.99</v>
          </cell>
          <cell r="R106">
            <v>0</v>
          </cell>
          <cell r="AB106" t="str">
            <v>Ipotecario</v>
          </cell>
          <cell r="AK106">
            <v>33754.999698630134</v>
          </cell>
          <cell r="AL106" t="str">
            <v>Ipotecario</v>
          </cell>
          <cell r="AM106" t="str">
            <v>Ipotecario</v>
          </cell>
          <cell r="AN106" t="str">
            <v>CONSUMER - IPO</v>
          </cell>
        </row>
        <row r="107">
          <cell r="M107">
            <v>16515.7</v>
          </cell>
          <cell r="N107">
            <v>16515.7</v>
          </cell>
          <cell r="R107">
            <v>807.21</v>
          </cell>
          <cell r="AB107" t="str">
            <v>Chirografario</v>
          </cell>
          <cell r="AK107">
            <v>41628.613698630135</v>
          </cell>
          <cell r="AL107" t="str">
            <v>Chirografario</v>
          </cell>
          <cell r="AM107" t="str">
            <v>Chirografario - Altro</v>
          </cell>
          <cell r="AN107" t="str">
            <v>CONSUMER - NON IPO</v>
          </cell>
        </row>
        <row r="108">
          <cell r="M108">
            <v>1472.83</v>
          </cell>
          <cell r="N108">
            <v>1472.83</v>
          </cell>
          <cell r="R108">
            <v>69.959999999999994</v>
          </cell>
          <cell r="AB108" t="str">
            <v>Chirografario</v>
          </cell>
          <cell r="AK108">
            <v>4817.9699178082192</v>
          </cell>
          <cell r="AL108" t="str">
            <v>Chirografario</v>
          </cell>
          <cell r="AM108" t="str">
            <v>Chirografario - Altro</v>
          </cell>
          <cell r="AN108" t="str">
            <v>CONSUMER - NON IPO</v>
          </cell>
        </row>
        <row r="109">
          <cell r="M109">
            <v>13410.58</v>
          </cell>
          <cell r="N109">
            <v>13410.58</v>
          </cell>
          <cell r="R109">
            <v>517.37</v>
          </cell>
          <cell r="AB109" t="str">
            <v>Chirografario</v>
          </cell>
          <cell r="AK109">
            <v>30678.998082191778</v>
          </cell>
          <cell r="AL109" t="str">
            <v>Chirografario</v>
          </cell>
          <cell r="AM109" t="str">
            <v>Chirografario - Altro</v>
          </cell>
          <cell r="AN109" t="str">
            <v>CONSUMER - NON IPO</v>
          </cell>
        </row>
        <row r="110">
          <cell r="M110">
            <v>8563.64</v>
          </cell>
          <cell r="N110">
            <v>8563.64</v>
          </cell>
          <cell r="R110">
            <v>411.99</v>
          </cell>
          <cell r="AB110" t="str">
            <v>Chirografario</v>
          </cell>
          <cell r="AK110">
            <v>16845.735671232876</v>
          </cell>
          <cell r="AL110" t="str">
            <v>Chirografario</v>
          </cell>
          <cell r="AM110" t="str">
            <v>Chirografario - Altro</v>
          </cell>
          <cell r="AN110" t="str">
            <v>CONSUMER - NON IPO</v>
          </cell>
        </row>
        <row r="111">
          <cell r="M111">
            <v>6988.84</v>
          </cell>
          <cell r="N111">
            <v>6988.84</v>
          </cell>
          <cell r="R111">
            <v>801.68</v>
          </cell>
          <cell r="AB111" t="str">
            <v>Chirografario</v>
          </cell>
          <cell r="AK111">
            <v>18305.016547945204</v>
          </cell>
          <cell r="AL111" t="str">
            <v>Chirografario</v>
          </cell>
          <cell r="AM111" t="str">
            <v>Chirografario - Altro</v>
          </cell>
          <cell r="AN111" t="str">
            <v>CONSUMER - NON IPO</v>
          </cell>
        </row>
        <row r="112">
          <cell r="M112">
            <v>5165.03</v>
          </cell>
          <cell r="N112">
            <v>5165.03</v>
          </cell>
          <cell r="R112">
            <v>226.27</v>
          </cell>
          <cell r="AB112" t="str">
            <v>Chirografario</v>
          </cell>
          <cell r="AK112">
            <v>41546.652273972599</v>
          </cell>
          <cell r="AL112" t="str">
            <v>Chirografario</v>
          </cell>
          <cell r="AM112" t="str">
            <v>Chirografario - Altro</v>
          </cell>
          <cell r="AN112" t="str">
            <v>CONSUMER - NON IPO</v>
          </cell>
        </row>
        <row r="113">
          <cell r="M113">
            <v>5359.37</v>
          </cell>
          <cell r="N113">
            <v>5359.37</v>
          </cell>
          <cell r="R113">
            <v>213.72</v>
          </cell>
          <cell r="AB113" t="str">
            <v>Chirografario</v>
          </cell>
          <cell r="AK113">
            <v>15960.644356164385</v>
          </cell>
          <cell r="AL113" t="str">
            <v>Chirografario</v>
          </cell>
          <cell r="AM113" t="str">
            <v>Chirografario - Altro</v>
          </cell>
          <cell r="AN113" t="str">
            <v>CONSUMER - NON IPO</v>
          </cell>
        </row>
        <row r="114">
          <cell r="M114">
            <v>3424.63</v>
          </cell>
          <cell r="N114">
            <v>3424.63</v>
          </cell>
          <cell r="R114">
            <v>129.35</v>
          </cell>
          <cell r="AB114" t="str">
            <v>Chirografario</v>
          </cell>
          <cell r="AK114">
            <v>9757.8498630136983</v>
          </cell>
          <cell r="AL114" t="str">
            <v>Chirografario</v>
          </cell>
          <cell r="AM114" t="str">
            <v>Chirografario - Altro</v>
          </cell>
          <cell r="AN114" t="str">
            <v>CONSUMER - NON IPO</v>
          </cell>
        </row>
        <row r="115">
          <cell r="M115">
            <v>3946.2</v>
          </cell>
          <cell r="N115">
            <v>3946.2</v>
          </cell>
          <cell r="R115">
            <v>121.4</v>
          </cell>
          <cell r="AB115" t="str">
            <v>Chirografario</v>
          </cell>
          <cell r="AK115">
            <v>25915.181917808219</v>
          </cell>
          <cell r="AL115" t="str">
            <v>Chirografario</v>
          </cell>
          <cell r="AM115" t="str">
            <v>Chirografario - Altro</v>
          </cell>
          <cell r="AN115" t="str">
            <v>CONSUMER - NON IPO</v>
          </cell>
        </row>
        <row r="116">
          <cell r="M116">
            <v>1848.15</v>
          </cell>
          <cell r="N116">
            <v>1848.15</v>
          </cell>
          <cell r="R116">
            <v>91.15</v>
          </cell>
          <cell r="AB116" t="str">
            <v>Chirografario</v>
          </cell>
          <cell r="AK116">
            <v>3670.982876712329</v>
          </cell>
          <cell r="AL116" t="str">
            <v>Chirografario</v>
          </cell>
          <cell r="AM116" t="str">
            <v>Chirografario - Altro</v>
          </cell>
          <cell r="AN116" t="str">
            <v>CONSUMER - NON IPO</v>
          </cell>
        </row>
        <row r="117">
          <cell r="M117">
            <v>1389.14</v>
          </cell>
          <cell r="N117">
            <v>1389.1399999999999</v>
          </cell>
          <cell r="R117">
            <v>65.599999999999994</v>
          </cell>
          <cell r="AB117" t="str">
            <v>Chirografario</v>
          </cell>
          <cell r="AK117">
            <v>2705.9686027397261</v>
          </cell>
          <cell r="AL117" t="str">
            <v>Chirografario</v>
          </cell>
          <cell r="AM117" t="str">
            <v>Chirografario - Altro</v>
          </cell>
          <cell r="AN117" t="str">
            <v>CONSUMER - NON IPO</v>
          </cell>
        </row>
        <row r="118">
          <cell r="M118">
            <v>6190.61</v>
          </cell>
          <cell r="N118">
            <v>6190.6100000000006</v>
          </cell>
          <cell r="R118">
            <v>269.52999999999997</v>
          </cell>
          <cell r="AB118" t="str">
            <v>Chirografario</v>
          </cell>
          <cell r="AK118">
            <v>18436.145397260276</v>
          </cell>
          <cell r="AL118" t="str">
            <v>Chirografario</v>
          </cell>
          <cell r="AM118" t="str">
            <v>Chirografario - Altro</v>
          </cell>
          <cell r="AN118" t="str">
            <v>CONSUMER - NON IPO</v>
          </cell>
        </row>
        <row r="119">
          <cell r="M119">
            <v>20151.52</v>
          </cell>
          <cell r="N119">
            <v>20151.52</v>
          </cell>
          <cell r="R119">
            <v>858.71999999999991</v>
          </cell>
          <cell r="AB119" t="str">
            <v>Chirografario</v>
          </cell>
          <cell r="AK119">
            <v>118755.94389041096</v>
          </cell>
          <cell r="AL119" t="str">
            <v>Chirografario</v>
          </cell>
          <cell r="AM119" t="str">
            <v>Chirografario - Altro</v>
          </cell>
          <cell r="AN119" t="str">
            <v>CONSUMER - NON IPO</v>
          </cell>
        </row>
        <row r="120">
          <cell r="M120">
            <v>3100.26</v>
          </cell>
          <cell r="N120">
            <v>3100.26</v>
          </cell>
          <cell r="R120">
            <v>128.61000000000001</v>
          </cell>
          <cell r="AB120" t="str">
            <v>Chirografario</v>
          </cell>
          <cell r="AK120">
            <v>6429.8543013698636</v>
          </cell>
          <cell r="AL120" t="str">
            <v>Chirografario</v>
          </cell>
          <cell r="AM120" t="str">
            <v>Chirografario - Altro</v>
          </cell>
          <cell r="AN120" t="str">
            <v>CONSUMER - NON IPO</v>
          </cell>
        </row>
        <row r="121">
          <cell r="M121">
            <v>2863.33</v>
          </cell>
          <cell r="N121">
            <v>2863.3300000000004</v>
          </cell>
          <cell r="R121">
            <v>115.89</v>
          </cell>
          <cell r="AB121" t="str">
            <v>Chirografario</v>
          </cell>
          <cell r="AK121">
            <v>8213.4424931506856</v>
          </cell>
          <cell r="AL121" t="str">
            <v>Chirografario</v>
          </cell>
          <cell r="AM121" t="str">
            <v>Chirografario - Altro</v>
          </cell>
          <cell r="AN121" t="str">
            <v>CONSUMER - NON IPO</v>
          </cell>
        </row>
        <row r="122">
          <cell r="M122">
            <v>1244.1099999999999</v>
          </cell>
          <cell r="N122">
            <v>1244.1099999999999</v>
          </cell>
          <cell r="R122">
            <v>44.72</v>
          </cell>
          <cell r="AB122" t="str">
            <v>Chirografario</v>
          </cell>
          <cell r="AK122">
            <v>8954.1834794520546</v>
          </cell>
          <cell r="AL122" t="str">
            <v>Chirografario</v>
          </cell>
          <cell r="AM122" t="str">
            <v>Chirografario - Altro</v>
          </cell>
          <cell r="AN122" t="str">
            <v>CONSUMER - NON IPO</v>
          </cell>
        </row>
        <row r="123">
          <cell r="M123">
            <v>5317.64</v>
          </cell>
          <cell r="N123">
            <v>5317.64</v>
          </cell>
          <cell r="R123">
            <v>262.27</v>
          </cell>
          <cell r="AB123" t="str">
            <v>Chirografario</v>
          </cell>
          <cell r="AK123">
            <v>10824.675397260275</v>
          </cell>
          <cell r="AL123" t="str">
            <v>Chirografario</v>
          </cell>
          <cell r="AM123" t="str">
            <v>Chirografario - Altro</v>
          </cell>
          <cell r="AN123" t="str">
            <v>CONSUMER - NON IPO</v>
          </cell>
        </row>
        <row r="124">
          <cell r="M124">
            <v>1345.36</v>
          </cell>
          <cell r="N124">
            <v>1345.36</v>
          </cell>
          <cell r="R124">
            <v>52.99</v>
          </cell>
          <cell r="AB124" t="str">
            <v>Chirografario</v>
          </cell>
          <cell r="AK124">
            <v>3516.365589041096</v>
          </cell>
          <cell r="AL124" t="str">
            <v>Chirografario</v>
          </cell>
          <cell r="AM124" t="str">
            <v>Chirografario - Altro</v>
          </cell>
          <cell r="AN124" t="str">
            <v>CONSUMER - NON IPO</v>
          </cell>
        </row>
        <row r="125">
          <cell r="M125">
            <v>6154.11</v>
          </cell>
          <cell r="N125">
            <v>6154.11</v>
          </cell>
          <cell r="R125">
            <v>600.15</v>
          </cell>
          <cell r="AB125" t="str">
            <v>Chirografario</v>
          </cell>
          <cell r="AK125">
            <v>11397.748931506849</v>
          </cell>
          <cell r="AL125" t="str">
            <v>Chirografario</v>
          </cell>
          <cell r="AM125" t="str">
            <v>Chirografario - Altro</v>
          </cell>
          <cell r="AN125" t="str">
            <v>CONSUMER - NON IPO</v>
          </cell>
        </row>
        <row r="126">
          <cell r="M126">
            <v>1586.9</v>
          </cell>
          <cell r="N126">
            <v>1586.8999999999999</v>
          </cell>
          <cell r="R126">
            <v>183.43</v>
          </cell>
          <cell r="AB126" t="str">
            <v>Chirografario</v>
          </cell>
          <cell r="AK126">
            <v>4125.9399999999996</v>
          </cell>
          <cell r="AL126" t="str">
            <v>Chirografario</v>
          </cell>
          <cell r="AM126" t="str">
            <v>Chirografario - Altro</v>
          </cell>
          <cell r="AN126" t="str">
            <v>CONSUMER - NON IPO</v>
          </cell>
        </row>
        <row r="127">
          <cell r="M127">
            <v>1776.15</v>
          </cell>
          <cell r="N127">
            <v>1776.15</v>
          </cell>
          <cell r="R127">
            <v>77.680000000000007</v>
          </cell>
          <cell r="AB127" t="str">
            <v>Chirografario</v>
          </cell>
          <cell r="AK127">
            <v>8914.8131506849313</v>
          </cell>
          <cell r="AL127" t="str">
            <v>Chirografario</v>
          </cell>
          <cell r="AM127" t="str">
            <v>Chirografario - Altro</v>
          </cell>
          <cell r="AN127" t="str">
            <v>CONSUMER - NON IPO</v>
          </cell>
        </row>
        <row r="128">
          <cell r="M128">
            <v>2372.1999999999998</v>
          </cell>
          <cell r="N128">
            <v>2372.2000000000003</v>
          </cell>
          <cell r="R128">
            <v>115.94</v>
          </cell>
          <cell r="AB128" t="str">
            <v>Chirografario</v>
          </cell>
          <cell r="AK128">
            <v>4620.9156164383567</v>
          </cell>
          <cell r="AL128" t="str">
            <v>Chirografario</v>
          </cell>
          <cell r="AM128" t="str">
            <v>Chirografario - Altro</v>
          </cell>
          <cell r="AN128" t="str">
            <v>CONSUMER - NON IPO</v>
          </cell>
        </row>
        <row r="129">
          <cell r="M129">
            <v>3637.66</v>
          </cell>
          <cell r="N129">
            <v>3637.66</v>
          </cell>
          <cell r="R129">
            <v>143.29</v>
          </cell>
          <cell r="AB129" t="str">
            <v>Chirografario</v>
          </cell>
          <cell r="AK129">
            <v>9507.7469589041102</v>
          </cell>
          <cell r="AL129" t="str">
            <v>Chirografario</v>
          </cell>
          <cell r="AM129" t="str">
            <v>Chirografario - Altro</v>
          </cell>
          <cell r="AN129" t="str">
            <v>CONSUMER - NON IPO</v>
          </cell>
        </row>
        <row r="130">
          <cell r="M130">
            <v>25830.559999999998</v>
          </cell>
          <cell r="N130">
            <v>25830.560000000001</v>
          </cell>
          <cell r="R130">
            <v>998.54000000000008</v>
          </cell>
          <cell r="AB130" t="str">
            <v>Chirografario</v>
          </cell>
          <cell r="AK130">
            <v>194967.65150684933</v>
          </cell>
          <cell r="AL130" t="str">
            <v>Chirografario</v>
          </cell>
          <cell r="AM130" t="str">
            <v>Chirografario - Altro</v>
          </cell>
          <cell r="AN130" t="str">
            <v>CONSUMER - NON IPO</v>
          </cell>
        </row>
        <row r="131">
          <cell r="M131">
            <v>6839.92</v>
          </cell>
          <cell r="N131">
            <v>6839.92</v>
          </cell>
          <cell r="R131">
            <v>234.25</v>
          </cell>
          <cell r="AB131" t="str">
            <v>Chirografario</v>
          </cell>
          <cell r="AK131">
            <v>20800.852602739727</v>
          </cell>
          <cell r="AL131" t="str">
            <v>Chirografario</v>
          </cell>
          <cell r="AM131" t="str">
            <v>Chirografario - Altro</v>
          </cell>
          <cell r="AN131" t="str">
            <v>CONSUMER - NON IPO</v>
          </cell>
        </row>
        <row r="132">
          <cell r="M132">
            <v>5085.67</v>
          </cell>
          <cell r="N132">
            <v>5085.67</v>
          </cell>
          <cell r="R132">
            <v>214.7</v>
          </cell>
          <cell r="AB132" t="str">
            <v>Chirografario</v>
          </cell>
          <cell r="AK132">
            <v>14281.676027397261</v>
          </cell>
          <cell r="AL132" t="str">
            <v>Chirografario</v>
          </cell>
          <cell r="AM132" t="str">
            <v>Chirografario - Altro</v>
          </cell>
          <cell r="AN132" t="str">
            <v>CONSUMER - NON IPO</v>
          </cell>
        </row>
        <row r="133">
          <cell r="M133">
            <v>365.16</v>
          </cell>
          <cell r="N133">
            <v>365.15999999999997</v>
          </cell>
          <cell r="R133">
            <v>13.46</v>
          </cell>
          <cell r="AB133" t="str">
            <v>Chirografario</v>
          </cell>
          <cell r="AK133">
            <v>1145.5019178082191</v>
          </cell>
          <cell r="AL133" t="str">
            <v>Chirografario</v>
          </cell>
          <cell r="AM133" t="str">
            <v>Chirografario - Altro</v>
          </cell>
          <cell r="AN133" t="str">
            <v>CONSUMER - NON IPO</v>
          </cell>
        </row>
        <row r="134">
          <cell r="M134">
            <v>2883.88</v>
          </cell>
          <cell r="N134">
            <v>2883.88</v>
          </cell>
          <cell r="R134">
            <v>280.52</v>
          </cell>
          <cell r="AB134" t="str">
            <v>Chirografario</v>
          </cell>
          <cell r="AK134">
            <v>5451.7183561643842</v>
          </cell>
          <cell r="AL134" t="str">
            <v>Chirografario</v>
          </cell>
          <cell r="AM134" t="str">
            <v>Chirografario - Altro</v>
          </cell>
          <cell r="AN134" t="str">
            <v>CONSUMER - NON IPO</v>
          </cell>
        </row>
        <row r="135">
          <cell r="M135">
            <v>3252.94</v>
          </cell>
          <cell r="N135">
            <v>3252.94</v>
          </cell>
          <cell r="R135">
            <v>319.44</v>
          </cell>
          <cell r="AB135" t="str">
            <v>Chirografario</v>
          </cell>
          <cell r="AK135">
            <v>6461.3191780821917</v>
          </cell>
          <cell r="AL135" t="str">
            <v>Chirografario</v>
          </cell>
          <cell r="AM135" t="str">
            <v>Chirografario - Altro</v>
          </cell>
          <cell r="AN135" t="str">
            <v>CONSUMER - NON IPO</v>
          </cell>
        </row>
        <row r="136">
          <cell r="M136">
            <v>2672.22</v>
          </cell>
          <cell r="N136">
            <v>2672.22</v>
          </cell>
          <cell r="R136">
            <v>108.14</v>
          </cell>
          <cell r="AB136" t="str">
            <v>Chirografario</v>
          </cell>
          <cell r="AK136">
            <v>21604.715671232876</v>
          </cell>
          <cell r="AL136" t="str">
            <v>Chirografario</v>
          </cell>
          <cell r="AM136" t="str">
            <v>Chirografario - Altro</v>
          </cell>
          <cell r="AN136" t="str">
            <v>CONSUMER - NON IPO</v>
          </cell>
        </row>
        <row r="137">
          <cell r="M137">
            <v>3802.94</v>
          </cell>
          <cell r="N137">
            <v>3802.94</v>
          </cell>
          <cell r="R137">
            <v>0</v>
          </cell>
          <cell r="AB137" t="str">
            <v>Chirografario</v>
          </cell>
          <cell r="AK137">
            <v>9283.3412054794517</v>
          </cell>
          <cell r="AL137" t="str">
            <v>Chirografario</v>
          </cell>
          <cell r="AM137" t="str">
            <v>Chirografario - Altro</v>
          </cell>
          <cell r="AN137" t="str">
            <v>CONSUMER - NON IPO</v>
          </cell>
        </row>
        <row r="138">
          <cell r="M138">
            <v>13054.61</v>
          </cell>
          <cell r="N138">
            <v>13054.61</v>
          </cell>
          <cell r="R138">
            <v>229.29</v>
          </cell>
          <cell r="AB138" t="str">
            <v>Chirografario</v>
          </cell>
          <cell r="AK138">
            <v>114987.86616438357</v>
          </cell>
          <cell r="AL138" t="str">
            <v>Chirografario</v>
          </cell>
          <cell r="AM138" t="str">
            <v>Chirografario - Altro</v>
          </cell>
          <cell r="AN138" t="str">
            <v>CONSUMER - NON IPO</v>
          </cell>
        </row>
        <row r="139">
          <cell r="M139">
            <v>5800.0300000000007</v>
          </cell>
          <cell r="N139">
            <v>5800.0300000000007</v>
          </cell>
          <cell r="R139">
            <v>273.67</v>
          </cell>
          <cell r="AB139" t="str">
            <v>Chirografario</v>
          </cell>
          <cell r="AK139">
            <v>14746.37764383562</v>
          </cell>
          <cell r="AL139" t="str">
            <v>Chirografario</v>
          </cell>
          <cell r="AM139" t="str">
            <v>Chirografario - Altro</v>
          </cell>
          <cell r="AN139" t="str">
            <v>CONSUMER - NON IPO</v>
          </cell>
        </row>
        <row r="140">
          <cell r="M140">
            <v>3542.69</v>
          </cell>
          <cell r="N140">
            <v>3542.69</v>
          </cell>
          <cell r="R140">
            <v>173.62</v>
          </cell>
          <cell r="AB140" t="str">
            <v>Chirografario</v>
          </cell>
          <cell r="AK140">
            <v>6968.9079999999994</v>
          </cell>
          <cell r="AL140" t="str">
            <v>Chirografario</v>
          </cell>
          <cell r="AM140" t="str">
            <v>Chirografario - Altro</v>
          </cell>
          <cell r="AN140" t="str">
            <v>CONSUMER - NON IPO</v>
          </cell>
        </row>
        <row r="141">
          <cell r="M141">
            <v>17953.88</v>
          </cell>
          <cell r="N141">
            <v>17953.88</v>
          </cell>
          <cell r="R141">
            <v>862.81</v>
          </cell>
          <cell r="AB141" t="str">
            <v>Chirografario</v>
          </cell>
          <cell r="AK141">
            <v>42449.858739726027</v>
          </cell>
          <cell r="AL141" t="str">
            <v>Chirografario</v>
          </cell>
          <cell r="AM141" t="str">
            <v>Chirografario - Altro</v>
          </cell>
          <cell r="AN141" t="str">
            <v>CONSUMER - NON IPO</v>
          </cell>
        </row>
        <row r="142">
          <cell r="M142">
            <v>2020.51</v>
          </cell>
          <cell r="N142">
            <v>2020.51</v>
          </cell>
          <cell r="R142">
            <v>196.55</v>
          </cell>
          <cell r="AB142" t="str">
            <v>Chirografario</v>
          </cell>
          <cell r="AK142">
            <v>3819.5942465753424</v>
          </cell>
          <cell r="AL142" t="str">
            <v>Chirografario</v>
          </cell>
          <cell r="AM142" t="str">
            <v>Chirografario - Altro</v>
          </cell>
          <cell r="AN142" t="str">
            <v>CONSUMER - NON IPO</v>
          </cell>
        </row>
        <row r="143">
          <cell r="M143">
            <v>5330.49</v>
          </cell>
          <cell r="N143">
            <v>5330.4900000000007</v>
          </cell>
          <cell r="R143">
            <v>523.41999999999996</v>
          </cell>
          <cell r="AB143" t="str">
            <v>Chirografario</v>
          </cell>
          <cell r="AK143">
            <v>10383.502438356167</v>
          </cell>
          <cell r="AL143" t="str">
            <v>Chirografario</v>
          </cell>
          <cell r="AM143" t="str">
            <v>Chirografario - Altro</v>
          </cell>
          <cell r="AN143" t="str">
            <v>CONSUMER - NON IPO</v>
          </cell>
        </row>
        <row r="144">
          <cell r="M144">
            <v>13499.18</v>
          </cell>
          <cell r="N144">
            <v>13499.18</v>
          </cell>
          <cell r="R144">
            <v>668.56</v>
          </cell>
          <cell r="AB144" t="str">
            <v>Chirografario</v>
          </cell>
          <cell r="AK144">
            <v>27996.929479452057</v>
          </cell>
          <cell r="AL144" t="str">
            <v>Chirografario</v>
          </cell>
          <cell r="AM144" t="str">
            <v>Chirografario - Altro</v>
          </cell>
          <cell r="AN144" t="str">
            <v>CONSUMER - NON IPO</v>
          </cell>
        </row>
        <row r="145">
          <cell r="M145">
            <v>7939.75</v>
          </cell>
          <cell r="N145">
            <v>7939.75</v>
          </cell>
          <cell r="R145">
            <v>375.35</v>
          </cell>
          <cell r="AB145" t="str">
            <v>Chirografario</v>
          </cell>
          <cell r="AK145">
            <v>18033.021232876712</v>
          </cell>
          <cell r="AL145" t="str">
            <v>Chirografario</v>
          </cell>
          <cell r="AM145" t="str">
            <v>Chirografario - Altro</v>
          </cell>
          <cell r="AN145" t="str">
            <v>CONSUMER - NON IPO</v>
          </cell>
        </row>
        <row r="146">
          <cell r="M146">
            <v>6973.69</v>
          </cell>
          <cell r="N146">
            <v>6973.69</v>
          </cell>
          <cell r="R146">
            <v>666.73</v>
          </cell>
          <cell r="AB146" t="str">
            <v>Chirografario</v>
          </cell>
          <cell r="AK146">
            <v>15208.375999999998</v>
          </cell>
          <cell r="AL146" t="str">
            <v>Chirografario</v>
          </cell>
          <cell r="AM146" t="str">
            <v>Chirografario - Altro</v>
          </cell>
          <cell r="AN146" t="str">
            <v>CONSUMER - NON IPO</v>
          </cell>
        </row>
        <row r="147">
          <cell r="M147">
            <v>12122.08</v>
          </cell>
          <cell r="N147">
            <v>12122.08</v>
          </cell>
          <cell r="R147">
            <v>1185.96</v>
          </cell>
          <cell r="AB147" t="str">
            <v>Chirografario</v>
          </cell>
          <cell r="AK147">
            <v>23613.147616438357</v>
          </cell>
          <cell r="AL147" t="str">
            <v>Chirografario</v>
          </cell>
          <cell r="AM147" t="str">
            <v>Chirografario - Altro</v>
          </cell>
          <cell r="AN147" t="str">
            <v>CONSUMER - NON IPO</v>
          </cell>
        </row>
        <row r="148">
          <cell r="M148">
            <v>3559.95</v>
          </cell>
          <cell r="N148">
            <v>3559.95</v>
          </cell>
          <cell r="R148">
            <v>348.12</v>
          </cell>
          <cell r="AB148" t="str">
            <v>Chirografario</v>
          </cell>
          <cell r="AK148">
            <v>6729.7684931506847</v>
          </cell>
          <cell r="AL148" t="str">
            <v>Chirografario</v>
          </cell>
          <cell r="AM148" t="str">
            <v>Chirografario - Altro</v>
          </cell>
          <cell r="AN148" t="str">
            <v>CONSUMER - NON IPO</v>
          </cell>
        </row>
        <row r="149">
          <cell r="M149">
            <v>9553.93</v>
          </cell>
          <cell r="N149">
            <v>9553.93</v>
          </cell>
          <cell r="R149">
            <v>459.65</v>
          </cell>
          <cell r="AB149" t="str">
            <v>Chirografario</v>
          </cell>
          <cell r="AK149">
            <v>21699.199917808222</v>
          </cell>
          <cell r="AL149" t="str">
            <v>Chirografario</v>
          </cell>
          <cell r="AM149" t="str">
            <v>Chirografario - Altro</v>
          </cell>
          <cell r="AN149" t="str">
            <v>CONSUMER - NON IPO</v>
          </cell>
        </row>
        <row r="150">
          <cell r="M150">
            <v>9560.23</v>
          </cell>
          <cell r="N150">
            <v>9560.23</v>
          </cell>
          <cell r="R150">
            <v>303.60000000000002</v>
          </cell>
          <cell r="AB150" t="str">
            <v>Chirografario</v>
          </cell>
          <cell r="AK150">
            <v>19460.961342465751</v>
          </cell>
          <cell r="AL150" t="str">
            <v>Chirografario</v>
          </cell>
          <cell r="AM150" t="str">
            <v>Chirografario - Altro</v>
          </cell>
          <cell r="AN150" t="str">
            <v>CONSUMER - NON IPO</v>
          </cell>
        </row>
        <row r="151">
          <cell r="M151">
            <v>6083.14</v>
          </cell>
          <cell r="N151">
            <v>6083.1399999999994</v>
          </cell>
          <cell r="R151">
            <v>257.41000000000003</v>
          </cell>
          <cell r="AB151" t="str">
            <v>Chirografario</v>
          </cell>
          <cell r="AK151">
            <v>21415.986027397259</v>
          </cell>
          <cell r="AL151" t="str">
            <v>Chirografario</v>
          </cell>
          <cell r="AM151" t="str">
            <v>Chirografario - Altro</v>
          </cell>
          <cell r="AN151" t="str">
            <v>CONSUMER - NON IPO</v>
          </cell>
        </row>
        <row r="152">
          <cell r="M152">
            <v>9561.2900000000009</v>
          </cell>
          <cell r="N152">
            <v>9561.2899999999991</v>
          </cell>
          <cell r="R152">
            <v>453.79</v>
          </cell>
          <cell r="AB152" t="str">
            <v>Chirografario</v>
          </cell>
          <cell r="AK152">
            <v>21715.91619178082</v>
          </cell>
          <cell r="AL152" t="str">
            <v>Chirografario</v>
          </cell>
          <cell r="AM152" t="str">
            <v>Chirografario - Altro</v>
          </cell>
          <cell r="AN152" t="str">
            <v>CONSUMER - NON IPO</v>
          </cell>
        </row>
        <row r="153">
          <cell r="M153">
            <v>2386.77</v>
          </cell>
          <cell r="N153">
            <v>2386.77</v>
          </cell>
          <cell r="R153">
            <v>231.33</v>
          </cell>
          <cell r="AB153" t="str">
            <v>Chirografario</v>
          </cell>
          <cell r="AK153">
            <v>4420.4288219178079</v>
          </cell>
          <cell r="AL153" t="str">
            <v>Chirografario</v>
          </cell>
          <cell r="AM153" t="str">
            <v>Chirografario - Altro</v>
          </cell>
          <cell r="AN153" t="str">
            <v>CONSUMER - NON IPO</v>
          </cell>
        </row>
        <row r="154">
          <cell r="M154">
            <v>13942.62</v>
          </cell>
          <cell r="N154">
            <v>13942.62</v>
          </cell>
          <cell r="R154">
            <v>689.08</v>
          </cell>
          <cell r="AB154" t="str">
            <v>Chirografario</v>
          </cell>
          <cell r="AK154">
            <v>33194.895287671236</v>
          </cell>
          <cell r="AL154" t="str">
            <v>Chirografario</v>
          </cell>
          <cell r="AM154" t="str">
            <v>Chirografario - Altro</v>
          </cell>
          <cell r="AN154" t="str">
            <v>CONSUMER - NON IPO</v>
          </cell>
        </row>
        <row r="155">
          <cell r="M155">
            <v>1428.64</v>
          </cell>
          <cell r="N155">
            <v>1428.6399999999999</v>
          </cell>
          <cell r="R155">
            <v>203.85</v>
          </cell>
          <cell r="AB155" t="str">
            <v>Chirografario</v>
          </cell>
          <cell r="AK155">
            <v>2004.0100821917806</v>
          </cell>
          <cell r="AL155" t="str">
            <v>Chirografario</v>
          </cell>
          <cell r="AM155" t="str">
            <v>Chirografario - Altro</v>
          </cell>
          <cell r="AN155" t="str">
            <v>CONSUMER - NON IPO</v>
          </cell>
        </row>
        <row r="156">
          <cell r="M156">
            <v>1403.09</v>
          </cell>
          <cell r="N156">
            <v>1403.09</v>
          </cell>
          <cell r="R156">
            <v>135.46</v>
          </cell>
          <cell r="AB156" t="str">
            <v>Chirografario</v>
          </cell>
          <cell r="AK156">
            <v>2544.7824109589042</v>
          </cell>
          <cell r="AL156" t="str">
            <v>Chirografario</v>
          </cell>
          <cell r="AM156" t="str">
            <v>Chirografario - Altro</v>
          </cell>
          <cell r="AN156" t="str">
            <v>CONSUMER - NON IPO</v>
          </cell>
        </row>
        <row r="157">
          <cell r="M157">
            <v>6336.7</v>
          </cell>
          <cell r="N157">
            <v>6336.7000000000007</v>
          </cell>
          <cell r="R157">
            <v>223.5</v>
          </cell>
          <cell r="AB157" t="str">
            <v>Chirografario</v>
          </cell>
          <cell r="AK157">
            <v>20329.522465753427</v>
          </cell>
          <cell r="AL157" t="str">
            <v>Chirografario</v>
          </cell>
          <cell r="AM157" t="str">
            <v>Chirografario - Altro</v>
          </cell>
          <cell r="AN157" t="str">
            <v>CONSUMER - NON IPO</v>
          </cell>
        </row>
        <row r="158">
          <cell r="M158">
            <v>1156.99</v>
          </cell>
          <cell r="N158">
            <v>1156.99</v>
          </cell>
          <cell r="R158">
            <v>0</v>
          </cell>
          <cell r="AB158" t="str">
            <v>Chirografario</v>
          </cell>
          <cell r="AK158">
            <v>2627.7937260273975</v>
          </cell>
          <cell r="AL158" t="str">
            <v>Chirografario</v>
          </cell>
          <cell r="AM158" t="str">
            <v>Chirografario - Altro</v>
          </cell>
          <cell r="AN158" t="str">
            <v>CONSUMER - NON IPO</v>
          </cell>
        </row>
        <row r="159">
          <cell r="M159">
            <v>5749.98</v>
          </cell>
          <cell r="N159">
            <v>5749.9800000000005</v>
          </cell>
          <cell r="R159">
            <v>226.44</v>
          </cell>
          <cell r="AB159" t="str">
            <v>Chirografario</v>
          </cell>
          <cell r="AK159">
            <v>15170.495178082194</v>
          </cell>
          <cell r="AL159" t="str">
            <v>Chirografario</v>
          </cell>
          <cell r="AM159" t="str">
            <v>Chirografario - Altro</v>
          </cell>
          <cell r="AN159" t="str">
            <v>CONSUMER - NON IPO</v>
          </cell>
        </row>
        <row r="160">
          <cell r="M160">
            <v>22749.19</v>
          </cell>
          <cell r="N160">
            <v>22749.19</v>
          </cell>
          <cell r="R160">
            <v>1800.59</v>
          </cell>
          <cell r="AB160" t="str">
            <v>Chirografario</v>
          </cell>
          <cell r="AK160">
            <v>48988.666684931501</v>
          </cell>
          <cell r="AL160" t="str">
            <v>Chirografario</v>
          </cell>
          <cell r="AM160" t="str">
            <v>Chirografario - Altro</v>
          </cell>
          <cell r="AN160" t="str">
            <v>CONSUMER - NON IPO</v>
          </cell>
        </row>
        <row r="161">
          <cell r="M161">
            <v>7336.85</v>
          </cell>
          <cell r="N161">
            <v>7336.85</v>
          </cell>
          <cell r="R161">
            <v>343.61</v>
          </cell>
          <cell r="AB161" t="str">
            <v>Chirografario</v>
          </cell>
          <cell r="AK161">
            <v>29186.592328767125</v>
          </cell>
          <cell r="AL161" t="str">
            <v>Chirografario</v>
          </cell>
          <cell r="AM161" t="str">
            <v>Chirografario - Altro</v>
          </cell>
          <cell r="AN161" t="str">
            <v>CONSUMER - NON IPO</v>
          </cell>
        </row>
        <row r="162">
          <cell r="M162">
            <v>6782.74</v>
          </cell>
          <cell r="N162">
            <v>6782.74</v>
          </cell>
          <cell r="R162">
            <v>323.33</v>
          </cell>
          <cell r="AB162" t="str">
            <v>Chirografario</v>
          </cell>
          <cell r="AK162">
            <v>15944.084712328766</v>
          </cell>
          <cell r="AL162" t="str">
            <v>Chirografario</v>
          </cell>
          <cell r="AM162" t="str">
            <v>Chirografario - Altro</v>
          </cell>
          <cell r="AN162" t="str">
            <v>CONSUMER - NON IPO</v>
          </cell>
        </row>
        <row r="163">
          <cell r="M163">
            <v>13676.24</v>
          </cell>
          <cell r="N163">
            <v>13676.240000000002</v>
          </cell>
          <cell r="R163">
            <v>645.24</v>
          </cell>
          <cell r="AB163" t="str">
            <v>Chirografario</v>
          </cell>
          <cell r="AK163">
            <v>31511.5557260274</v>
          </cell>
          <cell r="AL163" t="str">
            <v>Chirografario</v>
          </cell>
          <cell r="AM163" t="str">
            <v>Chirografario - Altro</v>
          </cell>
          <cell r="AN163" t="str">
            <v>CONSUMER - NON IPO</v>
          </cell>
        </row>
        <row r="164">
          <cell r="M164">
            <v>25104.42</v>
          </cell>
          <cell r="N164">
            <v>25104.42</v>
          </cell>
          <cell r="R164">
            <v>1100.78</v>
          </cell>
          <cell r="AB164" t="str">
            <v>Chirografario</v>
          </cell>
          <cell r="AK164">
            <v>59012.581808219169</v>
          </cell>
          <cell r="AL164" t="str">
            <v>Chirografario</v>
          </cell>
          <cell r="AM164" t="str">
            <v>Chirografario - Altro</v>
          </cell>
          <cell r="AN164" t="str">
            <v>CONSUMER - NON IPO</v>
          </cell>
        </row>
        <row r="165">
          <cell r="M165">
            <v>5219.9399999999996</v>
          </cell>
          <cell r="N165">
            <v>5219.9399999999996</v>
          </cell>
          <cell r="R165">
            <v>248.61</v>
          </cell>
          <cell r="AB165" t="str">
            <v>Chirografario</v>
          </cell>
          <cell r="AK165">
            <v>12027.313808219176</v>
          </cell>
          <cell r="AL165" t="str">
            <v>Chirografario</v>
          </cell>
          <cell r="AM165" t="str">
            <v>Chirografario - Altro</v>
          </cell>
          <cell r="AN165" t="str">
            <v>CONSUMER - NON IPO</v>
          </cell>
        </row>
        <row r="166">
          <cell r="M166">
            <v>3459.36</v>
          </cell>
          <cell r="N166">
            <v>3459.36</v>
          </cell>
          <cell r="R166">
            <v>170.85</v>
          </cell>
          <cell r="AB166" t="str">
            <v>Chirografario</v>
          </cell>
          <cell r="AK166">
            <v>6985.0638904109583</v>
          </cell>
          <cell r="AL166" t="str">
            <v>Chirografario</v>
          </cell>
          <cell r="AM166" t="str">
            <v>Chirografario - Altro</v>
          </cell>
          <cell r="AN166" t="str">
            <v>CONSUMER - NON IPO</v>
          </cell>
        </row>
        <row r="167">
          <cell r="M167">
            <v>2264.77</v>
          </cell>
          <cell r="N167">
            <v>2264.77</v>
          </cell>
          <cell r="R167">
            <v>206.92</v>
          </cell>
          <cell r="AB167" t="str">
            <v>Chirografario</v>
          </cell>
          <cell r="AK167">
            <v>3282.3652876712326</v>
          </cell>
          <cell r="AL167" t="str">
            <v>Chirografario</v>
          </cell>
          <cell r="AM167" t="str">
            <v>Chirografario - Altro</v>
          </cell>
          <cell r="AN167" t="str">
            <v>CONSUMER - NON IPO</v>
          </cell>
        </row>
        <row r="168">
          <cell r="M168">
            <v>1509.31</v>
          </cell>
          <cell r="N168">
            <v>1509.3100000000002</v>
          </cell>
          <cell r="R168">
            <v>141.54</v>
          </cell>
          <cell r="AB168" t="str">
            <v>Chirografario</v>
          </cell>
          <cell r="AK168">
            <v>2323.9238904109588</v>
          </cell>
          <cell r="AL168" t="str">
            <v>Chirografario</v>
          </cell>
          <cell r="AM168" t="str">
            <v>Chirografario - Altro</v>
          </cell>
          <cell r="AN168" t="str">
            <v>CONSUMER - NON IPO</v>
          </cell>
        </row>
        <row r="169">
          <cell r="M169">
            <v>12923.94</v>
          </cell>
          <cell r="N169">
            <v>12923.94</v>
          </cell>
          <cell r="R169">
            <v>623.89</v>
          </cell>
          <cell r="AB169" t="str">
            <v>Chirografario</v>
          </cell>
          <cell r="AK169">
            <v>29884.39824657534</v>
          </cell>
          <cell r="AL169" t="str">
            <v>Chirografario</v>
          </cell>
          <cell r="AM169" t="str">
            <v>Chirografario - Altro</v>
          </cell>
          <cell r="AN169" t="str">
            <v>CONSUMER - NON IPO</v>
          </cell>
        </row>
        <row r="170">
          <cell r="M170">
            <v>9756.39</v>
          </cell>
          <cell r="N170">
            <v>9756.39</v>
          </cell>
          <cell r="R170">
            <v>330.32</v>
          </cell>
          <cell r="AB170" t="str">
            <v>Chirografario</v>
          </cell>
          <cell r="AK170">
            <v>19379.130821917806</v>
          </cell>
          <cell r="AL170" t="str">
            <v>Chirografario</v>
          </cell>
          <cell r="AM170" t="str">
            <v>Chirografario - Altro</v>
          </cell>
          <cell r="AN170" t="str">
            <v>CONSUMER - NON IPO</v>
          </cell>
        </row>
        <row r="171">
          <cell r="M171">
            <v>1418.78</v>
          </cell>
          <cell r="N171">
            <v>1418.78</v>
          </cell>
          <cell r="R171">
            <v>68.760000000000005</v>
          </cell>
          <cell r="AB171" t="str">
            <v>Chirografario</v>
          </cell>
          <cell r="AK171">
            <v>3525.5711232876711</v>
          </cell>
          <cell r="AL171" t="str">
            <v>Chirografario</v>
          </cell>
          <cell r="AM171" t="str">
            <v>Chirografario - Altro</v>
          </cell>
          <cell r="AN171" t="str">
            <v>CONSUMER - NON IPO</v>
          </cell>
        </row>
        <row r="172">
          <cell r="M172">
            <v>4473.17</v>
          </cell>
          <cell r="N172">
            <v>4473.17</v>
          </cell>
          <cell r="R172">
            <v>219.49</v>
          </cell>
          <cell r="AB172" t="str">
            <v>Chirografario</v>
          </cell>
          <cell r="AK172">
            <v>8885.0636986301361</v>
          </cell>
          <cell r="AL172" t="str">
            <v>Chirografario</v>
          </cell>
          <cell r="AM172" t="str">
            <v>Chirografario - Altro</v>
          </cell>
          <cell r="AN172" t="str">
            <v>CONSUMER - NON IPO</v>
          </cell>
        </row>
        <row r="173">
          <cell r="M173">
            <v>13872.34</v>
          </cell>
          <cell r="N173">
            <v>13872.34</v>
          </cell>
          <cell r="R173">
            <v>547.71999999999991</v>
          </cell>
          <cell r="AB173" t="str">
            <v>Chirografario</v>
          </cell>
          <cell r="AK173">
            <v>87452.751616438356</v>
          </cell>
          <cell r="AL173" t="str">
            <v>Chirografario</v>
          </cell>
          <cell r="AM173" t="str">
            <v>Chirografario - Altro</v>
          </cell>
          <cell r="AN173" t="str">
            <v>CONSUMER - NON IPO</v>
          </cell>
        </row>
        <row r="174">
          <cell r="M174">
            <v>7941.62</v>
          </cell>
          <cell r="N174">
            <v>7941.62</v>
          </cell>
          <cell r="R174">
            <v>749.93</v>
          </cell>
          <cell r="AB174" t="str">
            <v>Chirografario</v>
          </cell>
          <cell r="AK174">
            <v>17319.258958904109</v>
          </cell>
          <cell r="AL174" t="str">
            <v>Chirografario</v>
          </cell>
          <cell r="AM174" t="str">
            <v>Chirografario - Altro</v>
          </cell>
          <cell r="AN174" t="str">
            <v>CONSUMER - NON IPO</v>
          </cell>
        </row>
        <row r="175">
          <cell r="M175">
            <v>2610.14</v>
          </cell>
          <cell r="N175">
            <v>2610.1400000000003</v>
          </cell>
          <cell r="R175">
            <v>123.97</v>
          </cell>
          <cell r="AB175" t="str">
            <v>Chirografario</v>
          </cell>
          <cell r="AK175">
            <v>9074.70591780822</v>
          </cell>
          <cell r="AL175" t="str">
            <v>Chirografario</v>
          </cell>
          <cell r="AM175" t="str">
            <v>Chirografario - Altro</v>
          </cell>
          <cell r="AN175" t="str">
            <v>CONSUMER - NON IPO</v>
          </cell>
        </row>
        <row r="176">
          <cell r="M176">
            <v>539.82000000000005</v>
          </cell>
          <cell r="N176">
            <v>539.81999999999994</v>
          </cell>
          <cell r="R176">
            <v>13.61</v>
          </cell>
          <cell r="AB176" t="str">
            <v>Chirografario</v>
          </cell>
          <cell r="AK176">
            <v>1452.3376438356161</v>
          </cell>
          <cell r="AL176" t="str">
            <v>Chirografario</v>
          </cell>
          <cell r="AM176" t="str">
            <v>Chirografario - Altro</v>
          </cell>
          <cell r="AN176" t="str">
            <v>CONSUMER - NON IPO</v>
          </cell>
        </row>
        <row r="177">
          <cell r="M177">
            <v>489.91</v>
          </cell>
          <cell r="N177">
            <v>489.91</v>
          </cell>
          <cell r="R177">
            <v>19.47</v>
          </cell>
          <cell r="AB177" t="str">
            <v>Chirografario</v>
          </cell>
          <cell r="AK177">
            <v>1318.0592328767123</v>
          </cell>
          <cell r="AL177" t="str">
            <v>Chirografario</v>
          </cell>
          <cell r="AM177" t="str">
            <v>Chirografario - Altro</v>
          </cell>
          <cell r="AN177" t="str">
            <v>CONSUMER - NON IPO</v>
          </cell>
        </row>
        <row r="178">
          <cell r="M178">
            <v>2844.04</v>
          </cell>
          <cell r="N178">
            <v>2844.04</v>
          </cell>
          <cell r="R178">
            <v>110.68</v>
          </cell>
          <cell r="AB178" t="str">
            <v>Chirografario</v>
          </cell>
          <cell r="AK178">
            <v>7651.636383561643</v>
          </cell>
          <cell r="AL178" t="str">
            <v>Chirografario</v>
          </cell>
          <cell r="AM178" t="str">
            <v>Chirografario - Altro</v>
          </cell>
          <cell r="AN178" t="str">
            <v>CONSUMER - NON IPO</v>
          </cell>
        </row>
        <row r="179">
          <cell r="M179">
            <v>5067.29</v>
          </cell>
          <cell r="N179">
            <v>5067.29</v>
          </cell>
          <cell r="R179">
            <v>489.82</v>
          </cell>
          <cell r="AB179" t="str">
            <v>Chirografario</v>
          </cell>
          <cell r="AK179">
            <v>9259.951863013699</v>
          </cell>
          <cell r="AL179" t="str">
            <v>Chirografario</v>
          </cell>
          <cell r="AM179" t="str">
            <v>Chirografario - Altro</v>
          </cell>
          <cell r="AN179" t="str">
            <v>CONSUMER - NON IPO</v>
          </cell>
        </row>
        <row r="180">
          <cell r="M180">
            <v>2863.99</v>
          </cell>
          <cell r="N180">
            <v>2863.9900000000002</v>
          </cell>
          <cell r="R180">
            <v>141.35</v>
          </cell>
          <cell r="AB180" t="str">
            <v>Chirografario</v>
          </cell>
          <cell r="AK180">
            <v>5853.5247671232873</v>
          </cell>
          <cell r="AL180" t="str">
            <v>Chirografario</v>
          </cell>
          <cell r="AM180" t="str">
            <v>Chirografario - Altro</v>
          </cell>
          <cell r="AN180" t="str">
            <v>CONSUMER - NON IPO</v>
          </cell>
        </row>
        <row r="181">
          <cell r="M181">
            <v>11229.6</v>
          </cell>
          <cell r="N181">
            <v>11229.6</v>
          </cell>
          <cell r="R181">
            <v>1094.4000000000001</v>
          </cell>
          <cell r="AB181" t="str">
            <v>Chirografario</v>
          </cell>
          <cell r="AK181">
            <v>21874.645479452058</v>
          </cell>
          <cell r="AL181" t="str">
            <v>Chirografario</v>
          </cell>
          <cell r="AM181" t="str">
            <v>Chirografario - Altro</v>
          </cell>
          <cell r="AN181" t="str">
            <v>CONSUMER - NON IPO</v>
          </cell>
        </row>
        <row r="182">
          <cell r="M182">
            <v>1683.52</v>
          </cell>
          <cell r="N182">
            <v>1683.52</v>
          </cell>
          <cell r="R182">
            <v>164.71</v>
          </cell>
          <cell r="AB182" t="str">
            <v>Chirografario</v>
          </cell>
          <cell r="AK182">
            <v>3279.4047123287673</v>
          </cell>
          <cell r="AL182" t="str">
            <v>Chirografario</v>
          </cell>
          <cell r="AM182" t="str">
            <v>Chirografario - Altro</v>
          </cell>
          <cell r="AN182" t="str">
            <v>CONSUMER - NON IPO</v>
          </cell>
        </row>
        <row r="183">
          <cell r="M183">
            <v>1474.31</v>
          </cell>
          <cell r="N183">
            <v>1474.3100000000002</v>
          </cell>
          <cell r="R183">
            <v>68.150000000000006</v>
          </cell>
          <cell r="AB183" t="str">
            <v>Chirografario</v>
          </cell>
          <cell r="AK183">
            <v>3300.0308767123288</v>
          </cell>
          <cell r="AL183" t="str">
            <v>Chirografario</v>
          </cell>
          <cell r="AM183" t="str">
            <v>Chirografario - Altro</v>
          </cell>
          <cell r="AN183" t="str">
            <v>CONSUMER - NON IPO</v>
          </cell>
        </row>
        <row r="184">
          <cell r="M184">
            <v>20563.98</v>
          </cell>
          <cell r="N184">
            <v>20563.98</v>
          </cell>
          <cell r="R184">
            <v>975.68</v>
          </cell>
          <cell r="AB184" t="str">
            <v>Chirografario</v>
          </cell>
          <cell r="AK184">
            <v>47381.663506849312</v>
          </cell>
          <cell r="AL184" t="str">
            <v>Chirografario</v>
          </cell>
          <cell r="AM184" t="str">
            <v>Chirografario - Altro</v>
          </cell>
          <cell r="AN184" t="str">
            <v>CONSUMER - NON IPO</v>
          </cell>
        </row>
        <row r="185">
          <cell r="M185">
            <v>6792.82</v>
          </cell>
          <cell r="N185">
            <v>6792.8200000000006</v>
          </cell>
          <cell r="R185">
            <v>932.08</v>
          </cell>
          <cell r="AB185" t="str">
            <v>Chirografario</v>
          </cell>
          <cell r="AK185">
            <v>9937.9887123287681</v>
          </cell>
          <cell r="AL185" t="str">
            <v>Chirografario</v>
          </cell>
          <cell r="AM185" t="str">
            <v>Chirografario - Altro</v>
          </cell>
          <cell r="AN185" t="str">
            <v>CONSUMER - NON IPO</v>
          </cell>
        </row>
        <row r="186">
          <cell r="M186">
            <v>29661.02</v>
          </cell>
          <cell r="N186">
            <v>29661.019999999997</v>
          </cell>
          <cell r="R186">
            <v>952.74</v>
          </cell>
          <cell r="AB186" t="str">
            <v>Chirografario</v>
          </cell>
          <cell r="AK186">
            <v>374704.00882191781</v>
          </cell>
          <cell r="AL186" t="str">
            <v>Chirografario</v>
          </cell>
          <cell r="AM186" t="str">
            <v>Chirografario - Altro</v>
          </cell>
          <cell r="AN186" t="str">
            <v>CONSUMER - NON IPO</v>
          </cell>
        </row>
        <row r="187">
          <cell r="M187">
            <v>5101.47</v>
          </cell>
          <cell r="N187">
            <v>5101.4699999999993</v>
          </cell>
          <cell r="R187">
            <v>497.5</v>
          </cell>
          <cell r="AB187" t="str">
            <v>Chirografario</v>
          </cell>
          <cell r="AK187">
            <v>9448.2019726027374</v>
          </cell>
          <cell r="AL187" t="str">
            <v>Chirografario</v>
          </cell>
          <cell r="AM187" t="str">
            <v>Chirografario - Altro</v>
          </cell>
          <cell r="AN187" t="str">
            <v>CONSUMER - NON IPO</v>
          </cell>
        </row>
        <row r="188">
          <cell r="M188">
            <v>2105.54</v>
          </cell>
          <cell r="N188">
            <v>2105.54</v>
          </cell>
          <cell r="R188">
            <v>103.28</v>
          </cell>
          <cell r="AB188" t="str">
            <v>Chirografario</v>
          </cell>
          <cell r="AK188">
            <v>4182.2369863013701</v>
          </cell>
          <cell r="AL188" t="str">
            <v>Chirografario</v>
          </cell>
          <cell r="AM188" t="str">
            <v>Chirografario - Altro</v>
          </cell>
          <cell r="AN188" t="str">
            <v>CONSUMER - NON IPO</v>
          </cell>
        </row>
        <row r="189">
          <cell r="M189">
            <v>3607.39</v>
          </cell>
          <cell r="N189">
            <v>3607.39</v>
          </cell>
          <cell r="R189">
            <v>177.12</v>
          </cell>
          <cell r="AB189" t="str">
            <v>Chirografario</v>
          </cell>
          <cell r="AK189">
            <v>7165.3636986301362</v>
          </cell>
          <cell r="AL189" t="str">
            <v>Chirografario</v>
          </cell>
          <cell r="AM189" t="str">
            <v>Chirografario - Altro</v>
          </cell>
          <cell r="AN189" t="str">
            <v>CONSUMER - NON IPO</v>
          </cell>
        </row>
        <row r="190">
          <cell r="M190">
            <v>23238.510000000002</v>
          </cell>
          <cell r="N190">
            <v>23238.51</v>
          </cell>
          <cell r="R190">
            <v>2918.76</v>
          </cell>
          <cell r="AB190" t="str">
            <v>Chirografario</v>
          </cell>
          <cell r="AK190">
            <v>46158.684246575336</v>
          </cell>
          <cell r="AL190" t="str">
            <v>Chirografario</v>
          </cell>
          <cell r="AM190" t="str">
            <v>Chirografario - Altro</v>
          </cell>
          <cell r="AN190" t="str">
            <v>CONSUMER - NON IPO</v>
          </cell>
        </row>
        <row r="191">
          <cell r="M191">
            <v>6404.35</v>
          </cell>
          <cell r="N191">
            <v>6404.35</v>
          </cell>
          <cell r="R191">
            <v>619.07000000000005</v>
          </cell>
          <cell r="AB191" t="str">
            <v>Chirografario</v>
          </cell>
          <cell r="AK191">
            <v>11703.291643835617</v>
          </cell>
          <cell r="AL191" t="str">
            <v>Chirografario</v>
          </cell>
          <cell r="AM191" t="str">
            <v>Chirografario - Altro</v>
          </cell>
          <cell r="AN191" t="str">
            <v>CONSUMER - NON IPO</v>
          </cell>
        </row>
        <row r="192">
          <cell r="M192">
            <v>16323.03</v>
          </cell>
          <cell r="N192">
            <v>16323.029999999999</v>
          </cell>
          <cell r="R192">
            <v>617.72</v>
          </cell>
          <cell r="AB192" t="str">
            <v>Chirografario</v>
          </cell>
          <cell r="AK192">
            <v>34613.767726027392</v>
          </cell>
          <cell r="AL192" t="str">
            <v>Chirografario</v>
          </cell>
          <cell r="AM192" t="str">
            <v>Chirografario - Altro</v>
          </cell>
          <cell r="AN192" t="str">
            <v>CONSUMER - NON IPO</v>
          </cell>
        </row>
        <row r="193">
          <cell r="M193">
            <v>1924.16</v>
          </cell>
          <cell r="N193">
            <v>1924.16</v>
          </cell>
          <cell r="R193">
            <v>94.72</v>
          </cell>
          <cell r="AB193" t="str">
            <v>Chirografario</v>
          </cell>
          <cell r="AK193">
            <v>3785.0599452054794</v>
          </cell>
          <cell r="AL193" t="str">
            <v>Chirografario</v>
          </cell>
          <cell r="AM193" t="str">
            <v>Chirografario - Altro</v>
          </cell>
          <cell r="AN193" t="str">
            <v>CONSUMER - NON IPO</v>
          </cell>
        </row>
        <row r="194">
          <cell r="M194">
            <v>1248.23</v>
          </cell>
          <cell r="N194">
            <v>1248.23</v>
          </cell>
          <cell r="R194">
            <v>55.96</v>
          </cell>
          <cell r="AB194" t="str">
            <v>Chirografario</v>
          </cell>
          <cell r="AK194">
            <v>4250.8216164383566</v>
          </cell>
          <cell r="AL194" t="str">
            <v>Chirografario</v>
          </cell>
          <cell r="AM194" t="str">
            <v>Chirografario - Altro</v>
          </cell>
          <cell r="AN194" t="str">
            <v>CONSUMER - NON IPO</v>
          </cell>
        </row>
        <row r="195">
          <cell r="M195">
            <v>4139.63</v>
          </cell>
          <cell r="N195">
            <v>4139.63</v>
          </cell>
          <cell r="R195">
            <v>203.82</v>
          </cell>
          <cell r="AB195" t="str">
            <v>Chirografario</v>
          </cell>
          <cell r="AK195">
            <v>8143.162575342466</v>
          </cell>
          <cell r="AL195" t="str">
            <v>Chirografario</v>
          </cell>
          <cell r="AM195" t="str">
            <v>Chirografario - Altro</v>
          </cell>
          <cell r="AN195" t="str">
            <v>CONSUMER - NON IPO</v>
          </cell>
        </row>
        <row r="196">
          <cell r="M196">
            <v>6176.68</v>
          </cell>
          <cell r="N196">
            <v>6176.68</v>
          </cell>
          <cell r="R196">
            <v>471.85</v>
          </cell>
          <cell r="AB196" t="str">
            <v>Chirografario</v>
          </cell>
          <cell r="AK196">
            <v>11439.549808219179</v>
          </cell>
          <cell r="AL196" t="str">
            <v>Chirografario</v>
          </cell>
          <cell r="AM196" t="str">
            <v>Chirografario - Altro</v>
          </cell>
          <cell r="AN196" t="str">
            <v>CONSUMER - NON IPO</v>
          </cell>
        </row>
        <row r="197">
          <cell r="M197">
            <v>7959.18</v>
          </cell>
          <cell r="N197">
            <v>7959.18</v>
          </cell>
          <cell r="R197">
            <v>763.89</v>
          </cell>
          <cell r="AB197" t="str">
            <v>Chirografario</v>
          </cell>
          <cell r="AK197">
            <v>13061.777589041096</v>
          </cell>
          <cell r="AL197" t="str">
            <v>Chirografario</v>
          </cell>
          <cell r="AM197" t="str">
            <v>Chirografario - Altro</v>
          </cell>
          <cell r="AN197" t="str">
            <v>CONSUMER - NON IPO</v>
          </cell>
        </row>
        <row r="198">
          <cell r="M198">
            <v>2192.15</v>
          </cell>
          <cell r="N198">
            <v>2192.15</v>
          </cell>
          <cell r="R198">
            <v>106.53999999999999</v>
          </cell>
          <cell r="AB198" t="str">
            <v>Chirografario</v>
          </cell>
          <cell r="AK198">
            <v>4354.2705479452052</v>
          </cell>
          <cell r="AL198" t="str">
            <v>Chirografario</v>
          </cell>
          <cell r="AM198" t="str">
            <v>Chirografario - Altro</v>
          </cell>
          <cell r="AN198" t="str">
            <v>CONSUMER - NON IPO</v>
          </cell>
        </row>
        <row r="199">
          <cell r="M199">
            <v>18611.599999999999</v>
          </cell>
          <cell r="N199">
            <v>18611.599999999999</v>
          </cell>
          <cell r="R199">
            <v>733.07</v>
          </cell>
          <cell r="AB199" t="str">
            <v>Chirografario</v>
          </cell>
          <cell r="AK199">
            <v>48747.094794520541</v>
          </cell>
          <cell r="AL199" t="str">
            <v>Chirografario</v>
          </cell>
          <cell r="AM199" t="str">
            <v>Chirografario - Altro</v>
          </cell>
          <cell r="AN199" t="str">
            <v>CONSUMER - NON IPO</v>
          </cell>
        </row>
        <row r="200">
          <cell r="M200">
            <v>2600.1</v>
          </cell>
          <cell r="N200">
            <v>2600.1</v>
          </cell>
          <cell r="R200">
            <v>0</v>
          </cell>
          <cell r="AB200" t="str">
            <v>Chirografario</v>
          </cell>
          <cell r="AK200">
            <v>5250.0649315068486</v>
          </cell>
          <cell r="AL200" t="str">
            <v>Chirografario</v>
          </cell>
          <cell r="AM200" t="str">
            <v>Chirografario - Altro</v>
          </cell>
          <cell r="AN200" t="str">
            <v>CONSUMER - NON IPO</v>
          </cell>
        </row>
        <row r="201">
          <cell r="M201">
            <v>18252.2</v>
          </cell>
          <cell r="N201">
            <v>18252.2</v>
          </cell>
          <cell r="R201">
            <v>826.77</v>
          </cell>
          <cell r="AB201" t="str">
            <v>Chirografario</v>
          </cell>
          <cell r="AK201">
            <v>59207.136438356167</v>
          </cell>
          <cell r="AL201" t="str">
            <v>Chirografario</v>
          </cell>
          <cell r="AM201" t="str">
            <v>Chirografario - Altro</v>
          </cell>
          <cell r="AN201" t="str">
            <v>CONSUMER - NON IPO</v>
          </cell>
        </row>
        <row r="202">
          <cell r="M202">
            <v>13352.16</v>
          </cell>
          <cell r="N202">
            <v>13352.16</v>
          </cell>
          <cell r="R202">
            <v>642.19000000000005</v>
          </cell>
          <cell r="AB202" t="str">
            <v>Chirografario</v>
          </cell>
          <cell r="AK202">
            <v>30764.83989041096</v>
          </cell>
          <cell r="AL202" t="str">
            <v>Chirografario</v>
          </cell>
          <cell r="AM202" t="str">
            <v>Chirografario - Altro</v>
          </cell>
          <cell r="AN202" t="str">
            <v>CONSUMER - NON IPO</v>
          </cell>
        </row>
        <row r="203">
          <cell r="M203">
            <v>6338.61</v>
          </cell>
          <cell r="N203">
            <v>6338.6100000000006</v>
          </cell>
          <cell r="R203">
            <v>304.73</v>
          </cell>
          <cell r="AB203" t="str">
            <v>Chirografario</v>
          </cell>
          <cell r="AK203">
            <v>14900.075013698632</v>
          </cell>
          <cell r="AL203" t="str">
            <v>Chirografario</v>
          </cell>
          <cell r="AM203" t="str">
            <v>Chirografario - Altro</v>
          </cell>
          <cell r="AN203" t="str">
            <v>CONSUMER - NON IPO</v>
          </cell>
        </row>
        <row r="204">
          <cell r="M204">
            <v>6908.02</v>
          </cell>
          <cell r="N204">
            <v>6908.02</v>
          </cell>
          <cell r="R204">
            <v>674.6</v>
          </cell>
          <cell r="AB204" t="str">
            <v>Chirografario</v>
          </cell>
          <cell r="AK204">
            <v>12926.514136986301</v>
          </cell>
          <cell r="AL204" t="str">
            <v>Chirografario</v>
          </cell>
          <cell r="AM204" t="str">
            <v>Chirografario - Altro</v>
          </cell>
          <cell r="AN204" t="str">
            <v>CONSUMER - NON IPO</v>
          </cell>
        </row>
        <row r="205">
          <cell r="M205">
            <v>3388.86</v>
          </cell>
          <cell r="N205">
            <v>3388.86</v>
          </cell>
          <cell r="R205">
            <v>163.80000000000001</v>
          </cell>
          <cell r="AB205" t="str">
            <v>Chirografario</v>
          </cell>
          <cell r="AK205">
            <v>6192.7934794520552</v>
          </cell>
          <cell r="AL205" t="str">
            <v>Chirografario</v>
          </cell>
          <cell r="AM205" t="str">
            <v>Chirografario - Altro</v>
          </cell>
          <cell r="AN205" t="str">
            <v>CONSUMER - NON IPO</v>
          </cell>
        </row>
        <row r="206">
          <cell r="M206">
            <v>15345.62</v>
          </cell>
          <cell r="N206">
            <v>15345.619999999999</v>
          </cell>
          <cell r="R206">
            <v>730.88</v>
          </cell>
          <cell r="AB206" t="str">
            <v>Chirografario</v>
          </cell>
          <cell r="AK206">
            <v>35357.990191780817</v>
          </cell>
          <cell r="AL206" t="str">
            <v>Chirografario</v>
          </cell>
          <cell r="AM206" t="str">
            <v>Chirografario - Altro</v>
          </cell>
          <cell r="AN206" t="str">
            <v>CONSUMER - NON IPO</v>
          </cell>
        </row>
        <row r="207">
          <cell r="M207">
            <v>4159.0200000000004</v>
          </cell>
          <cell r="N207">
            <v>4159.0200000000004</v>
          </cell>
          <cell r="R207">
            <v>200.75</v>
          </cell>
          <cell r="AB207" t="str">
            <v>Chirografario</v>
          </cell>
          <cell r="AK207">
            <v>7543.2088767123296</v>
          </cell>
          <cell r="AL207" t="str">
            <v>Chirografario</v>
          </cell>
          <cell r="AM207" t="str">
            <v>Chirografario - Altro</v>
          </cell>
          <cell r="AN207" t="str">
            <v>CONSUMER - NON IPO</v>
          </cell>
        </row>
        <row r="208">
          <cell r="M208">
            <v>15997.31</v>
          </cell>
          <cell r="N208">
            <v>15997.310000000001</v>
          </cell>
          <cell r="R208">
            <v>1798.27</v>
          </cell>
          <cell r="AB208" t="str">
            <v>Chirografario</v>
          </cell>
          <cell r="AK208">
            <v>34449.001808219175</v>
          </cell>
          <cell r="AL208" t="str">
            <v>Chirografario</v>
          </cell>
          <cell r="AM208" t="str">
            <v>Chirografario - Altro</v>
          </cell>
          <cell r="AN208" t="str">
            <v>CONSUMER - NON IPO</v>
          </cell>
        </row>
        <row r="209">
          <cell r="M209">
            <v>11259.68</v>
          </cell>
          <cell r="N209">
            <v>11259.68</v>
          </cell>
          <cell r="R209">
            <v>437.83</v>
          </cell>
          <cell r="AB209" t="str">
            <v>Chirografario</v>
          </cell>
          <cell r="AK209">
            <v>33316.313424657536</v>
          </cell>
          <cell r="AL209" t="str">
            <v>Chirografario</v>
          </cell>
          <cell r="AM209" t="str">
            <v>Chirografario - Altro</v>
          </cell>
          <cell r="AN209" t="str">
            <v>CONSUMER - NON IPO</v>
          </cell>
        </row>
        <row r="210">
          <cell r="M210">
            <v>2786.22</v>
          </cell>
          <cell r="N210">
            <v>2786.22</v>
          </cell>
          <cell r="R210">
            <v>131.76</v>
          </cell>
          <cell r="AB210" t="str">
            <v>Chirografario</v>
          </cell>
          <cell r="AK210">
            <v>6373.9553424657524</v>
          </cell>
          <cell r="AL210" t="str">
            <v>Chirografario</v>
          </cell>
          <cell r="AM210" t="str">
            <v>Chirografario - Altro</v>
          </cell>
          <cell r="AN210" t="str">
            <v>CONSUMER - NON IPO</v>
          </cell>
        </row>
        <row r="211">
          <cell r="M211">
            <v>3906.91</v>
          </cell>
          <cell r="N211">
            <v>3906.91</v>
          </cell>
          <cell r="R211">
            <v>192.27</v>
          </cell>
          <cell r="AB211" t="str">
            <v>Chirografario</v>
          </cell>
          <cell r="AK211">
            <v>7760.3006849315061</v>
          </cell>
          <cell r="AL211" t="str">
            <v>Chirografario</v>
          </cell>
          <cell r="AM211" t="str">
            <v>Chirografario - Altro</v>
          </cell>
          <cell r="AN211" t="str">
            <v>CONSUMER - NON IPO</v>
          </cell>
        </row>
        <row r="212">
          <cell r="M212">
            <v>15120.31</v>
          </cell>
          <cell r="N212">
            <v>15120.310000000001</v>
          </cell>
          <cell r="R212">
            <v>595.48</v>
          </cell>
          <cell r="AB212" t="str">
            <v>Chirografario</v>
          </cell>
          <cell r="AK212">
            <v>35543.084876712332</v>
          </cell>
          <cell r="AL212" t="str">
            <v>Chirografario</v>
          </cell>
          <cell r="AM212" t="str">
            <v>Chirografario - Altro</v>
          </cell>
          <cell r="AN212" t="str">
            <v>CONSUMER - NON IPO</v>
          </cell>
        </row>
        <row r="213">
          <cell r="M213">
            <v>13073.89</v>
          </cell>
          <cell r="N213">
            <v>13073.890000000001</v>
          </cell>
          <cell r="R213">
            <v>628.04</v>
          </cell>
          <cell r="AB213" t="str">
            <v>Chirografario</v>
          </cell>
          <cell r="AK213">
            <v>29192.384520547948</v>
          </cell>
          <cell r="AL213" t="str">
            <v>Chirografario</v>
          </cell>
          <cell r="AM213" t="str">
            <v>Chirografario - Altro</v>
          </cell>
          <cell r="AN213" t="str">
            <v>CONSUMER - NON IPO</v>
          </cell>
        </row>
        <row r="214">
          <cell r="M214">
            <v>9918.2199999999993</v>
          </cell>
          <cell r="N214">
            <v>9918.2200000000012</v>
          </cell>
          <cell r="R214">
            <v>968.55</v>
          </cell>
          <cell r="AB214" t="str">
            <v>Chirografario</v>
          </cell>
          <cell r="AK214">
            <v>19129.93665753425</v>
          </cell>
          <cell r="AL214" t="str">
            <v>Chirografario</v>
          </cell>
          <cell r="AM214" t="str">
            <v>Chirografario - Altro</v>
          </cell>
          <cell r="AN214" t="str">
            <v>CONSUMER - NON IPO</v>
          </cell>
        </row>
        <row r="215">
          <cell r="M215">
            <v>20087.189999999999</v>
          </cell>
          <cell r="N215">
            <v>20087.189999999999</v>
          </cell>
          <cell r="R215">
            <v>708.63</v>
          </cell>
          <cell r="AB215" t="str">
            <v>Chirografario</v>
          </cell>
          <cell r="AK215">
            <v>39899.213013698623</v>
          </cell>
          <cell r="AL215" t="str">
            <v>Chirografario</v>
          </cell>
          <cell r="AM215" t="str">
            <v>Chirografario - Altro</v>
          </cell>
          <cell r="AN215" t="str">
            <v>CONSUMER - NON IPO</v>
          </cell>
        </row>
        <row r="216">
          <cell r="M216">
            <v>7784.85</v>
          </cell>
          <cell r="N216">
            <v>7784.8499999999995</v>
          </cell>
          <cell r="R216">
            <v>148.26</v>
          </cell>
          <cell r="AB216" t="str">
            <v>Chirografario</v>
          </cell>
          <cell r="AK216">
            <v>64859.531095890408</v>
          </cell>
          <cell r="AL216" t="str">
            <v>Chirografario</v>
          </cell>
          <cell r="AM216" t="str">
            <v>Chirografario - Altro</v>
          </cell>
          <cell r="AN216" t="str">
            <v>CONSUMER - NON IPO</v>
          </cell>
        </row>
        <row r="217">
          <cell r="M217">
            <v>1200.97</v>
          </cell>
          <cell r="N217">
            <v>1200.97</v>
          </cell>
          <cell r="R217">
            <v>25.15</v>
          </cell>
          <cell r="AB217" t="str">
            <v>Chirografario</v>
          </cell>
          <cell r="AK217">
            <v>10601.439287671234</v>
          </cell>
          <cell r="AL217" t="str">
            <v>Chirografario</v>
          </cell>
          <cell r="AM217" t="str">
            <v>Chirografario - Altro</v>
          </cell>
          <cell r="AN217" t="str">
            <v>CONSUMER - NON IPO</v>
          </cell>
        </row>
        <row r="218">
          <cell r="M218">
            <v>9247.0300000000007</v>
          </cell>
          <cell r="N218">
            <v>9247.0300000000007</v>
          </cell>
          <cell r="R218">
            <v>444.93</v>
          </cell>
          <cell r="AB218" t="str">
            <v>Chirografario</v>
          </cell>
          <cell r="AK218">
            <v>21002.158547945208</v>
          </cell>
          <cell r="AL218" t="str">
            <v>Chirografario</v>
          </cell>
          <cell r="AM218" t="str">
            <v>Chirografario - Altro</v>
          </cell>
          <cell r="AN218" t="str">
            <v>CONSUMER - NON IPO</v>
          </cell>
        </row>
        <row r="219">
          <cell r="M219">
            <v>2648.45</v>
          </cell>
          <cell r="N219">
            <v>2648.45</v>
          </cell>
          <cell r="R219">
            <v>126.97</v>
          </cell>
          <cell r="AB219" t="str">
            <v>Chirografario</v>
          </cell>
          <cell r="AK219">
            <v>4839.7702739726019</v>
          </cell>
          <cell r="AL219" t="str">
            <v>Chirografario</v>
          </cell>
          <cell r="AM219" t="str">
            <v>Chirografario - Altro</v>
          </cell>
          <cell r="AN219" t="str">
            <v>CONSUMER - NON IPO</v>
          </cell>
        </row>
        <row r="220">
          <cell r="M220">
            <v>6207.23</v>
          </cell>
          <cell r="N220">
            <v>6207.23</v>
          </cell>
          <cell r="R220">
            <v>304.19</v>
          </cell>
          <cell r="AB220" t="str">
            <v>Chirografario</v>
          </cell>
          <cell r="AK220">
            <v>12210.386684931505</v>
          </cell>
          <cell r="AL220" t="str">
            <v>Chirografario</v>
          </cell>
          <cell r="AM220" t="str">
            <v>Chirografario - Altro</v>
          </cell>
          <cell r="AN220" t="str">
            <v>CONSUMER - NON IPO</v>
          </cell>
        </row>
        <row r="221">
          <cell r="M221">
            <v>13820.9</v>
          </cell>
          <cell r="N221">
            <v>13820.9</v>
          </cell>
          <cell r="R221">
            <v>664.79</v>
          </cell>
          <cell r="AB221" t="str">
            <v>Chirografario</v>
          </cell>
          <cell r="AK221">
            <v>31844.868219178083</v>
          </cell>
          <cell r="AL221" t="str">
            <v>Chirografario</v>
          </cell>
          <cell r="AM221" t="str">
            <v>Chirografario - Altro</v>
          </cell>
          <cell r="AN221" t="str">
            <v>CONSUMER - NON IPO</v>
          </cell>
        </row>
        <row r="222">
          <cell r="M222">
            <v>7064.79</v>
          </cell>
          <cell r="N222">
            <v>7064.79</v>
          </cell>
          <cell r="R222">
            <v>276.02999999999997</v>
          </cell>
          <cell r="AB222" t="str">
            <v>Chirografario</v>
          </cell>
          <cell r="AK222">
            <v>14845.73679452055</v>
          </cell>
          <cell r="AL222" t="str">
            <v>Chirografario</v>
          </cell>
          <cell r="AM222" t="str">
            <v>Chirografario - Altro</v>
          </cell>
          <cell r="AN222" t="str">
            <v>CONSUMER - NON IPO</v>
          </cell>
        </row>
        <row r="223">
          <cell r="M223">
            <v>12315.29</v>
          </cell>
          <cell r="N223">
            <v>12315.29</v>
          </cell>
          <cell r="R223">
            <v>599.37</v>
          </cell>
          <cell r="AB223" t="str">
            <v>Chirografario</v>
          </cell>
          <cell r="AK223">
            <v>22504.927205479453</v>
          </cell>
          <cell r="AL223" t="str">
            <v>Chirografario</v>
          </cell>
          <cell r="AM223" t="str">
            <v>Chirografario - Altro</v>
          </cell>
          <cell r="AN223" t="str">
            <v>CONSUMER - NON IPO</v>
          </cell>
        </row>
        <row r="224">
          <cell r="M224">
            <v>18241.650000000001</v>
          </cell>
          <cell r="N224">
            <v>18241.650000000001</v>
          </cell>
          <cell r="R224">
            <v>695.51</v>
          </cell>
          <cell r="AB224" t="str">
            <v>Chirografario</v>
          </cell>
          <cell r="AK224">
            <v>38332.453561643844</v>
          </cell>
          <cell r="AL224" t="str">
            <v>Chirografario</v>
          </cell>
          <cell r="AM224" t="str">
            <v>Chirografario - Altro</v>
          </cell>
          <cell r="AN224" t="str">
            <v>CONSUMER - NON IPO</v>
          </cell>
        </row>
        <row r="225">
          <cell r="M225">
            <v>16574.87</v>
          </cell>
          <cell r="N225">
            <v>16574.87</v>
          </cell>
          <cell r="R225">
            <v>724.22</v>
          </cell>
          <cell r="AB225" t="str">
            <v>Chirografario</v>
          </cell>
          <cell r="AK225">
            <v>117431.81868493151</v>
          </cell>
          <cell r="AL225" t="str">
            <v>Chirografario</v>
          </cell>
          <cell r="AM225" t="str">
            <v>Chirografario - Altro</v>
          </cell>
          <cell r="AN225" t="str">
            <v>CONSUMER - NON IPO</v>
          </cell>
        </row>
        <row r="226">
          <cell r="M226">
            <v>3407.44</v>
          </cell>
          <cell r="N226">
            <v>3407.44</v>
          </cell>
          <cell r="R226">
            <v>167.2</v>
          </cell>
          <cell r="AB226" t="str">
            <v>Chirografario</v>
          </cell>
          <cell r="AK226">
            <v>6768.2027397260272</v>
          </cell>
          <cell r="AL226" t="str">
            <v>Chirografario</v>
          </cell>
          <cell r="AM226" t="str">
            <v>Chirografario - Altro</v>
          </cell>
          <cell r="AN226" t="str">
            <v>CONSUMER - NON IPO</v>
          </cell>
        </row>
        <row r="227">
          <cell r="M227">
            <v>1367.94</v>
          </cell>
          <cell r="N227">
            <v>1367.94</v>
          </cell>
          <cell r="R227">
            <v>198.52</v>
          </cell>
          <cell r="AB227" t="str">
            <v>Chirografario</v>
          </cell>
          <cell r="AK227">
            <v>2559.7343013698633</v>
          </cell>
          <cell r="AL227" t="str">
            <v>Chirografario</v>
          </cell>
          <cell r="AM227" t="str">
            <v>Chirografario - Altro</v>
          </cell>
          <cell r="AN227" t="str">
            <v>CONSUMER - NON IPO</v>
          </cell>
        </row>
        <row r="228">
          <cell r="M228">
            <v>19805.989999999998</v>
          </cell>
          <cell r="N228">
            <v>19805.990000000002</v>
          </cell>
          <cell r="R228">
            <v>957.73</v>
          </cell>
          <cell r="AB228" t="str">
            <v>Chirografario</v>
          </cell>
          <cell r="AK228">
            <v>39340.665068493152</v>
          </cell>
          <cell r="AL228" t="str">
            <v>Chirografario</v>
          </cell>
          <cell r="AM228" t="str">
            <v>Chirografario - Altro</v>
          </cell>
          <cell r="AN228" t="str">
            <v>CONSUMER - NON IPO</v>
          </cell>
        </row>
        <row r="229">
          <cell r="M229">
            <v>10988.45</v>
          </cell>
          <cell r="N229">
            <v>10988.449999999999</v>
          </cell>
          <cell r="R229">
            <v>0</v>
          </cell>
          <cell r="AB229" t="str">
            <v>Chirografario</v>
          </cell>
          <cell r="AK229">
            <v>24957.328904109589</v>
          </cell>
          <cell r="AL229" t="str">
            <v>Chirografario</v>
          </cell>
          <cell r="AM229" t="str">
            <v>Chirografario - Altro</v>
          </cell>
          <cell r="AN229" t="str">
            <v>CONSUMER - NON IPO</v>
          </cell>
        </row>
        <row r="230">
          <cell r="M230">
            <v>9723.61</v>
          </cell>
          <cell r="N230">
            <v>9723.61</v>
          </cell>
          <cell r="R230">
            <v>479.34</v>
          </cell>
          <cell r="AB230" t="str">
            <v>Chirografario</v>
          </cell>
          <cell r="AK230">
            <v>19793.540356164383</v>
          </cell>
          <cell r="AL230" t="str">
            <v>Chirografario</v>
          </cell>
          <cell r="AM230" t="str">
            <v>Chirografario - Altro</v>
          </cell>
          <cell r="AN230" t="str">
            <v>CONSUMER - NON IPO</v>
          </cell>
        </row>
        <row r="231">
          <cell r="M231">
            <v>16834.64</v>
          </cell>
          <cell r="N231">
            <v>16834.64</v>
          </cell>
          <cell r="R231">
            <v>716.56999999999994</v>
          </cell>
          <cell r="AB231" t="str">
            <v>Chirografario</v>
          </cell>
          <cell r="AK231">
            <v>38512.121643835613</v>
          </cell>
          <cell r="AL231" t="str">
            <v>Chirografario</v>
          </cell>
          <cell r="AM231" t="str">
            <v>Chirografario - Altro</v>
          </cell>
          <cell r="AN231" t="str">
            <v>CONSUMER - NON IPO</v>
          </cell>
        </row>
        <row r="232">
          <cell r="M232">
            <v>5892.22</v>
          </cell>
          <cell r="N232">
            <v>5892.2199999999993</v>
          </cell>
          <cell r="R232">
            <v>516.34</v>
          </cell>
          <cell r="AB232" t="str">
            <v>Chirografario</v>
          </cell>
          <cell r="AK232">
            <v>12688.451835616435</v>
          </cell>
          <cell r="AL232" t="str">
            <v>Chirografario</v>
          </cell>
          <cell r="AM232" t="str">
            <v>Chirografario - Altro</v>
          </cell>
          <cell r="AN232" t="str">
            <v>CONSUMER - NON IPO</v>
          </cell>
        </row>
        <row r="233">
          <cell r="M233">
            <v>4957.58</v>
          </cell>
          <cell r="N233">
            <v>4957.58</v>
          </cell>
          <cell r="R233">
            <v>3004.7</v>
          </cell>
          <cell r="AB233" t="str">
            <v>Chirografario</v>
          </cell>
          <cell r="AK233">
            <v>9657.0941917808232</v>
          </cell>
          <cell r="AL233" t="str">
            <v>Chirografario</v>
          </cell>
          <cell r="AM233" t="str">
            <v>Chirografario - Altro</v>
          </cell>
          <cell r="AN233" t="str">
            <v>CONSUMER - NON IPO</v>
          </cell>
        </row>
        <row r="234">
          <cell r="M234">
            <v>14450.12</v>
          </cell>
          <cell r="N234">
            <v>14450.119999999999</v>
          </cell>
          <cell r="R234">
            <v>634.57000000000005</v>
          </cell>
          <cell r="AB234" t="str">
            <v>Chirografario</v>
          </cell>
          <cell r="AK234">
            <v>111008.59309589041</v>
          </cell>
          <cell r="AL234" t="str">
            <v>Chirografario</v>
          </cell>
          <cell r="AM234" t="str">
            <v>Chirografario - Altro</v>
          </cell>
          <cell r="AN234" t="str">
            <v>CONSUMER - NON IPO</v>
          </cell>
        </row>
        <row r="235">
          <cell r="M235">
            <v>5649.44</v>
          </cell>
          <cell r="N235">
            <v>5649.44</v>
          </cell>
          <cell r="R235">
            <v>270.74</v>
          </cell>
          <cell r="AB235" t="str">
            <v>Chirografario</v>
          </cell>
          <cell r="AK235">
            <v>13280.053479452054</v>
          </cell>
          <cell r="AL235" t="str">
            <v>Chirografario</v>
          </cell>
          <cell r="AM235" t="str">
            <v>Chirografario - Altro</v>
          </cell>
          <cell r="AN235" t="str">
            <v>CONSUMER - NON IPO</v>
          </cell>
        </row>
        <row r="236">
          <cell r="M236">
            <v>2150.37</v>
          </cell>
          <cell r="N236">
            <v>2150.37</v>
          </cell>
          <cell r="R236">
            <v>103.74</v>
          </cell>
          <cell r="AB236" t="str">
            <v>Chirografario</v>
          </cell>
          <cell r="AK236">
            <v>5343.5221643835612</v>
          </cell>
          <cell r="AL236" t="str">
            <v>Chirografario</v>
          </cell>
          <cell r="AM236" t="str">
            <v>Chirografario - Altro</v>
          </cell>
          <cell r="AN236" t="str">
            <v>CONSUMER - NON IPO</v>
          </cell>
        </row>
        <row r="237">
          <cell r="M237">
            <v>10765.43</v>
          </cell>
          <cell r="N237">
            <v>10765.43</v>
          </cell>
          <cell r="R237">
            <v>442.11</v>
          </cell>
          <cell r="AB237" t="str">
            <v>Chirografario</v>
          </cell>
          <cell r="AK237">
            <v>24450.798547945207</v>
          </cell>
          <cell r="AL237" t="str">
            <v>Chirografario</v>
          </cell>
          <cell r="AM237" t="str">
            <v>Chirografario - Altro</v>
          </cell>
          <cell r="AN237" t="str">
            <v>CONSUMER - NON IPO</v>
          </cell>
        </row>
        <row r="238">
          <cell r="M238">
            <v>24428.97</v>
          </cell>
          <cell r="N238">
            <v>24428.97</v>
          </cell>
          <cell r="R238">
            <v>1176.43</v>
          </cell>
          <cell r="AB238" t="str">
            <v>Chirografario</v>
          </cell>
          <cell r="AK238">
            <v>60035.030383561643</v>
          </cell>
          <cell r="AL238" t="str">
            <v>Chirografario</v>
          </cell>
          <cell r="AM238" t="str">
            <v>Chirografario - Altro</v>
          </cell>
          <cell r="AN238" t="str">
            <v>CONSUMER - NON IPO</v>
          </cell>
        </row>
        <row r="239">
          <cell r="M239">
            <v>9236.56</v>
          </cell>
          <cell r="N239">
            <v>9236.5600000000013</v>
          </cell>
          <cell r="R239">
            <v>857.06</v>
          </cell>
          <cell r="AB239" t="str">
            <v>Chirografario</v>
          </cell>
          <cell r="AK239">
            <v>20295.126356164386</v>
          </cell>
          <cell r="AL239" t="str">
            <v>Chirografario</v>
          </cell>
          <cell r="AM239" t="str">
            <v>Chirografario - Altro</v>
          </cell>
          <cell r="AN239" t="str">
            <v>CONSUMER - NON IPO</v>
          </cell>
        </row>
        <row r="240">
          <cell r="M240">
            <v>9596.11</v>
          </cell>
          <cell r="N240">
            <v>9596.11</v>
          </cell>
          <cell r="R240">
            <v>475.42</v>
          </cell>
          <cell r="AB240" t="str">
            <v>Chirografario</v>
          </cell>
          <cell r="AK240">
            <v>19902.069232876715</v>
          </cell>
          <cell r="AL240" t="str">
            <v>Chirografario</v>
          </cell>
          <cell r="AM240" t="str">
            <v>Chirografario - Altro</v>
          </cell>
          <cell r="AN240" t="str">
            <v>CONSUMER - NON IPO</v>
          </cell>
        </row>
        <row r="241">
          <cell r="M241">
            <v>2834.92</v>
          </cell>
          <cell r="N241">
            <v>2834.92</v>
          </cell>
          <cell r="R241">
            <v>0</v>
          </cell>
          <cell r="AB241" t="str">
            <v>Chirografario</v>
          </cell>
          <cell r="AK241">
            <v>5957.2154520547947</v>
          </cell>
          <cell r="AL241" t="str">
            <v>Chirografario</v>
          </cell>
          <cell r="AM241" t="str">
            <v>Chirografario - Altro</v>
          </cell>
          <cell r="AN241" t="str">
            <v>CONSUMER - NON IPO</v>
          </cell>
        </row>
        <row r="242">
          <cell r="M242">
            <v>1146.06</v>
          </cell>
          <cell r="N242">
            <v>1146.06</v>
          </cell>
          <cell r="R242">
            <v>57.3</v>
          </cell>
          <cell r="AB242" t="str">
            <v>Chirografario</v>
          </cell>
          <cell r="AK242">
            <v>2273.2806575342465</v>
          </cell>
          <cell r="AL242" t="str">
            <v>Chirografario</v>
          </cell>
          <cell r="AM242" t="str">
            <v>Chirografario - Altro</v>
          </cell>
          <cell r="AN242" t="str">
            <v>CONSUMER - NON IPO</v>
          </cell>
        </row>
        <row r="243">
          <cell r="M243">
            <v>10431.35</v>
          </cell>
          <cell r="N243">
            <v>10431.35</v>
          </cell>
          <cell r="R243">
            <v>385.77</v>
          </cell>
          <cell r="AB243" t="str">
            <v>Chirografario</v>
          </cell>
          <cell r="AK243">
            <v>55957.762465753425</v>
          </cell>
          <cell r="AL243" t="str">
            <v>Chirografario</v>
          </cell>
          <cell r="AM243" t="str">
            <v>Chirografario - Altro</v>
          </cell>
          <cell r="AN243" t="str">
            <v>CONSUMER - NON IPO</v>
          </cell>
        </row>
        <row r="244">
          <cell r="M244">
            <v>4070.05</v>
          </cell>
          <cell r="N244">
            <v>4070.0499999999997</v>
          </cell>
          <cell r="R244">
            <v>142.63999999999999</v>
          </cell>
          <cell r="AB244" t="str">
            <v>Chirografario</v>
          </cell>
          <cell r="AK244">
            <v>34244.174109589039</v>
          </cell>
          <cell r="AL244" t="str">
            <v>Chirografario</v>
          </cell>
          <cell r="AM244" t="str">
            <v>Chirografario - Altro</v>
          </cell>
          <cell r="AN244" t="str">
            <v>CONSUMER - NON IPO</v>
          </cell>
        </row>
        <row r="245">
          <cell r="M245">
            <v>1439.86</v>
          </cell>
          <cell r="N245">
            <v>1439.86</v>
          </cell>
          <cell r="R245">
            <v>140.6</v>
          </cell>
          <cell r="AB245" t="str">
            <v>Chirografario</v>
          </cell>
          <cell r="AK245">
            <v>2694.3133698630136</v>
          </cell>
          <cell r="AL245" t="str">
            <v>Chirografario</v>
          </cell>
          <cell r="AM245" t="str">
            <v>Chirografario - Altro</v>
          </cell>
          <cell r="AN245" t="str">
            <v>CONSUMER - NON IPO</v>
          </cell>
        </row>
        <row r="246">
          <cell r="M246">
            <v>3247.7</v>
          </cell>
          <cell r="N246">
            <v>3247.7000000000003</v>
          </cell>
          <cell r="R246">
            <v>298.06</v>
          </cell>
          <cell r="AB246" t="str">
            <v>Chirografario</v>
          </cell>
          <cell r="AK246">
            <v>4822.6120547945202</v>
          </cell>
          <cell r="AL246" t="str">
            <v>Chirografario</v>
          </cell>
          <cell r="AM246" t="str">
            <v>Chirografario - Altro</v>
          </cell>
          <cell r="AN246" t="str">
            <v>CONSUMER - NON IPO</v>
          </cell>
        </row>
        <row r="247">
          <cell r="M247">
            <v>3725.32</v>
          </cell>
          <cell r="N247">
            <v>3725.3199999999997</v>
          </cell>
          <cell r="R247">
            <v>182.34</v>
          </cell>
          <cell r="AB247" t="str">
            <v>Chirografario</v>
          </cell>
          <cell r="AK247">
            <v>7399.6082191780815</v>
          </cell>
          <cell r="AL247" t="str">
            <v>Chirografario</v>
          </cell>
          <cell r="AM247" t="str">
            <v>Chirografario - Altro</v>
          </cell>
          <cell r="AN247" t="str">
            <v>CONSUMER - NON IPO</v>
          </cell>
        </row>
        <row r="248">
          <cell r="M248">
            <v>21116.45</v>
          </cell>
          <cell r="N248">
            <v>21116.45</v>
          </cell>
          <cell r="R248">
            <v>2213.87</v>
          </cell>
          <cell r="AB248" t="str">
            <v>Chirografario</v>
          </cell>
          <cell r="AK248">
            <v>175179.75506849316</v>
          </cell>
          <cell r="AL248" t="str">
            <v>Chirografario</v>
          </cell>
          <cell r="AM248" t="str">
            <v>Chirografario - Altro</v>
          </cell>
          <cell r="AN248" t="str">
            <v>CONSUMER - NON IPO</v>
          </cell>
        </row>
        <row r="249">
          <cell r="M249">
            <v>10479.98</v>
          </cell>
          <cell r="N249">
            <v>10479.98</v>
          </cell>
          <cell r="R249">
            <v>444.59000000000003</v>
          </cell>
          <cell r="AB249" t="str">
            <v>Chirografario</v>
          </cell>
          <cell r="AK249">
            <v>41489.235890410957</v>
          </cell>
          <cell r="AL249" t="str">
            <v>Chirografario</v>
          </cell>
          <cell r="AM249" t="str">
            <v>Chirografario - Altro</v>
          </cell>
          <cell r="AN249" t="str">
            <v>CONSUMER - NON IPO</v>
          </cell>
        </row>
        <row r="250">
          <cell r="M250">
            <v>10592.78</v>
          </cell>
          <cell r="N250">
            <v>10592.779999999999</v>
          </cell>
          <cell r="R250">
            <v>1215.99</v>
          </cell>
          <cell r="AB250" t="str">
            <v>Chirografario</v>
          </cell>
          <cell r="AK250">
            <v>22810.753643835611</v>
          </cell>
          <cell r="AL250" t="str">
            <v>Chirografario</v>
          </cell>
          <cell r="AM250" t="str">
            <v>Chirografario - Altro</v>
          </cell>
          <cell r="AN250" t="str">
            <v>CONSUMER - NON IPO</v>
          </cell>
        </row>
        <row r="251">
          <cell r="M251">
            <v>2974.35</v>
          </cell>
          <cell r="N251">
            <v>2974.3500000000004</v>
          </cell>
          <cell r="R251">
            <v>286.19</v>
          </cell>
          <cell r="AB251" t="str">
            <v>Chirografario</v>
          </cell>
          <cell r="AK251">
            <v>5394.5745205479461</v>
          </cell>
          <cell r="AL251" t="str">
            <v>Chirografario</v>
          </cell>
          <cell r="AM251" t="str">
            <v>Chirografario - Altro</v>
          </cell>
          <cell r="AN251" t="str">
            <v>CONSUMER - NON IPO</v>
          </cell>
        </row>
        <row r="252">
          <cell r="M252">
            <v>3128.34</v>
          </cell>
          <cell r="N252">
            <v>3128.3399999999997</v>
          </cell>
          <cell r="R252">
            <v>306.76</v>
          </cell>
          <cell r="AB252" t="str">
            <v>Chirografario</v>
          </cell>
          <cell r="AK252">
            <v>6033.8393424657534</v>
          </cell>
          <cell r="AL252" t="str">
            <v>Chirografario</v>
          </cell>
          <cell r="AM252" t="str">
            <v>Chirografario - Altro</v>
          </cell>
          <cell r="AN252" t="str">
            <v>CONSUMER - NON IPO</v>
          </cell>
        </row>
        <row r="253">
          <cell r="M253">
            <v>5776.86</v>
          </cell>
          <cell r="N253">
            <v>5776.86</v>
          </cell>
          <cell r="R253">
            <v>246.97</v>
          </cell>
          <cell r="AB253" t="str">
            <v>Chirografario</v>
          </cell>
          <cell r="AK253">
            <v>12804.05408219178</v>
          </cell>
          <cell r="AL253" t="str">
            <v>Chirografario</v>
          </cell>
          <cell r="AM253" t="str">
            <v>Chirografario - Altro</v>
          </cell>
          <cell r="AN253" t="str">
            <v>CONSUMER - NON IPO</v>
          </cell>
        </row>
        <row r="254">
          <cell r="M254">
            <v>9161.09</v>
          </cell>
          <cell r="N254">
            <v>9161.09</v>
          </cell>
          <cell r="R254">
            <v>294.67</v>
          </cell>
          <cell r="AB254" t="str">
            <v>Chirografario</v>
          </cell>
          <cell r="AK254">
            <v>74769.5537260274</v>
          </cell>
          <cell r="AL254" t="str">
            <v>Chirografario</v>
          </cell>
          <cell r="AM254" t="str">
            <v>Chirografario - Altro</v>
          </cell>
          <cell r="AN254" t="str">
            <v>CONSUMER - NON IPO</v>
          </cell>
        </row>
        <row r="255">
          <cell r="M255">
            <v>1673.1</v>
          </cell>
          <cell r="N255">
            <v>1673.1000000000001</v>
          </cell>
          <cell r="R255">
            <v>60.67</v>
          </cell>
          <cell r="AB255" t="str">
            <v>Chirografario</v>
          </cell>
          <cell r="AK255">
            <v>7370.8076712328766</v>
          </cell>
          <cell r="AL255" t="str">
            <v>Chirografario</v>
          </cell>
          <cell r="AM255" t="str">
            <v>Chirografario - Altro</v>
          </cell>
          <cell r="AN255" t="str">
            <v>CONSUMER - NON IPO</v>
          </cell>
        </row>
        <row r="256">
          <cell r="M256">
            <v>17287.28</v>
          </cell>
          <cell r="N256">
            <v>17287.28</v>
          </cell>
          <cell r="R256">
            <v>734.48</v>
          </cell>
          <cell r="AB256" t="str">
            <v>Chirografario</v>
          </cell>
          <cell r="AK256">
            <v>46273.075506849316</v>
          </cell>
          <cell r="AL256" t="str">
            <v>Chirografario</v>
          </cell>
          <cell r="AM256" t="str">
            <v>Chirografario - Altro</v>
          </cell>
          <cell r="AN256" t="str">
            <v>CONSUMER - NON IPO</v>
          </cell>
        </row>
        <row r="257">
          <cell r="M257">
            <v>6153.42</v>
          </cell>
          <cell r="N257">
            <v>6153.42</v>
          </cell>
          <cell r="R257">
            <v>301.32</v>
          </cell>
          <cell r="AB257" t="str">
            <v>Chirografario</v>
          </cell>
          <cell r="AK257">
            <v>12526.00290410959</v>
          </cell>
          <cell r="AL257" t="str">
            <v>Chirografario</v>
          </cell>
          <cell r="AM257" t="str">
            <v>Chirografario - Altro</v>
          </cell>
          <cell r="AN257" t="str">
            <v>CONSUMER - NON IPO</v>
          </cell>
        </row>
        <row r="258">
          <cell r="M258">
            <v>20202.689999999999</v>
          </cell>
          <cell r="N258">
            <v>20202.689999999999</v>
          </cell>
          <cell r="R258">
            <v>963.65</v>
          </cell>
          <cell r="AB258" t="str">
            <v>Chirografario</v>
          </cell>
          <cell r="AK258">
            <v>47490.158958904103</v>
          </cell>
          <cell r="AL258" t="str">
            <v>Chirografario</v>
          </cell>
          <cell r="AM258" t="str">
            <v>Chirografario - Altro</v>
          </cell>
          <cell r="AN258" t="str">
            <v>CONSUMER - NON IPO</v>
          </cell>
        </row>
        <row r="259">
          <cell r="M259">
            <v>2849.96</v>
          </cell>
          <cell r="N259">
            <v>2849.96</v>
          </cell>
          <cell r="R259">
            <v>140.22999999999999</v>
          </cell>
          <cell r="AB259" t="str">
            <v>Chirografario</v>
          </cell>
          <cell r="AK259">
            <v>5606.2226849315066</v>
          </cell>
          <cell r="AL259" t="str">
            <v>Chirografario</v>
          </cell>
          <cell r="AM259" t="str">
            <v>Chirografario - Altro</v>
          </cell>
          <cell r="AN259" t="str">
            <v>CONSUMER - NON IPO</v>
          </cell>
        </row>
        <row r="260">
          <cell r="M260">
            <v>17774.91</v>
          </cell>
          <cell r="N260">
            <v>17774.91</v>
          </cell>
          <cell r="R260">
            <v>762.25</v>
          </cell>
          <cell r="AB260" t="str">
            <v>Chirografario</v>
          </cell>
          <cell r="AK260">
            <v>39786.579369863008</v>
          </cell>
          <cell r="AL260" t="str">
            <v>Chirografario</v>
          </cell>
          <cell r="AM260" t="str">
            <v>Chirografario - Altro</v>
          </cell>
          <cell r="AN260" t="str">
            <v>CONSUMER - NON IPO</v>
          </cell>
        </row>
        <row r="261">
          <cell r="M261">
            <v>2488.4299999999998</v>
          </cell>
          <cell r="N261">
            <v>2488.4299999999998</v>
          </cell>
          <cell r="R261">
            <v>243.62</v>
          </cell>
          <cell r="AB261" t="str">
            <v>Chirografario</v>
          </cell>
          <cell r="AK261">
            <v>4656.4320273972598</v>
          </cell>
          <cell r="AL261" t="str">
            <v>Chirografario</v>
          </cell>
          <cell r="AM261" t="str">
            <v>Chirografario - Altro</v>
          </cell>
          <cell r="AN261" t="str">
            <v>CONSUMER - NON IPO</v>
          </cell>
        </row>
        <row r="262">
          <cell r="M262">
            <v>3513.98</v>
          </cell>
          <cell r="N262">
            <v>3513.9799999999996</v>
          </cell>
          <cell r="R262">
            <v>515.42999999999995</v>
          </cell>
          <cell r="AB262" t="str">
            <v>Chirografario</v>
          </cell>
          <cell r="AK262">
            <v>6642.8663013698624</v>
          </cell>
          <cell r="AL262" t="str">
            <v>Chirografario</v>
          </cell>
          <cell r="AM262" t="str">
            <v>Chirografario - Altro</v>
          </cell>
          <cell r="AN262" t="str">
            <v>CONSUMER - NON IPO</v>
          </cell>
        </row>
        <row r="263">
          <cell r="M263">
            <v>6557.39</v>
          </cell>
          <cell r="N263">
            <v>6557.39</v>
          </cell>
          <cell r="R263">
            <v>323.95999999999998</v>
          </cell>
          <cell r="AB263" t="str">
            <v>Chirografario</v>
          </cell>
          <cell r="AK263">
            <v>13492.054493150685</v>
          </cell>
          <cell r="AL263" t="str">
            <v>Chirografario</v>
          </cell>
          <cell r="AM263" t="str">
            <v>Chirografario - Altro</v>
          </cell>
          <cell r="AN263" t="str">
            <v>CONSUMER - NON IPO</v>
          </cell>
        </row>
        <row r="264">
          <cell r="M264">
            <v>14480.3</v>
          </cell>
          <cell r="N264">
            <v>14480.300000000001</v>
          </cell>
          <cell r="R264">
            <v>695.94</v>
          </cell>
          <cell r="AB264" t="str">
            <v>Chirografario</v>
          </cell>
          <cell r="AK264">
            <v>34475.015616438359</v>
          </cell>
          <cell r="AL264" t="str">
            <v>Chirografario</v>
          </cell>
          <cell r="AM264" t="str">
            <v>Chirografario - Altro</v>
          </cell>
          <cell r="AN264" t="str">
            <v>CONSUMER - NON IPO</v>
          </cell>
        </row>
        <row r="265">
          <cell r="M265">
            <v>10235.84</v>
          </cell>
          <cell r="N265">
            <v>10235.84</v>
          </cell>
          <cell r="R265">
            <v>771.92</v>
          </cell>
          <cell r="AB265" t="str">
            <v>Chirografario</v>
          </cell>
          <cell r="AK265">
            <v>21901.893260273973</v>
          </cell>
          <cell r="AL265" t="str">
            <v>Chirografario</v>
          </cell>
          <cell r="AM265" t="str">
            <v>Chirografario - Altro</v>
          </cell>
          <cell r="AN265" t="str">
            <v>CONSUMER - NON IPO</v>
          </cell>
        </row>
        <row r="266">
          <cell r="M266">
            <v>23728.92</v>
          </cell>
          <cell r="N266">
            <v>23728.92</v>
          </cell>
          <cell r="R266">
            <v>2714.36</v>
          </cell>
          <cell r="AB266" t="str">
            <v>Chirografario</v>
          </cell>
          <cell r="AK266">
            <v>51098.441424657525</v>
          </cell>
          <cell r="AL266" t="str">
            <v>Chirografario</v>
          </cell>
          <cell r="AM266" t="str">
            <v>Chirografario - Altro</v>
          </cell>
          <cell r="AN266" t="str">
            <v>CONSUMER - NON IPO</v>
          </cell>
        </row>
        <row r="267">
          <cell r="M267">
            <v>9406.9500000000007</v>
          </cell>
          <cell r="N267">
            <v>9406.9500000000007</v>
          </cell>
          <cell r="R267">
            <v>852.61</v>
          </cell>
          <cell r="AB267" t="str">
            <v>Chirografario</v>
          </cell>
          <cell r="AK267">
            <v>20514.882739726028</v>
          </cell>
          <cell r="AL267" t="str">
            <v>Chirografario</v>
          </cell>
          <cell r="AM267" t="str">
            <v>Chirografario - Altro</v>
          </cell>
          <cell r="AN267" t="str">
            <v>CONSUMER - NON IPO</v>
          </cell>
        </row>
        <row r="268">
          <cell r="M268">
            <v>1136.3399999999999</v>
          </cell>
          <cell r="N268">
            <v>1136.3399999999999</v>
          </cell>
          <cell r="R268">
            <v>56.16</v>
          </cell>
          <cell r="AB268" t="str">
            <v>Chirografario</v>
          </cell>
          <cell r="AK268">
            <v>2864.1994520547942</v>
          </cell>
          <cell r="AL268" t="str">
            <v>Chirografario</v>
          </cell>
          <cell r="AM268" t="str">
            <v>Chirografario - Altro</v>
          </cell>
          <cell r="AN268" t="str">
            <v>CONSUMER - NON IPO</v>
          </cell>
        </row>
        <row r="269">
          <cell r="M269">
            <v>1633.25</v>
          </cell>
          <cell r="N269">
            <v>1633.25</v>
          </cell>
          <cell r="R269">
            <v>79.83</v>
          </cell>
          <cell r="AB269" t="str">
            <v>Chirografario</v>
          </cell>
          <cell r="AK269">
            <v>3181.4815068493153</v>
          </cell>
          <cell r="AL269" t="str">
            <v>Chirografario</v>
          </cell>
          <cell r="AM269" t="str">
            <v>Chirografario - Altro</v>
          </cell>
          <cell r="AN269" t="str">
            <v>CONSUMER - NON IPO</v>
          </cell>
        </row>
        <row r="270">
          <cell r="M270">
            <v>1495.52</v>
          </cell>
          <cell r="N270">
            <v>1495.52</v>
          </cell>
          <cell r="R270">
            <v>73.63</v>
          </cell>
          <cell r="AB270" t="str">
            <v>Chirografario</v>
          </cell>
          <cell r="AK270">
            <v>3019.7212054794518</v>
          </cell>
          <cell r="AL270" t="str">
            <v>Chirografario</v>
          </cell>
          <cell r="AM270" t="str">
            <v>Chirografario - Altro</v>
          </cell>
          <cell r="AN270" t="str">
            <v>CONSUMER - NON IPO</v>
          </cell>
        </row>
        <row r="271">
          <cell r="M271">
            <v>2109.08</v>
          </cell>
          <cell r="N271">
            <v>2109.08</v>
          </cell>
          <cell r="R271">
            <v>80.19</v>
          </cell>
          <cell r="AB271" t="str">
            <v>Chirografario</v>
          </cell>
          <cell r="AK271">
            <v>4957.782575342465</v>
          </cell>
          <cell r="AL271" t="str">
            <v>Chirografario</v>
          </cell>
          <cell r="AM271" t="str">
            <v>Chirografario - Altro</v>
          </cell>
          <cell r="AN271" t="str">
            <v>CONSUMER - NON IPO</v>
          </cell>
        </row>
        <row r="272">
          <cell r="M272">
            <v>5135.49</v>
          </cell>
          <cell r="N272">
            <v>5135.49</v>
          </cell>
          <cell r="R272">
            <v>241.37</v>
          </cell>
          <cell r="AB272" t="str">
            <v>Chirografario</v>
          </cell>
          <cell r="AK272">
            <v>10453.887863013699</v>
          </cell>
          <cell r="AL272" t="str">
            <v>Chirografario</v>
          </cell>
          <cell r="AM272" t="str">
            <v>Chirografario - Altro</v>
          </cell>
          <cell r="AN272" t="str">
            <v>CONSUMER - NON IPO</v>
          </cell>
        </row>
        <row r="273">
          <cell r="M273">
            <v>9976.09</v>
          </cell>
          <cell r="N273">
            <v>9976.09</v>
          </cell>
          <cell r="R273">
            <v>479.55</v>
          </cell>
          <cell r="AB273" t="str">
            <v>Chirografario</v>
          </cell>
          <cell r="AK273">
            <v>23587.303205479453</v>
          </cell>
          <cell r="AL273" t="str">
            <v>Chirografario</v>
          </cell>
          <cell r="AM273" t="str">
            <v>Chirografario - Altro</v>
          </cell>
          <cell r="AN273" t="str">
            <v>CONSUMER - NON IPO</v>
          </cell>
        </row>
        <row r="274">
          <cell r="M274">
            <v>9555.0499999999993</v>
          </cell>
          <cell r="N274">
            <v>9555.0500000000011</v>
          </cell>
          <cell r="R274">
            <v>470.66</v>
          </cell>
          <cell r="AB274" t="str">
            <v>Chirografario</v>
          </cell>
          <cell r="AK274">
            <v>19293.347534246575</v>
          </cell>
          <cell r="AL274" t="str">
            <v>Chirografario</v>
          </cell>
          <cell r="AM274" t="str">
            <v>Chirografario - Altro</v>
          </cell>
          <cell r="AN274" t="str">
            <v>CONSUMER - NON IPO</v>
          </cell>
        </row>
        <row r="275">
          <cell r="M275">
            <v>6151.74</v>
          </cell>
          <cell r="N275">
            <v>6151.74</v>
          </cell>
          <cell r="R275">
            <v>300.83999999999997</v>
          </cell>
          <cell r="AB275" t="str">
            <v>Chirografario</v>
          </cell>
          <cell r="AK275">
            <v>12219.209589041095</v>
          </cell>
          <cell r="AL275" t="str">
            <v>Chirografario</v>
          </cell>
          <cell r="AM275" t="str">
            <v>Chirografario - Altro</v>
          </cell>
          <cell r="AN275" t="str">
            <v>CONSUMER - NON IPO</v>
          </cell>
        </row>
        <row r="276">
          <cell r="M276">
            <v>8094.72</v>
          </cell>
          <cell r="N276">
            <v>8094.72</v>
          </cell>
          <cell r="R276">
            <v>394.01</v>
          </cell>
          <cell r="AB276" t="str">
            <v>Chirografario</v>
          </cell>
          <cell r="AK276">
            <v>15768.071013698631</v>
          </cell>
          <cell r="AL276" t="str">
            <v>Chirografario</v>
          </cell>
          <cell r="AM276" t="str">
            <v>Chirografario - Altro</v>
          </cell>
          <cell r="AN276" t="str">
            <v>CONSUMER - NON IPO</v>
          </cell>
        </row>
        <row r="277">
          <cell r="M277">
            <v>5655.79</v>
          </cell>
          <cell r="N277">
            <v>5655.79</v>
          </cell>
          <cell r="R277">
            <v>552.09</v>
          </cell>
          <cell r="AB277" t="str">
            <v>Chirografario</v>
          </cell>
          <cell r="AK277">
            <v>10257.898575342466</v>
          </cell>
          <cell r="AL277" t="str">
            <v>Chirografario</v>
          </cell>
          <cell r="AM277" t="str">
            <v>Chirografario - Altro</v>
          </cell>
          <cell r="AN277" t="str">
            <v>CONSUMER - NON IPO</v>
          </cell>
        </row>
        <row r="278">
          <cell r="M278">
            <v>1517.25</v>
          </cell>
          <cell r="N278">
            <v>1517.25</v>
          </cell>
          <cell r="R278">
            <v>147.04</v>
          </cell>
          <cell r="AB278" t="str">
            <v>Chirografario</v>
          </cell>
          <cell r="AK278">
            <v>2810.0301369863014</v>
          </cell>
          <cell r="AL278" t="str">
            <v>Chirografario</v>
          </cell>
          <cell r="AM278" t="str">
            <v>Chirografario - Altro</v>
          </cell>
          <cell r="AN278" t="str">
            <v>CONSUMER - NON IPO</v>
          </cell>
        </row>
        <row r="279">
          <cell r="M279">
            <v>24922.47</v>
          </cell>
          <cell r="N279">
            <v>24922.469999999998</v>
          </cell>
          <cell r="R279">
            <v>2433.77</v>
          </cell>
          <cell r="AB279" t="str">
            <v>Chirografario</v>
          </cell>
          <cell r="AK279">
            <v>48069.640767123288</v>
          </cell>
          <cell r="AL279" t="str">
            <v>Chirografario</v>
          </cell>
          <cell r="AM279" t="str">
            <v>Chirografario - Altro</v>
          </cell>
          <cell r="AN279" t="str">
            <v>CONSUMER - NON IPO</v>
          </cell>
        </row>
        <row r="280">
          <cell r="M280">
            <v>1960.13</v>
          </cell>
          <cell r="N280">
            <v>1960.13</v>
          </cell>
          <cell r="R280">
            <v>95.62</v>
          </cell>
          <cell r="AB280" t="str">
            <v>Chirografario</v>
          </cell>
          <cell r="AK280">
            <v>3780.6343013698634</v>
          </cell>
          <cell r="AL280" t="str">
            <v>Chirografario</v>
          </cell>
          <cell r="AM280" t="str">
            <v>Chirografario - Altro</v>
          </cell>
          <cell r="AN280" t="str">
            <v>CONSUMER - NON IPO</v>
          </cell>
        </row>
        <row r="281">
          <cell r="M281">
            <v>7860.87</v>
          </cell>
          <cell r="N281">
            <v>7860.87</v>
          </cell>
          <cell r="R281">
            <v>374.52</v>
          </cell>
          <cell r="AB281" t="str">
            <v>Chirografario</v>
          </cell>
          <cell r="AK281">
            <v>17853.866383561646</v>
          </cell>
          <cell r="AL281" t="str">
            <v>Chirografario</v>
          </cell>
          <cell r="AM281" t="str">
            <v>Chirografario - Altro</v>
          </cell>
          <cell r="AN281" t="str">
            <v>CONSUMER - NON IPO</v>
          </cell>
        </row>
        <row r="282">
          <cell r="M282">
            <v>6120.94</v>
          </cell>
          <cell r="N282">
            <v>6120.94</v>
          </cell>
          <cell r="R282">
            <v>299.32</v>
          </cell>
          <cell r="AB282" t="str">
            <v>Chirografario</v>
          </cell>
          <cell r="AK282">
            <v>15646.128821917806</v>
          </cell>
          <cell r="AL282" t="str">
            <v>Chirografario</v>
          </cell>
          <cell r="AM282" t="str">
            <v>Chirografario - Altro</v>
          </cell>
          <cell r="AN282" t="str">
            <v>CONSUMER - NON IPO</v>
          </cell>
        </row>
        <row r="283">
          <cell r="M283">
            <v>9175.52</v>
          </cell>
          <cell r="N283">
            <v>9175.52</v>
          </cell>
          <cell r="R283">
            <v>3834.35</v>
          </cell>
          <cell r="AB283" t="str">
            <v>Chirografario</v>
          </cell>
          <cell r="AK283">
            <v>14127.786958904109</v>
          </cell>
          <cell r="AL283" t="str">
            <v>Chirografario</v>
          </cell>
          <cell r="AM283" t="str">
            <v>Chirografario - Altro</v>
          </cell>
          <cell r="AN283" t="str">
            <v>CONSUMER - NON IPO</v>
          </cell>
        </row>
        <row r="284">
          <cell r="M284">
            <v>7779.79</v>
          </cell>
          <cell r="N284">
            <v>7779.7900000000009</v>
          </cell>
          <cell r="R284">
            <v>755.38</v>
          </cell>
          <cell r="AB284" t="str">
            <v>Chirografario</v>
          </cell>
          <cell r="AK284">
            <v>14557.79882191781</v>
          </cell>
          <cell r="AL284" t="str">
            <v>Chirografario</v>
          </cell>
          <cell r="AM284" t="str">
            <v>Chirografario - Altro</v>
          </cell>
          <cell r="AN284" t="str">
            <v>CONSUMER - NON IPO</v>
          </cell>
        </row>
        <row r="285">
          <cell r="M285">
            <v>9728.07</v>
          </cell>
          <cell r="N285">
            <v>9728.0700000000015</v>
          </cell>
          <cell r="R285">
            <v>479.93</v>
          </cell>
          <cell r="AB285" t="str">
            <v>Chirografario</v>
          </cell>
          <cell r="AK285">
            <v>19882.575945205481</v>
          </cell>
          <cell r="AL285" t="str">
            <v>Chirografario</v>
          </cell>
          <cell r="AM285" t="str">
            <v>Chirografario - Altro</v>
          </cell>
          <cell r="AN285" t="str">
            <v>CONSUMER - NON IPO</v>
          </cell>
        </row>
        <row r="286">
          <cell r="M286">
            <v>16670.599999999999</v>
          </cell>
          <cell r="N286">
            <v>16670.599999999999</v>
          </cell>
          <cell r="R286">
            <v>2406.34</v>
          </cell>
          <cell r="AB286" t="str">
            <v>Chirografario</v>
          </cell>
          <cell r="AK286">
            <v>30463.808767123282</v>
          </cell>
          <cell r="AL286" t="str">
            <v>Chirografario</v>
          </cell>
          <cell r="AM286" t="str">
            <v>Chirografario - Altro</v>
          </cell>
          <cell r="AN286" t="str">
            <v>CONSUMER - NON IPO</v>
          </cell>
        </row>
        <row r="287">
          <cell r="M287">
            <v>16166.81</v>
          </cell>
          <cell r="N287">
            <v>16166.81</v>
          </cell>
          <cell r="R287">
            <v>770.24</v>
          </cell>
          <cell r="AB287" t="str">
            <v>Chirografario</v>
          </cell>
          <cell r="AK287">
            <v>36718.590383561641</v>
          </cell>
          <cell r="AL287" t="str">
            <v>Chirografario</v>
          </cell>
          <cell r="AM287" t="str">
            <v>Chirografario - Altro</v>
          </cell>
          <cell r="AN287" t="str">
            <v>CONSUMER - NON IPO</v>
          </cell>
        </row>
        <row r="288">
          <cell r="M288">
            <v>7115.74</v>
          </cell>
          <cell r="N288">
            <v>7115.7400000000007</v>
          </cell>
          <cell r="R288">
            <v>334.83</v>
          </cell>
          <cell r="AB288" t="str">
            <v>Chirografario</v>
          </cell>
          <cell r="AK288">
            <v>27488.201095890414</v>
          </cell>
          <cell r="AL288" t="str">
            <v>Chirografario</v>
          </cell>
          <cell r="AM288" t="str">
            <v>Chirografario - Altro</v>
          </cell>
          <cell r="AN288" t="str">
            <v>CONSUMER - NON IPO</v>
          </cell>
        </row>
        <row r="289">
          <cell r="M289">
            <v>6146.57</v>
          </cell>
          <cell r="N289">
            <v>6146.5700000000006</v>
          </cell>
          <cell r="R289">
            <v>301.33</v>
          </cell>
          <cell r="AB289" t="str">
            <v>Chirografario</v>
          </cell>
          <cell r="AK289">
            <v>15627.443726027401</v>
          </cell>
          <cell r="AL289" t="str">
            <v>Chirografario</v>
          </cell>
          <cell r="AM289" t="str">
            <v>Chirografario - Altro</v>
          </cell>
          <cell r="AN289" t="str">
            <v>CONSUMER - NON IPO</v>
          </cell>
        </row>
        <row r="290">
          <cell r="M290">
            <v>4628.1899999999996</v>
          </cell>
          <cell r="N290">
            <v>4628.1899999999996</v>
          </cell>
          <cell r="R290">
            <v>0</v>
          </cell>
          <cell r="AB290" t="str">
            <v>Chirografario</v>
          </cell>
          <cell r="AK290">
            <v>8571.6614794520538</v>
          </cell>
          <cell r="AL290" t="str">
            <v>Chirografario</v>
          </cell>
          <cell r="AM290" t="str">
            <v>Chirografario - Altro</v>
          </cell>
          <cell r="AN290" t="str">
            <v>CONSUMER - NON IPO</v>
          </cell>
        </row>
        <row r="291">
          <cell r="M291">
            <v>8963.74</v>
          </cell>
          <cell r="N291">
            <v>8963.7400000000016</v>
          </cell>
          <cell r="R291">
            <v>426.93</v>
          </cell>
          <cell r="AB291" t="str">
            <v>Chirografario</v>
          </cell>
          <cell r="AK291">
            <v>20653.439287671237</v>
          </cell>
          <cell r="AL291" t="str">
            <v>Chirografario</v>
          </cell>
          <cell r="AM291" t="str">
            <v>Chirografario - Altro</v>
          </cell>
          <cell r="AN291" t="str">
            <v>CONSUMER - NON IPO</v>
          </cell>
        </row>
        <row r="292">
          <cell r="M292">
            <v>10975.43</v>
          </cell>
          <cell r="N292">
            <v>10975.43</v>
          </cell>
          <cell r="R292">
            <v>514.19000000000005</v>
          </cell>
          <cell r="AB292" t="str">
            <v>Chirografario</v>
          </cell>
          <cell r="AK292">
            <v>23935.458301369861</v>
          </cell>
          <cell r="AL292" t="str">
            <v>Chirografario</v>
          </cell>
          <cell r="AM292" t="str">
            <v>Chirografario - Altro</v>
          </cell>
          <cell r="AN292" t="str">
            <v>CONSUMER - NON IPO</v>
          </cell>
        </row>
        <row r="293">
          <cell r="M293">
            <v>25276.04</v>
          </cell>
          <cell r="N293">
            <v>25276.04</v>
          </cell>
          <cell r="R293">
            <v>963.41</v>
          </cell>
          <cell r="AB293" t="str">
            <v>Chirografario</v>
          </cell>
          <cell r="AK293">
            <v>189397.17643835617</v>
          </cell>
          <cell r="AL293" t="str">
            <v>Chirografario</v>
          </cell>
          <cell r="AM293" t="str">
            <v>Chirografario - Altro</v>
          </cell>
          <cell r="AN293" t="str">
            <v>CONSUMER - NON IPO</v>
          </cell>
        </row>
        <row r="294">
          <cell r="M294">
            <v>3696.69</v>
          </cell>
          <cell r="N294">
            <v>3696.6899999999996</v>
          </cell>
          <cell r="R294">
            <v>358.27</v>
          </cell>
          <cell r="AB294" t="str">
            <v>Chirografario</v>
          </cell>
          <cell r="AK294">
            <v>6846.4724383561634</v>
          </cell>
          <cell r="AL294" t="str">
            <v>Chirografario</v>
          </cell>
          <cell r="AM294" t="str">
            <v>Chirografario - Altro</v>
          </cell>
          <cell r="AN294" t="str">
            <v>CONSUMER - NON IPO</v>
          </cell>
        </row>
        <row r="295">
          <cell r="M295">
            <v>21715.22</v>
          </cell>
          <cell r="N295">
            <v>21715.22</v>
          </cell>
          <cell r="R295">
            <v>866.13</v>
          </cell>
          <cell r="AB295" t="str">
            <v>Chirografario</v>
          </cell>
          <cell r="AK295">
            <v>153850.8463561644</v>
          </cell>
          <cell r="AL295" t="str">
            <v>Chirografario</v>
          </cell>
          <cell r="AM295" t="str">
            <v>Chirografario - Altro</v>
          </cell>
          <cell r="AN295" t="str">
            <v>CONSUMER - NON IPO</v>
          </cell>
        </row>
        <row r="296">
          <cell r="M296">
            <v>1233.6600000000001</v>
          </cell>
          <cell r="N296">
            <v>1233.6600000000001</v>
          </cell>
          <cell r="R296">
            <v>117.94</v>
          </cell>
          <cell r="AB296" t="str">
            <v>Chirografario</v>
          </cell>
          <cell r="AK296">
            <v>2119.1912876712331</v>
          </cell>
          <cell r="AL296" t="str">
            <v>Chirografario</v>
          </cell>
          <cell r="AM296" t="str">
            <v>Chirografario - Altro</v>
          </cell>
          <cell r="AN296" t="str">
            <v>CONSUMER - NON IPO</v>
          </cell>
        </row>
        <row r="297">
          <cell r="M297">
            <v>2442.84</v>
          </cell>
          <cell r="N297">
            <v>2442.8399999999997</v>
          </cell>
          <cell r="R297">
            <v>236.8</v>
          </cell>
          <cell r="AB297" t="str">
            <v>Chirografario</v>
          </cell>
          <cell r="AK297">
            <v>6070.2900821917801</v>
          </cell>
          <cell r="AL297" t="str">
            <v>Chirografario</v>
          </cell>
          <cell r="AM297" t="str">
            <v>Chirografario - Altro</v>
          </cell>
          <cell r="AN297" t="str">
            <v>CONSUMER - NON IPO</v>
          </cell>
        </row>
        <row r="298">
          <cell r="M298">
            <v>6290.04</v>
          </cell>
          <cell r="N298">
            <v>6290.0399999999991</v>
          </cell>
          <cell r="R298">
            <v>242.98000000000002</v>
          </cell>
          <cell r="AB298" t="str">
            <v>Chirografario</v>
          </cell>
          <cell r="AK298">
            <v>17922.305753424655</v>
          </cell>
          <cell r="AL298" t="str">
            <v>Chirografario</v>
          </cell>
          <cell r="AM298" t="str">
            <v>Chirografario - Altro</v>
          </cell>
          <cell r="AN298" t="str">
            <v>CONSUMER - NON IPO</v>
          </cell>
        </row>
        <row r="299">
          <cell r="M299">
            <v>2068.21</v>
          </cell>
          <cell r="N299">
            <v>2068.21</v>
          </cell>
          <cell r="R299">
            <v>101.78</v>
          </cell>
          <cell r="AB299" t="str">
            <v>Chirografario</v>
          </cell>
          <cell r="AK299">
            <v>4108.0883561643832</v>
          </cell>
          <cell r="AL299" t="str">
            <v>Chirografario</v>
          </cell>
          <cell r="AM299" t="str">
            <v>Chirografario - Altro</v>
          </cell>
          <cell r="AN299" t="str">
            <v>CONSUMER - NON IPO</v>
          </cell>
        </row>
        <row r="300">
          <cell r="M300">
            <v>2480.81</v>
          </cell>
          <cell r="N300">
            <v>2480.8100000000004</v>
          </cell>
          <cell r="R300">
            <v>116.18</v>
          </cell>
          <cell r="AB300" t="str">
            <v>Chirografario</v>
          </cell>
          <cell r="AK300">
            <v>5437.3917808219185</v>
          </cell>
          <cell r="AL300" t="str">
            <v>Chirografario</v>
          </cell>
          <cell r="AM300" t="str">
            <v>Chirografario - Altro</v>
          </cell>
          <cell r="AN300" t="str">
            <v>CONSUMER - NON IPO</v>
          </cell>
        </row>
        <row r="301">
          <cell r="M301">
            <v>2315.1799999999998</v>
          </cell>
          <cell r="N301">
            <v>2315.1800000000003</v>
          </cell>
          <cell r="R301">
            <v>183.24</v>
          </cell>
          <cell r="AB301" t="str">
            <v>Chirografario</v>
          </cell>
          <cell r="AK301">
            <v>4985.5656986301374</v>
          </cell>
          <cell r="AL301" t="str">
            <v>Chirografario</v>
          </cell>
          <cell r="AM301" t="str">
            <v>Chirografario - Altro</v>
          </cell>
          <cell r="AN301" t="str">
            <v>CONSUMER - NON IPO</v>
          </cell>
        </row>
        <row r="302">
          <cell r="M302">
            <v>1782.91</v>
          </cell>
          <cell r="N302">
            <v>1782.91</v>
          </cell>
          <cell r="R302">
            <v>737.23</v>
          </cell>
          <cell r="AB302" t="str">
            <v>Chirografario</v>
          </cell>
          <cell r="AK302">
            <v>2647.4992328767121</v>
          </cell>
          <cell r="AL302" t="str">
            <v>Chirografario</v>
          </cell>
          <cell r="AM302" t="str">
            <v>Chirografario - Altro</v>
          </cell>
          <cell r="AN302" t="str">
            <v>CONSUMER - NON IPO</v>
          </cell>
        </row>
        <row r="303">
          <cell r="M303">
            <v>20284.560000000001</v>
          </cell>
          <cell r="N303">
            <v>20284.560000000001</v>
          </cell>
          <cell r="R303">
            <v>998.07</v>
          </cell>
          <cell r="AB303" t="str">
            <v>Chirografario</v>
          </cell>
          <cell r="AK303">
            <v>40958.138958904106</v>
          </cell>
          <cell r="AL303" t="str">
            <v>Chirografario</v>
          </cell>
          <cell r="AM303" t="str">
            <v>Chirografario - Altro</v>
          </cell>
          <cell r="AN303" t="str">
            <v>CONSUMER - NON IPO</v>
          </cell>
        </row>
        <row r="304">
          <cell r="M304">
            <v>19760.27</v>
          </cell>
          <cell r="N304">
            <v>19760.27</v>
          </cell>
          <cell r="R304">
            <v>2861.23</v>
          </cell>
          <cell r="AB304" t="str">
            <v>Chirografario</v>
          </cell>
          <cell r="AK304">
            <v>36597.10279452055</v>
          </cell>
          <cell r="AL304" t="str">
            <v>Chirografario</v>
          </cell>
          <cell r="AM304" t="str">
            <v>Chirografario - Altro</v>
          </cell>
          <cell r="AN304" t="str">
            <v>CONSUMER - NON IPO</v>
          </cell>
        </row>
        <row r="305">
          <cell r="M305">
            <v>17804.38</v>
          </cell>
          <cell r="N305">
            <v>17804.38</v>
          </cell>
          <cell r="R305">
            <v>2036.67</v>
          </cell>
          <cell r="AB305" t="str">
            <v>Chirografario</v>
          </cell>
          <cell r="AK305">
            <v>38340.39090410959</v>
          </cell>
          <cell r="AL305" t="str">
            <v>Chirografario</v>
          </cell>
          <cell r="AM305" t="str">
            <v>Chirografario - Altro</v>
          </cell>
          <cell r="AN305" t="str">
            <v>CONSUMER - NON IPO</v>
          </cell>
        </row>
        <row r="306">
          <cell r="M306">
            <v>17740.97</v>
          </cell>
          <cell r="N306">
            <v>17740.97</v>
          </cell>
          <cell r="R306">
            <v>859.82</v>
          </cell>
          <cell r="AB306" t="str">
            <v>Chirografario</v>
          </cell>
          <cell r="AK306">
            <v>44085.095315068495</v>
          </cell>
          <cell r="AL306" t="str">
            <v>Chirografario</v>
          </cell>
          <cell r="AM306" t="str">
            <v>Chirografario - Altro</v>
          </cell>
          <cell r="AN306" t="str">
            <v>CONSUMER - NON IPO</v>
          </cell>
        </row>
        <row r="307">
          <cell r="M307">
            <v>12835.53</v>
          </cell>
          <cell r="N307">
            <v>12835.53</v>
          </cell>
          <cell r="R307">
            <v>613.97</v>
          </cell>
          <cell r="AB307" t="str">
            <v>Chirografario</v>
          </cell>
          <cell r="AK307">
            <v>30559.111150684934</v>
          </cell>
          <cell r="AL307" t="str">
            <v>Chirografario</v>
          </cell>
          <cell r="AM307" t="str">
            <v>Chirografario - Altro</v>
          </cell>
          <cell r="AN307" t="str">
            <v>CONSUMER - NON IPO</v>
          </cell>
        </row>
        <row r="308">
          <cell r="M308">
            <v>23418.6</v>
          </cell>
          <cell r="N308">
            <v>23418.6</v>
          </cell>
          <cell r="R308">
            <v>981.57</v>
          </cell>
          <cell r="AB308" t="str">
            <v>Chirografario</v>
          </cell>
          <cell r="AK308">
            <v>49211.140273972604</v>
          </cell>
          <cell r="AL308" t="str">
            <v>Chirografario</v>
          </cell>
          <cell r="AM308" t="str">
            <v>Chirografario - Altro</v>
          </cell>
          <cell r="AN308" t="str">
            <v>CONSUMER - NON IPO</v>
          </cell>
        </row>
        <row r="309">
          <cell r="M309">
            <v>13936.74</v>
          </cell>
          <cell r="N309">
            <v>13936.74</v>
          </cell>
          <cell r="R309">
            <v>584.99</v>
          </cell>
          <cell r="AB309" t="str">
            <v>Chirografario</v>
          </cell>
          <cell r="AK309">
            <v>28369.857041095889</v>
          </cell>
          <cell r="AL309" t="str">
            <v>Chirografario</v>
          </cell>
          <cell r="AM309" t="str">
            <v>Chirografario - Altro</v>
          </cell>
          <cell r="AN309" t="str">
            <v>CONSUMER - NON IPO</v>
          </cell>
        </row>
        <row r="310">
          <cell r="M310">
            <v>8185.54</v>
          </cell>
          <cell r="N310">
            <v>8185.54</v>
          </cell>
          <cell r="R310">
            <v>1038.05</v>
          </cell>
          <cell r="AB310" t="str">
            <v>Chirografario</v>
          </cell>
          <cell r="AK310">
            <v>15788.000438356165</v>
          </cell>
          <cell r="AL310" t="str">
            <v>Chirografario</v>
          </cell>
          <cell r="AM310" t="str">
            <v>Chirografario - Altro</v>
          </cell>
          <cell r="AN310" t="str">
            <v>CONSUMER - NON IPO</v>
          </cell>
        </row>
        <row r="311">
          <cell r="M311">
            <v>19370.27</v>
          </cell>
          <cell r="N311">
            <v>19370.27</v>
          </cell>
          <cell r="R311">
            <v>800.2</v>
          </cell>
          <cell r="AB311" t="str">
            <v>Chirografario</v>
          </cell>
          <cell r="AK311">
            <v>44631.224849315069</v>
          </cell>
          <cell r="AL311" t="str">
            <v>Chirografario</v>
          </cell>
          <cell r="AM311" t="str">
            <v>Chirografario - Altro</v>
          </cell>
          <cell r="AN311" t="str">
            <v>CONSUMER - NON IPO</v>
          </cell>
        </row>
        <row r="312">
          <cell r="M312">
            <v>12393.62</v>
          </cell>
          <cell r="N312">
            <v>12393.62</v>
          </cell>
          <cell r="R312">
            <v>595.72</v>
          </cell>
          <cell r="AB312" t="str">
            <v>Chirografario</v>
          </cell>
          <cell r="AK312">
            <v>29133.495780821919</v>
          </cell>
          <cell r="AL312" t="str">
            <v>Chirografario</v>
          </cell>
          <cell r="AM312" t="str">
            <v>Chirografario - Altro</v>
          </cell>
          <cell r="AN312" t="str">
            <v>CONSUMER - NON IPO</v>
          </cell>
        </row>
        <row r="313">
          <cell r="M313">
            <v>20374.240000000002</v>
          </cell>
          <cell r="N313">
            <v>20374.240000000002</v>
          </cell>
          <cell r="R313">
            <v>776.54000000000008</v>
          </cell>
          <cell r="AB313" t="str">
            <v>Chirografario</v>
          </cell>
          <cell r="AK313">
            <v>43595.291616438364</v>
          </cell>
          <cell r="AL313" t="str">
            <v>Chirografario</v>
          </cell>
          <cell r="AM313" t="str">
            <v>Chirografario - Altro</v>
          </cell>
          <cell r="AN313" t="str">
            <v>CONSUMER - NON IPO</v>
          </cell>
        </row>
        <row r="314">
          <cell r="M314">
            <v>1865.67</v>
          </cell>
          <cell r="N314">
            <v>1865.67</v>
          </cell>
          <cell r="R314">
            <v>176.22</v>
          </cell>
          <cell r="AB314" t="str">
            <v>Chirografario</v>
          </cell>
          <cell r="AK314">
            <v>2990.1834246575345</v>
          </cell>
          <cell r="AL314" t="str">
            <v>Chirografario</v>
          </cell>
          <cell r="AM314" t="str">
            <v>Chirografario - Altro</v>
          </cell>
          <cell r="AN314" t="str">
            <v>CONSUMER - NON IPO</v>
          </cell>
        </row>
        <row r="315">
          <cell r="M315">
            <v>18299.599999999999</v>
          </cell>
          <cell r="N315">
            <v>18299.599999999999</v>
          </cell>
          <cell r="R315">
            <v>1796.99</v>
          </cell>
          <cell r="AB315" t="str">
            <v>Chirografario</v>
          </cell>
          <cell r="AK315">
            <v>36348.520547945205</v>
          </cell>
          <cell r="AL315" t="str">
            <v>Chirografario</v>
          </cell>
          <cell r="AM315" t="str">
            <v>Chirografario - Altro</v>
          </cell>
          <cell r="AN315" t="str">
            <v>CONSUMER - NON IPO</v>
          </cell>
        </row>
        <row r="316">
          <cell r="M316">
            <v>9912.1500000000015</v>
          </cell>
          <cell r="N316">
            <v>9912.1500000000015</v>
          </cell>
          <cell r="R316">
            <v>483.26</v>
          </cell>
          <cell r="AB316" t="str">
            <v>Chirografario</v>
          </cell>
          <cell r="AK316">
            <v>19498.421095890411</v>
          </cell>
          <cell r="AL316" t="str">
            <v>Chirografario</v>
          </cell>
          <cell r="AM316" t="str">
            <v>Chirografario - Altro</v>
          </cell>
          <cell r="AN316" t="str">
            <v>CONSUMER - NON IPO</v>
          </cell>
        </row>
        <row r="317">
          <cell r="M317">
            <v>5042.2700000000004</v>
          </cell>
          <cell r="N317">
            <v>5042.2699999999995</v>
          </cell>
          <cell r="R317">
            <v>204.97</v>
          </cell>
          <cell r="AB317" t="str">
            <v>Chirografario</v>
          </cell>
          <cell r="AK317">
            <v>14864.335671232875</v>
          </cell>
          <cell r="AL317" t="str">
            <v>Chirografario</v>
          </cell>
          <cell r="AM317" t="str">
            <v>Chirografario - Altro</v>
          </cell>
          <cell r="AN317" t="str">
            <v>CONSUMER - NON IPO</v>
          </cell>
        </row>
        <row r="318">
          <cell r="M318">
            <v>706.67</v>
          </cell>
          <cell r="N318">
            <v>706.67</v>
          </cell>
          <cell r="R318">
            <v>28.4</v>
          </cell>
          <cell r="AB318" t="str">
            <v>Chirografario</v>
          </cell>
          <cell r="AK318">
            <v>1577.9069863013699</v>
          </cell>
          <cell r="AL318" t="str">
            <v>Chirografario</v>
          </cell>
          <cell r="AM318" t="str">
            <v>Chirografario - Altro</v>
          </cell>
          <cell r="AN318" t="str">
            <v>CONSUMER - NON IPO</v>
          </cell>
        </row>
        <row r="319">
          <cell r="M319">
            <v>2564.5100000000002</v>
          </cell>
          <cell r="N319">
            <v>2564.5100000000002</v>
          </cell>
          <cell r="R319">
            <v>244.21</v>
          </cell>
          <cell r="AB319" t="str">
            <v>Chirografario</v>
          </cell>
          <cell r="AK319">
            <v>4306.9715890410962</v>
          </cell>
          <cell r="AL319" t="str">
            <v>Chirografario</v>
          </cell>
          <cell r="AM319" t="str">
            <v>Chirografario - Altro</v>
          </cell>
          <cell r="AN319" t="str">
            <v>CONSUMER - NON IPO</v>
          </cell>
        </row>
        <row r="320">
          <cell r="M320">
            <v>4629.83</v>
          </cell>
          <cell r="N320">
            <v>4629.83</v>
          </cell>
          <cell r="R320">
            <v>651.80999999999995</v>
          </cell>
          <cell r="AB320" t="str">
            <v>Chirografario</v>
          </cell>
          <cell r="AK320">
            <v>7597.9949863013699</v>
          </cell>
          <cell r="AL320" t="str">
            <v>Chirografario</v>
          </cell>
          <cell r="AM320" t="str">
            <v>Chirografario - Altro</v>
          </cell>
          <cell r="AN320" t="str">
            <v>CONSUMER - NON IPO</v>
          </cell>
        </row>
        <row r="321">
          <cell r="M321">
            <v>6420.87</v>
          </cell>
          <cell r="N321">
            <v>6420.87</v>
          </cell>
          <cell r="R321">
            <v>312.93</v>
          </cell>
          <cell r="AB321" t="str">
            <v>Chirografario</v>
          </cell>
          <cell r="AK321">
            <v>12630.642904109589</v>
          </cell>
          <cell r="AL321" t="str">
            <v>Chirografario</v>
          </cell>
          <cell r="AM321" t="str">
            <v>Chirografario - Altro</v>
          </cell>
          <cell r="AN321" t="str">
            <v>CONSUMER - NON IPO</v>
          </cell>
        </row>
        <row r="322">
          <cell r="M322">
            <v>4872.21</v>
          </cell>
          <cell r="N322">
            <v>4872.21</v>
          </cell>
          <cell r="R322">
            <v>239.43</v>
          </cell>
          <cell r="AB322" t="str">
            <v>Chirografario</v>
          </cell>
          <cell r="AK322">
            <v>9584.2377534246571</v>
          </cell>
          <cell r="AL322" t="str">
            <v>Chirografario</v>
          </cell>
          <cell r="AM322" t="str">
            <v>Chirografario - Altro</v>
          </cell>
          <cell r="AN322" t="str">
            <v>CONSUMER - NON IPO</v>
          </cell>
        </row>
        <row r="323">
          <cell r="M323">
            <v>4573.2299999999996</v>
          </cell>
          <cell r="N323">
            <v>4573.2300000000005</v>
          </cell>
          <cell r="R323">
            <v>224.22</v>
          </cell>
          <cell r="AB323" t="str">
            <v>Chirografario</v>
          </cell>
          <cell r="AK323">
            <v>8820.6956712328774</v>
          </cell>
          <cell r="AL323" t="str">
            <v>Chirografario</v>
          </cell>
          <cell r="AM323" t="str">
            <v>Chirografario - Altro</v>
          </cell>
          <cell r="AN323" t="str">
            <v>CONSUMER - NON IPO</v>
          </cell>
        </row>
        <row r="324">
          <cell r="M324">
            <v>27423.420000000002</v>
          </cell>
          <cell r="N324">
            <v>27423.420000000002</v>
          </cell>
          <cell r="R324">
            <v>1236.3599999999999</v>
          </cell>
          <cell r="AB324" t="str">
            <v>Chirografario</v>
          </cell>
          <cell r="AK324">
            <v>69723.106191780826</v>
          </cell>
          <cell r="AL324" t="str">
            <v>Chirografario</v>
          </cell>
          <cell r="AM324" t="str">
            <v>Chirografario - Altro</v>
          </cell>
          <cell r="AN324" t="str">
            <v>CONSUMER - NON IPO</v>
          </cell>
        </row>
        <row r="325">
          <cell r="M325">
            <v>2034.48</v>
          </cell>
          <cell r="N325">
            <v>2034.48</v>
          </cell>
          <cell r="R325">
            <v>190.78</v>
          </cell>
          <cell r="AB325" t="str">
            <v>Chirografario</v>
          </cell>
          <cell r="AK325">
            <v>3338.7767671232878</v>
          </cell>
          <cell r="AL325" t="str">
            <v>Chirografario</v>
          </cell>
          <cell r="AM325" t="str">
            <v>Chirografario - Altro</v>
          </cell>
          <cell r="AN325" t="str">
            <v>CONSUMER - NON IPO</v>
          </cell>
        </row>
        <row r="326">
          <cell r="M326">
            <v>2596.5</v>
          </cell>
          <cell r="N326">
            <v>2596.5</v>
          </cell>
          <cell r="R326">
            <v>369.15</v>
          </cell>
          <cell r="AB326" t="str">
            <v>Chirografario</v>
          </cell>
          <cell r="AK326">
            <v>4410.4931506849316</v>
          </cell>
          <cell r="AL326" t="str">
            <v>Chirografario</v>
          </cell>
          <cell r="AM326" t="str">
            <v>Chirografario - Altro</v>
          </cell>
          <cell r="AN326" t="str">
            <v>CONSUMER - NON IPO</v>
          </cell>
        </row>
        <row r="327">
          <cell r="M327">
            <v>1641.23</v>
          </cell>
          <cell r="N327">
            <v>1641.23</v>
          </cell>
          <cell r="R327">
            <v>79.56</v>
          </cell>
          <cell r="AB327" t="str">
            <v>Chirografario</v>
          </cell>
          <cell r="AK327">
            <v>3165.5504657534248</v>
          </cell>
          <cell r="AL327" t="str">
            <v>Chirografario</v>
          </cell>
          <cell r="AM327" t="str">
            <v>Chirografario - Altro</v>
          </cell>
          <cell r="AN327" t="str">
            <v>CONSUMER - NON IPO</v>
          </cell>
        </row>
        <row r="328">
          <cell r="M328">
            <v>1844.35</v>
          </cell>
          <cell r="N328">
            <v>1844.35</v>
          </cell>
          <cell r="R328">
            <v>156.25</v>
          </cell>
          <cell r="AB328" t="str">
            <v>Chirografario</v>
          </cell>
          <cell r="AK328">
            <v>3557.3216438356162</v>
          </cell>
          <cell r="AL328" t="str">
            <v>Chirografario</v>
          </cell>
          <cell r="AM328" t="str">
            <v>Chirografario - Altro</v>
          </cell>
          <cell r="AN328" t="str">
            <v>CONSUMER - NON IPO</v>
          </cell>
        </row>
        <row r="329">
          <cell r="M329">
            <v>9095.09</v>
          </cell>
          <cell r="N329">
            <v>9095.09</v>
          </cell>
          <cell r="R329">
            <v>883.22</v>
          </cell>
          <cell r="AB329" t="str">
            <v>Chirografario</v>
          </cell>
          <cell r="AK329">
            <v>17542.310575342468</v>
          </cell>
          <cell r="AL329" t="str">
            <v>Chirografario</v>
          </cell>
          <cell r="AM329" t="str">
            <v>Chirografario - Altro</v>
          </cell>
          <cell r="AN329" t="str">
            <v>CONSUMER - NON IPO</v>
          </cell>
        </row>
        <row r="330">
          <cell r="M330">
            <v>8820.07</v>
          </cell>
          <cell r="N330">
            <v>8820.07</v>
          </cell>
          <cell r="R330">
            <v>698.1</v>
          </cell>
          <cell r="AB330" t="str">
            <v>Chirografario</v>
          </cell>
          <cell r="AK330">
            <v>18993.35621917808</v>
          </cell>
          <cell r="AL330" t="str">
            <v>Chirografario</v>
          </cell>
          <cell r="AM330" t="str">
            <v>Chirografario - Altro</v>
          </cell>
          <cell r="AN330" t="str">
            <v>CONSUMER - NON IPO</v>
          </cell>
        </row>
        <row r="331">
          <cell r="M331">
            <v>7192.17</v>
          </cell>
          <cell r="N331">
            <v>7192.17</v>
          </cell>
          <cell r="R331">
            <v>355.59</v>
          </cell>
          <cell r="AB331" t="str">
            <v>Chirografario</v>
          </cell>
          <cell r="AK331">
            <v>14798.136082191781</v>
          </cell>
          <cell r="AL331" t="str">
            <v>Chirografario</v>
          </cell>
          <cell r="AM331" t="str">
            <v>Chirografario - Altro</v>
          </cell>
          <cell r="AN331" t="str">
            <v>CONSUMER - NON IPO</v>
          </cell>
        </row>
        <row r="332">
          <cell r="M332">
            <v>6294.41</v>
          </cell>
          <cell r="N332">
            <v>6294.4100000000008</v>
          </cell>
          <cell r="R332">
            <v>596.84</v>
          </cell>
          <cell r="AB332" t="str">
            <v>Chirografario</v>
          </cell>
          <cell r="AK332">
            <v>10329.730383561646</v>
          </cell>
          <cell r="AL332" t="str">
            <v>Chirografario</v>
          </cell>
          <cell r="AM332" t="str">
            <v>Chirografario - Altro</v>
          </cell>
          <cell r="AN332" t="str">
            <v>CONSUMER - NON IPO</v>
          </cell>
        </row>
        <row r="333">
          <cell r="M333">
            <v>8836.33</v>
          </cell>
          <cell r="N333">
            <v>8836.33</v>
          </cell>
          <cell r="R333">
            <v>428.99</v>
          </cell>
          <cell r="AB333" t="str">
            <v>Chirografario</v>
          </cell>
          <cell r="AK333">
            <v>16534.831205479451</v>
          </cell>
          <cell r="AL333" t="str">
            <v>Chirografario</v>
          </cell>
          <cell r="AM333" t="str">
            <v>Chirografario - Altro</v>
          </cell>
          <cell r="AN333" t="str">
            <v>CONSUMER - NON IPO</v>
          </cell>
        </row>
        <row r="334">
          <cell r="M334">
            <v>18976.52</v>
          </cell>
          <cell r="N334">
            <v>18976.52</v>
          </cell>
          <cell r="R334">
            <v>877.73</v>
          </cell>
          <cell r="AB334" t="str">
            <v>Chirografario</v>
          </cell>
          <cell r="AK334">
            <v>41384.41073972603</v>
          </cell>
          <cell r="AL334" t="str">
            <v>Chirografario</v>
          </cell>
          <cell r="AM334" t="str">
            <v>Chirografario - Altro</v>
          </cell>
          <cell r="AN334" t="str">
            <v>CONSUMER - NON IPO</v>
          </cell>
        </row>
        <row r="335">
          <cell r="M335">
            <v>8215.65</v>
          </cell>
          <cell r="N335">
            <v>8215.65</v>
          </cell>
          <cell r="R335">
            <v>384.91</v>
          </cell>
          <cell r="AB335" t="str">
            <v>Chirografario</v>
          </cell>
          <cell r="AK335">
            <v>17916.869589041093</v>
          </cell>
          <cell r="AL335" t="str">
            <v>Chirografario</v>
          </cell>
          <cell r="AM335" t="str">
            <v>Chirografario - Altro</v>
          </cell>
          <cell r="AN335" t="str">
            <v>CONSUMER - NON IPO</v>
          </cell>
        </row>
        <row r="336">
          <cell r="M336">
            <v>8153.86</v>
          </cell>
          <cell r="N336">
            <v>8153.8600000000006</v>
          </cell>
          <cell r="R336">
            <v>683.53</v>
          </cell>
          <cell r="AB336" t="str">
            <v>Chirografario</v>
          </cell>
          <cell r="AK336">
            <v>17134.275671232877</v>
          </cell>
          <cell r="AL336" t="str">
            <v>Chirografario</v>
          </cell>
          <cell r="AM336" t="str">
            <v>Chirografario - Altro</v>
          </cell>
          <cell r="AN336" t="str">
            <v>CONSUMER - NON IPO</v>
          </cell>
        </row>
        <row r="337">
          <cell r="M337">
            <v>20785.05</v>
          </cell>
          <cell r="N337">
            <v>20785.05</v>
          </cell>
          <cell r="R337">
            <v>999.25</v>
          </cell>
          <cell r="AB337" t="str">
            <v>Chirografario</v>
          </cell>
          <cell r="AK337">
            <v>48859.103835616435</v>
          </cell>
          <cell r="AL337" t="str">
            <v>Chirografario</v>
          </cell>
          <cell r="AM337" t="str">
            <v>Chirografario - Altro</v>
          </cell>
          <cell r="AN337" t="str">
            <v>CONSUMER - NON IPO</v>
          </cell>
        </row>
        <row r="338">
          <cell r="M338">
            <v>7246.36</v>
          </cell>
          <cell r="N338">
            <v>7246.36</v>
          </cell>
          <cell r="R338">
            <v>675.34</v>
          </cell>
          <cell r="AB338" t="str">
            <v>Chirografario</v>
          </cell>
          <cell r="AK338">
            <v>10760.348273972602</v>
          </cell>
          <cell r="AL338" t="str">
            <v>Chirografario</v>
          </cell>
          <cell r="AM338" t="str">
            <v>Chirografario - Altro</v>
          </cell>
          <cell r="AN338" t="str">
            <v>CONSUMER - NON IPO</v>
          </cell>
        </row>
        <row r="339">
          <cell r="M339">
            <v>6546.11</v>
          </cell>
          <cell r="N339">
            <v>6546.1100000000006</v>
          </cell>
          <cell r="R339">
            <v>613.85</v>
          </cell>
          <cell r="AB339" t="str">
            <v>Chirografario</v>
          </cell>
          <cell r="AK339">
            <v>10079.21594520548</v>
          </cell>
          <cell r="AL339" t="str">
            <v>Chirografario</v>
          </cell>
          <cell r="AM339" t="str">
            <v>Chirografario - Altro</v>
          </cell>
          <cell r="AN339" t="str">
            <v>CONSUMER - NON IPO</v>
          </cell>
        </row>
        <row r="340">
          <cell r="M340">
            <v>11583.88</v>
          </cell>
          <cell r="N340">
            <v>11583.88</v>
          </cell>
          <cell r="R340">
            <v>546.71</v>
          </cell>
          <cell r="AB340" t="str">
            <v>Chirografario</v>
          </cell>
          <cell r="AK340">
            <v>26309.689095890411</v>
          </cell>
          <cell r="AL340" t="str">
            <v>Chirografario</v>
          </cell>
          <cell r="AM340" t="str">
            <v>Chirografario - Altro</v>
          </cell>
          <cell r="AN340" t="str">
            <v>CONSUMER - NON IPO</v>
          </cell>
        </row>
        <row r="341">
          <cell r="M341">
            <v>10941.5</v>
          </cell>
          <cell r="N341">
            <v>10941.500000000002</v>
          </cell>
          <cell r="R341">
            <v>1483.3300000000002</v>
          </cell>
          <cell r="AB341" t="str">
            <v>Chirografario</v>
          </cell>
          <cell r="AK341">
            <v>23981.369863013701</v>
          </cell>
          <cell r="AL341" t="str">
            <v>Chirografario</v>
          </cell>
          <cell r="AM341" t="str">
            <v>Chirografario - Altro</v>
          </cell>
          <cell r="AN341" t="str">
            <v>CONSUMER - NON IPO</v>
          </cell>
        </row>
        <row r="342">
          <cell r="M342">
            <v>16396.580000000002</v>
          </cell>
          <cell r="N342">
            <v>16396.579999999998</v>
          </cell>
          <cell r="R342">
            <v>800.96</v>
          </cell>
          <cell r="AB342" t="str">
            <v>Chirografario</v>
          </cell>
          <cell r="AK342">
            <v>31939.639397260271</v>
          </cell>
          <cell r="AL342" t="str">
            <v>Chirografario</v>
          </cell>
          <cell r="AM342" t="str">
            <v>Chirografario - Altro</v>
          </cell>
          <cell r="AN342" t="str">
            <v>CONSUMER - NON IPO</v>
          </cell>
        </row>
        <row r="343">
          <cell r="M343">
            <v>20766.740000000002</v>
          </cell>
          <cell r="N343">
            <v>20766.740000000002</v>
          </cell>
          <cell r="R343">
            <v>1019.56</v>
          </cell>
          <cell r="AB343" t="str">
            <v>Chirografario</v>
          </cell>
          <cell r="AK343">
            <v>40452.471616438364</v>
          </cell>
          <cell r="AL343" t="str">
            <v>Chirografario</v>
          </cell>
          <cell r="AM343" t="str">
            <v>Chirografario - Altro</v>
          </cell>
          <cell r="AN343" t="str">
            <v>CONSUMER - NON IPO</v>
          </cell>
        </row>
        <row r="344">
          <cell r="M344">
            <v>6122.33</v>
          </cell>
          <cell r="N344">
            <v>6122.33</v>
          </cell>
          <cell r="R344">
            <v>584.13</v>
          </cell>
          <cell r="AB344" t="str">
            <v>Chirografario</v>
          </cell>
          <cell r="AK344">
            <v>10399.574246575341</v>
          </cell>
          <cell r="AL344" t="str">
            <v>Chirografario</v>
          </cell>
          <cell r="AM344" t="str">
            <v>Chirografario - Altro</v>
          </cell>
          <cell r="AN344" t="str">
            <v>CONSUMER - NON IPO</v>
          </cell>
        </row>
        <row r="345">
          <cell r="M345">
            <v>2723.39</v>
          </cell>
          <cell r="N345">
            <v>2723.39</v>
          </cell>
          <cell r="R345">
            <v>259.83999999999997</v>
          </cell>
          <cell r="AB345" t="str">
            <v>Chirografario</v>
          </cell>
          <cell r="AK345">
            <v>4626.0323287671226</v>
          </cell>
          <cell r="AL345" t="str">
            <v>Chirografario</v>
          </cell>
          <cell r="AM345" t="str">
            <v>Chirografario - Altro</v>
          </cell>
          <cell r="AN345" t="str">
            <v>CONSUMER - NON IPO</v>
          </cell>
        </row>
        <row r="346">
          <cell r="M346">
            <v>17352.86</v>
          </cell>
          <cell r="N346">
            <v>17352.859999999997</v>
          </cell>
          <cell r="R346">
            <v>831.58</v>
          </cell>
          <cell r="AB346" t="str">
            <v>Chirografario</v>
          </cell>
          <cell r="AK346">
            <v>41456.695671232868</v>
          </cell>
          <cell r="AL346" t="str">
            <v>Chirografario</v>
          </cell>
          <cell r="AM346" t="str">
            <v>Chirografario - Altro</v>
          </cell>
          <cell r="AN346" t="str">
            <v>CONSUMER - NON IPO</v>
          </cell>
        </row>
        <row r="347">
          <cell r="M347">
            <v>12970.46</v>
          </cell>
          <cell r="N347">
            <v>12970.46</v>
          </cell>
          <cell r="R347">
            <v>1821.03</v>
          </cell>
          <cell r="AB347" t="str">
            <v>Chirografario</v>
          </cell>
          <cell r="AK347">
            <v>28428.405479452053</v>
          </cell>
          <cell r="AL347" t="str">
            <v>Chirografario</v>
          </cell>
          <cell r="AM347" t="str">
            <v>Chirografario - Altro</v>
          </cell>
          <cell r="AN347" t="str">
            <v>CONSUMER - NON IPO</v>
          </cell>
        </row>
        <row r="348">
          <cell r="M348">
            <v>4114.58</v>
          </cell>
          <cell r="N348">
            <v>4114.58</v>
          </cell>
          <cell r="R348">
            <v>1416.58</v>
          </cell>
          <cell r="AB348" t="str">
            <v>Chirografario</v>
          </cell>
          <cell r="AK348">
            <v>8014.9763835616441</v>
          </cell>
          <cell r="AL348" t="str">
            <v>Chirografario</v>
          </cell>
          <cell r="AM348" t="str">
            <v>Chirografario - Altro</v>
          </cell>
          <cell r="AN348" t="str">
            <v>CONSUMER - NON IPO</v>
          </cell>
        </row>
        <row r="349">
          <cell r="M349">
            <v>1576.56</v>
          </cell>
          <cell r="N349">
            <v>1576.56</v>
          </cell>
          <cell r="R349">
            <v>223</v>
          </cell>
          <cell r="AB349" t="str">
            <v>Chirografario</v>
          </cell>
          <cell r="AK349">
            <v>2548.4120547945204</v>
          </cell>
          <cell r="AL349" t="str">
            <v>Chirografario</v>
          </cell>
          <cell r="AM349" t="str">
            <v>Chirografario - Altro</v>
          </cell>
          <cell r="AN349" t="str">
            <v>CONSUMER - NON IPO</v>
          </cell>
        </row>
        <row r="350">
          <cell r="M350">
            <v>2433.6999999999998</v>
          </cell>
          <cell r="N350">
            <v>2433.6999999999998</v>
          </cell>
          <cell r="R350">
            <v>118.76</v>
          </cell>
          <cell r="AB350" t="str">
            <v>Chirografario</v>
          </cell>
          <cell r="AK350">
            <v>4787.3879452054789</v>
          </cell>
          <cell r="AL350" t="str">
            <v>Chirografario</v>
          </cell>
          <cell r="AM350" t="str">
            <v>Chirografario - Altro</v>
          </cell>
          <cell r="AN350" t="str">
            <v>CONSUMER - NON IPO</v>
          </cell>
        </row>
        <row r="351">
          <cell r="M351">
            <v>14913.44</v>
          </cell>
          <cell r="N351">
            <v>14913.44</v>
          </cell>
          <cell r="R351">
            <v>732.23</v>
          </cell>
          <cell r="AB351" t="str">
            <v>Chirografario</v>
          </cell>
          <cell r="AK351">
            <v>29622.586301369862</v>
          </cell>
          <cell r="AL351" t="str">
            <v>Chirografario</v>
          </cell>
          <cell r="AM351" t="str">
            <v>Chirografario - Altro</v>
          </cell>
          <cell r="AN351" t="str">
            <v>CONSUMER - NON IPO</v>
          </cell>
        </row>
        <row r="352">
          <cell r="M352">
            <v>1357.26</v>
          </cell>
          <cell r="N352">
            <v>1357.26</v>
          </cell>
          <cell r="R352">
            <v>129.74</v>
          </cell>
          <cell r="AB352" t="str">
            <v>Chirografario</v>
          </cell>
          <cell r="AK352">
            <v>2331.5123835616437</v>
          </cell>
          <cell r="AL352" t="str">
            <v>Chirografario</v>
          </cell>
          <cell r="AM352" t="str">
            <v>Chirografario - Altro</v>
          </cell>
          <cell r="AN352" t="str">
            <v>CONSUMER - NON IPO</v>
          </cell>
        </row>
        <row r="353">
          <cell r="M353">
            <v>3017.11</v>
          </cell>
          <cell r="N353">
            <v>3017.11</v>
          </cell>
          <cell r="R353">
            <v>286.08</v>
          </cell>
          <cell r="AB353" t="str">
            <v>Chirografario</v>
          </cell>
          <cell r="AK353">
            <v>4951.3668219178089</v>
          </cell>
          <cell r="AL353" t="str">
            <v>Chirografario</v>
          </cell>
          <cell r="AM353" t="str">
            <v>Chirografario - Altro</v>
          </cell>
          <cell r="AN353" t="str">
            <v>CONSUMER - NON IPO</v>
          </cell>
        </row>
        <row r="354">
          <cell r="M354">
            <v>7813.59</v>
          </cell>
          <cell r="N354">
            <v>7813.59</v>
          </cell>
          <cell r="R354">
            <v>754.44</v>
          </cell>
          <cell r="AB354" t="str">
            <v>Chirografario</v>
          </cell>
          <cell r="AK354">
            <v>13422.249123287671</v>
          </cell>
          <cell r="AL354" t="str">
            <v>Chirografario</v>
          </cell>
          <cell r="AM354" t="str">
            <v>Chirografario - Altro</v>
          </cell>
          <cell r="AN354" t="str">
            <v>CONSUMER - NON IPO</v>
          </cell>
        </row>
        <row r="355">
          <cell r="M355">
            <v>4453.95</v>
          </cell>
          <cell r="N355">
            <v>4453.95</v>
          </cell>
          <cell r="R355">
            <v>425.8</v>
          </cell>
          <cell r="AB355" t="str">
            <v>Chirografario</v>
          </cell>
          <cell r="AK355">
            <v>7651.0319178082182</v>
          </cell>
          <cell r="AL355" t="str">
            <v>Chirografario</v>
          </cell>
          <cell r="AM355" t="str">
            <v>Chirografario - Altro</v>
          </cell>
          <cell r="AN355" t="str">
            <v>CONSUMER - NON IPO</v>
          </cell>
        </row>
        <row r="356">
          <cell r="M356">
            <v>8843.02</v>
          </cell>
          <cell r="N356">
            <v>8843.02</v>
          </cell>
          <cell r="R356">
            <v>328.47</v>
          </cell>
          <cell r="AB356" t="str">
            <v>Chirografario</v>
          </cell>
          <cell r="AK356">
            <v>18752.047890410959</v>
          </cell>
          <cell r="AL356" t="str">
            <v>Chirografario</v>
          </cell>
          <cell r="AM356" t="str">
            <v>Chirografario - Altro</v>
          </cell>
          <cell r="AN356" t="str">
            <v>CONSUMER - NON IPO</v>
          </cell>
        </row>
        <row r="357">
          <cell r="M357">
            <v>1797.52</v>
          </cell>
          <cell r="N357">
            <v>1797.52</v>
          </cell>
          <cell r="R357">
            <v>88.45</v>
          </cell>
          <cell r="AB357" t="str">
            <v>Chirografario</v>
          </cell>
          <cell r="AK357">
            <v>3570.4164383561642</v>
          </cell>
          <cell r="AL357" t="str">
            <v>Chirografario</v>
          </cell>
          <cell r="AM357" t="str">
            <v>Chirografario - Altro</v>
          </cell>
          <cell r="AN357" t="str">
            <v>CONSUMER - NON IPO</v>
          </cell>
        </row>
        <row r="358">
          <cell r="M358">
            <v>18472.990000000002</v>
          </cell>
          <cell r="N358">
            <v>18472.990000000002</v>
          </cell>
          <cell r="R358">
            <v>887.86</v>
          </cell>
          <cell r="AB358" t="str">
            <v>Chirografario</v>
          </cell>
          <cell r="AK358">
            <v>43424.179232876711</v>
          </cell>
          <cell r="AL358" t="str">
            <v>Chirografario</v>
          </cell>
          <cell r="AM358" t="str">
            <v>Chirografario - Altro</v>
          </cell>
          <cell r="AN358" t="str">
            <v>CONSUMER - NON IPO</v>
          </cell>
        </row>
        <row r="359">
          <cell r="M359">
            <v>11097.24</v>
          </cell>
          <cell r="N359">
            <v>11097.24</v>
          </cell>
          <cell r="R359">
            <v>1047.93</v>
          </cell>
          <cell r="AB359" t="str">
            <v>Chirografario</v>
          </cell>
          <cell r="AK359">
            <v>24201.10421917808</v>
          </cell>
          <cell r="AL359" t="str">
            <v>Chirografario</v>
          </cell>
          <cell r="AM359" t="str">
            <v>Chirografario - Altro</v>
          </cell>
          <cell r="AN359" t="str">
            <v>CONSUMER - NON IPO</v>
          </cell>
        </row>
        <row r="360">
          <cell r="M360">
            <v>12946.65</v>
          </cell>
          <cell r="N360">
            <v>12946.65</v>
          </cell>
          <cell r="R360">
            <v>1245.03</v>
          </cell>
          <cell r="AB360" t="str">
            <v>Chirografario</v>
          </cell>
          <cell r="AK360">
            <v>26354.413561643836</v>
          </cell>
          <cell r="AL360" t="str">
            <v>Chirografario</v>
          </cell>
          <cell r="AM360" t="str">
            <v>Chirografario - Altro</v>
          </cell>
          <cell r="AN360" t="str">
            <v>CONSUMER - NON IPO</v>
          </cell>
        </row>
        <row r="361">
          <cell r="M361">
            <v>7236.7</v>
          </cell>
          <cell r="N361">
            <v>7236.7</v>
          </cell>
          <cell r="R361">
            <v>350.82</v>
          </cell>
          <cell r="AB361" t="str">
            <v>Chirografario</v>
          </cell>
          <cell r="AK361">
            <v>17923.224109589042</v>
          </cell>
          <cell r="AL361" t="str">
            <v>Chirografario</v>
          </cell>
          <cell r="AM361" t="str">
            <v>Chirografario - Altro</v>
          </cell>
          <cell r="AN361" t="str">
            <v>CONSUMER - NON IPO</v>
          </cell>
        </row>
        <row r="362">
          <cell r="M362">
            <v>15821.22</v>
          </cell>
          <cell r="N362">
            <v>15821.22</v>
          </cell>
          <cell r="R362">
            <v>1529.07</v>
          </cell>
          <cell r="AB362" t="str">
            <v>Chirografario</v>
          </cell>
          <cell r="AK362">
            <v>32205.935506849313</v>
          </cell>
          <cell r="AL362" t="str">
            <v>Chirografario</v>
          </cell>
          <cell r="AM362" t="str">
            <v>Chirografario - Altro</v>
          </cell>
          <cell r="AN362" t="str">
            <v>CONSUMER - NON IPO</v>
          </cell>
        </row>
        <row r="363">
          <cell r="M363">
            <v>7449.77</v>
          </cell>
          <cell r="N363">
            <v>7449.7699999999995</v>
          </cell>
          <cell r="R363">
            <v>366.72</v>
          </cell>
          <cell r="AB363" t="str">
            <v>Chirografario</v>
          </cell>
          <cell r="AK363">
            <v>15042.412301369861</v>
          </cell>
          <cell r="AL363" t="str">
            <v>Chirografario</v>
          </cell>
          <cell r="AM363" t="str">
            <v>Chirografario - Altro</v>
          </cell>
          <cell r="AN363" t="str">
            <v>CONSUMER - NON IPO</v>
          </cell>
        </row>
        <row r="364">
          <cell r="M364">
            <v>4872.92</v>
          </cell>
          <cell r="N364">
            <v>4872.92</v>
          </cell>
          <cell r="R364">
            <v>240.16</v>
          </cell>
          <cell r="AB364" t="str">
            <v>Chirografario</v>
          </cell>
          <cell r="AK364">
            <v>9679.0876712328773</v>
          </cell>
          <cell r="AL364" t="str">
            <v>Chirografario</v>
          </cell>
          <cell r="AM364" t="str">
            <v>Chirografario - Altro</v>
          </cell>
          <cell r="AN364" t="str">
            <v>CONSUMER - NON IPO</v>
          </cell>
        </row>
        <row r="365">
          <cell r="M365">
            <v>4857.51</v>
          </cell>
          <cell r="N365">
            <v>4857.51</v>
          </cell>
          <cell r="R365">
            <v>231.71</v>
          </cell>
          <cell r="AB365" t="str">
            <v>Chirografario</v>
          </cell>
          <cell r="AK365">
            <v>11112.385890410958</v>
          </cell>
          <cell r="AL365" t="str">
            <v>Chirografario</v>
          </cell>
          <cell r="AM365" t="str">
            <v>Chirografario - Altro</v>
          </cell>
          <cell r="AN365" t="str">
            <v>CONSUMER - NON IPO</v>
          </cell>
        </row>
        <row r="366">
          <cell r="M366">
            <v>4709.5600000000004</v>
          </cell>
          <cell r="N366">
            <v>4709.5599999999995</v>
          </cell>
          <cell r="R366">
            <v>149.28</v>
          </cell>
          <cell r="AB366" t="str">
            <v>Chirografario</v>
          </cell>
          <cell r="AK366">
            <v>15212.523945205478</v>
          </cell>
          <cell r="AL366" t="str">
            <v>Chirografario</v>
          </cell>
          <cell r="AM366" t="str">
            <v>Chirografario - Altro</v>
          </cell>
          <cell r="AN366" t="str">
            <v>CONSUMER - NON IPO</v>
          </cell>
        </row>
        <row r="367">
          <cell r="M367">
            <v>7907.73</v>
          </cell>
          <cell r="N367">
            <v>7907.7300000000005</v>
          </cell>
          <cell r="R367">
            <v>376.73</v>
          </cell>
          <cell r="AB367" t="str">
            <v>Chirografario</v>
          </cell>
          <cell r="AK367">
            <v>18090.286438356165</v>
          </cell>
          <cell r="AL367" t="str">
            <v>Chirografario</v>
          </cell>
          <cell r="AM367" t="str">
            <v>Chirografario - Altro</v>
          </cell>
          <cell r="AN367" t="str">
            <v>CONSUMER - NON IPO</v>
          </cell>
        </row>
        <row r="368">
          <cell r="M368">
            <v>2095.7600000000002</v>
          </cell>
          <cell r="N368">
            <v>2095.7600000000002</v>
          </cell>
          <cell r="R368">
            <v>103.91</v>
          </cell>
          <cell r="AB368" t="str">
            <v>Chirografario</v>
          </cell>
          <cell r="AK368">
            <v>4162.8109589041096</v>
          </cell>
          <cell r="AL368" t="str">
            <v>Chirografario</v>
          </cell>
          <cell r="AM368" t="str">
            <v>Chirografario - Altro</v>
          </cell>
          <cell r="AN368" t="str">
            <v>CONSUMER - NON IPO</v>
          </cell>
        </row>
        <row r="369">
          <cell r="M369">
            <v>21839.23</v>
          </cell>
          <cell r="N369">
            <v>21839.23</v>
          </cell>
          <cell r="R369">
            <v>1030.56</v>
          </cell>
          <cell r="AB369" t="str">
            <v>Chirografario</v>
          </cell>
          <cell r="AK369">
            <v>48883.975095890404</v>
          </cell>
          <cell r="AL369" t="str">
            <v>Chirografario</v>
          </cell>
          <cell r="AM369" t="str">
            <v>Chirografario - Altro</v>
          </cell>
          <cell r="AN369" t="str">
            <v>CONSUMER - NON IPO</v>
          </cell>
        </row>
        <row r="370">
          <cell r="M370">
            <v>14971.46</v>
          </cell>
          <cell r="N370">
            <v>14971.46</v>
          </cell>
          <cell r="R370">
            <v>3499.63</v>
          </cell>
          <cell r="AB370" t="str">
            <v>Chirografario</v>
          </cell>
          <cell r="AK370">
            <v>32650.088109589036</v>
          </cell>
          <cell r="AL370" t="str">
            <v>Chirografario</v>
          </cell>
          <cell r="AM370" t="str">
            <v>Chirografario - Altro</v>
          </cell>
          <cell r="AN370" t="str">
            <v>CONSUMER - NON IPO</v>
          </cell>
        </row>
        <row r="371">
          <cell r="M371">
            <v>16007.89</v>
          </cell>
          <cell r="N371">
            <v>16007.890000000001</v>
          </cell>
          <cell r="R371">
            <v>1358.61</v>
          </cell>
          <cell r="AB371" t="str">
            <v>Chirografario</v>
          </cell>
          <cell r="AK371">
            <v>34252.498876712336</v>
          </cell>
          <cell r="AL371" t="str">
            <v>Chirografario</v>
          </cell>
          <cell r="AM371" t="str">
            <v>Chirografario - Altro</v>
          </cell>
          <cell r="AN371" t="str">
            <v>CONSUMER - NON IPO</v>
          </cell>
        </row>
        <row r="372">
          <cell r="M372">
            <v>2778.07</v>
          </cell>
          <cell r="N372">
            <v>2778.07</v>
          </cell>
          <cell r="R372">
            <v>128.13999999999999</v>
          </cell>
          <cell r="AB372" t="str">
            <v>Chirografario</v>
          </cell>
          <cell r="AK372">
            <v>9392.1599452054797</v>
          </cell>
          <cell r="AL372" t="str">
            <v>Chirografario</v>
          </cell>
          <cell r="AM372" t="str">
            <v>Chirografario - Altro</v>
          </cell>
          <cell r="AN372" t="str">
            <v>CONSUMER - NON IPO</v>
          </cell>
        </row>
        <row r="373">
          <cell r="M373">
            <v>23510.84</v>
          </cell>
          <cell r="N373">
            <v>23510.839999999997</v>
          </cell>
          <cell r="R373">
            <v>1127.94</v>
          </cell>
          <cell r="AB373" t="str">
            <v>Chirografario</v>
          </cell>
          <cell r="AK373">
            <v>55266.577315068484</v>
          </cell>
          <cell r="AL373" t="str">
            <v>Chirografario</v>
          </cell>
          <cell r="AM373" t="str">
            <v>Chirografario - Altro</v>
          </cell>
          <cell r="AN373" t="str">
            <v>CONSUMER - NON IPO</v>
          </cell>
        </row>
        <row r="374">
          <cell r="M374">
            <v>3400.02</v>
          </cell>
          <cell r="N374">
            <v>3400.02</v>
          </cell>
          <cell r="R374">
            <v>259.92</v>
          </cell>
          <cell r="AB374" t="str">
            <v>Chirografario</v>
          </cell>
          <cell r="AK374">
            <v>8840.0519999999997</v>
          </cell>
          <cell r="AL374" t="str">
            <v>Chirografario</v>
          </cell>
          <cell r="AM374" t="str">
            <v>Chirografario - Altro</v>
          </cell>
          <cell r="AN374" t="str">
            <v>CONSUMER - NON IPO</v>
          </cell>
        </row>
        <row r="375">
          <cell r="M375">
            <v>1203.76</v>
          </cell>
          <cell r="N375">
            <v>1203.76</v>
          </cell>
          <cell r="R375">
            <v>57.56</v>
          </cell>
          <cell r="AB375" t="str">
            <v>Chirografario</v>
          </cell>
          <cell r="AK375">
            <v>2829.6604931506849</v>
          </cell>
          <cell r="AL375" t="str">
            <v>Chirografario</v>
          </cell>
          <cell r="AM375" t="str">
            <v>Chirografario - Altro</v>
          </cell>
          <cell r="AN375" t="str">
            <v>CONSUMER - NON IPO</v>
          </cell>
        </row>
        <row r="376">
          <cell r="M376">
            <v>4195.82</v>
          </cell>
          <cell r="N376">
            <v>4195.82</v>
          </cell>
          <cell r="R376">
            <v>191.47</v>
          </cell>
          <cell r="AB376" t="str">
            <v>Chirografario</v>
          </cell>
          <cell r="AK376">
            <v>14047.375452054792</v>
          </cell>
          <cell r="AL376" t="str">
            <v>Chirografario</v>
          </cell>
          <cell r="AM376" t="str">
            <v>Chirografario - Altro</v>
          </cell>
          <cell r="AN376" t="str">
            <v>CONSUMER - NON IPO</v>
          </cell>
        </row>
        <row r="377">
          <cell r="M377">
            <v>3740.85</v>
          </cell>
          <cell r="N377">
            <v>3740.8500000000004</v>
          </cell>
          <cell r="R377">
            <v>181.44</v>
          </cell>
          <cell r="AB377" t="str">
            <v>Chirografario</v>
          </cell>
          <cell r="AK377">
            <v>6836.0190410958912</v>
          </cell>
          <cell r="AL377" t="str">
            <v>Chirografario</v>
          </cell>
          <cell r="AM377" t="str">
            <v>Chirografario - Altro</v>
          </cell>
          <cell r="AN377" t="str">
            <v>CONSUMER - NON IPO</v>
          </cell>
        </row>
        <row r="378">
          <cell r="M378">
            <v>4607.88</v>
          </cell>
          <cell r="N378">
            <v>4607.88</v>
          </cell>
          <cell r="R378">
            <v>225.34</v>
          </cell>
          <cell r="AB378" t="str">
            <v>Chirografario</v>
          </cell>
          <cell r="AK378">
            <v>11778.498739726027</v>
          </cell>
          <cell r="AL378" t="str">
            <v>Chirografario</v>
          </cell>
          <cell r="AM378" t="str">
            <v>Chirografario - Altro</v>
          </cell>
          <cell r="AN378" t="str">
            <v>CONSUMER - NON IPO</v>
          </cell>
        </row>
        <row r="379">
          <cell r="M379">
            <v>16888.48</v>
          </cell>
          <cell r="N379">
            <v>16888.48</v>
          </cell>
          <cell r="R379">
            <v>821.54</v>
          </cell>
          <cell r="AB379" t="str">
            <v>Chirografario</v>
          </cell>
          <cell r="AK379">
            <v>32573.944986301369</v>
          </cell>
          <cell r="AL379" t="str">
            <v>Chirografario</v>
          </cell>
          <cell r="AM379" t="str">
            <v>Chirografario - Altro</v>
          </cell>
          <cell r="AN379" t="str">
            <v>CONSUMER - NON IPO</v>
          </cell>
        </row>
        <row r="380">
          <cell r="M380">
            <v>25370.59</v>
          </cell>
          <cell r="N380">
            <v>25370.589999999997</v>
          </cell>
          <cell r="R380">
            <v>2457.6299999999997</v>
          </cell>
          <cell r="AB380" t="str">
            <v>Chirografario</v>
          </cell>
          <cell r="AK380">
            <v>43095.248767123281</v>
          </cell>
          <cell r="AL380" t="str">
            <v>Chirografario</v>
          </cell>
          <cell r="AM380" t="str">
            <v>Chirografario - Altro</v>
          </cell>
          <cell r="AN380" t="str">
            <v>CONSUMER - NON IPO</v>
          </cell>
        </row>
        <row r="381">
          <cell r="M381">
            <v>3564.81</v>
          </cell>
          <cell r="N381">
            <v>3564.81</v>
          </cell>
          <cell r="R381">
            <v>131.97</v>
          </cell>
          <cell r="AB381" t="str">
            <v>Chirografario</v>
          </cell>
          <cell r="AK381">
            <v>27014.42317808219</v>
          </cell>
          <cell r="AL381" t="str">
            <v>Chirografario</v>
          </cell>
          <cell r="AM381" t="str">
            <v>Chirografario - Altro</v>
          </cell>
          <cell r="AN381" t="str">
            <v>CONSUMER - NON IPO</v>
          </cell>
        </row>
        <row r="382">
          <cell r="M382">
            <v>7422.38</v>
          </cell>
          <cell r="N382">
            <v>7422.3799999999992</v>
          </cell>
          <cell r="R382">
            <v>321.31</v>
          </cell>
          <cell r="AB382" t="str">
            <v>Chirografario</v>
          </cell>
          <cell r="AK382">
            <v>20843.669863013696</v>
          </cell>
          <cell r="AL382" t="str">
            <v>Chirografario</v>
          </cell>
          <cell r="AM382" t="str">
            <v>Chirografario - Altro</v>
          </cell>
          <cell r="AN382" t="str">
            <v>CONSUMER - NON IPO</v>
          </cell>
        </row>
        <row r="383">
          <cell r="M383">
            <v>25168.91</v>
          </cell>
          <cell r="N383">
            <v>25168.91</v>
          </cell>
          <cell r="R383">
            <v>1141.9000000000001</v>
          </cell>
          <cell r="AB383" t="str">
            <v>Chirografario</v>
          </cell>
          <cell r="AK383">
            <v>150185.98898630135</v>
          </cell>
          <cell r="AL383" t="str">
            <v>Chirografario</v>
          </cell>
          <cell r="AM383" t="str">
            <v>Chirografario - Altro</v>
          </cell>
          <cell r="AN383" t="str">
            <v>CONSUMER - NON IPO</v>
          </cell>
        </row>
        <row r="384">
          <cell r="M384">
            <v>1615.41</v>
          </cell>
          <cell r="N384">
            <v>1615.4099999999999</v>
          </cell>
          <cell r="R384">
            <v>154.76</v>
          </cell>
          <cell r="AB384" t="str">
            <v>Chirografario</v>
          </cell>
          <cell r="AK384">
            <v>2589.0817808219176</v>
          </cell>
          <cell r="AL384" t="str">
            <v>Chirografario</v>
          </cell>
          <cell r="AM384" t="str">
            <v>Chirografario - Altro</v>
          </cell>
          <cell r="AN384" t="str">
            <v>CONSUMER - NON IPO</v>
          </cell>
        </row>
        <row r="385">
          <cell r="M385">
            <v>4186.6000000000004</v>
          </cell>
          <cell r="N385">
            <v>4186.5999999999995</v>
          </cell>
          <cell r="R385">
            <v>171.35</v>
          </cell>
          <cell r="AB385" t="str">
            <v>Chirografario</v>
          </cell>
          <cell r="AK385">
            <v>12640.090958904108</v>
          </cell>
          <cell r="AL385" t="str">
            <v>Chirografario</v>
          </cell>
          <cell r="AM385" t="str">
            <v>Chirografario - Altro</v>
          </cell>
          <cell r="AN385" t="str">
            <v>CONSUMER - NON IPO</v>
          </cell>
        </row>
        <row r="386">
          <cell r="M386">
            <v>10555.91</v>
          </cell>
          <cell r="N386">
            <v>10555.91</v>
          </cell>
          <cell r="R386">
            <v>385.48</v>
          </cell>
          <cell r="AB386" t="str">
            <v>Chirografario</v>
          </cell>
          <cell r="AK386">
            <v>31291.766082191782</v>
          </cell>
          <cell r="AL386" t="str">
            <v>Chirografario</v>
          </cell>
          <cell r="AM386" t="str">
            <v>Chirografario - Altro</v>
          </cell>
          <cell r="AN386" t="str">
            <v>CONSUMER - NON IPO</v>
          </cell>
        </row>
        <row r="387">
          <cell r="M387">
            <v>5440.38</v>
          </cell>
          <cell r="N387">
            <v>5440.38</v>
          </cell>
          <cell r="R387">
            <v>204.84</v>
          </cell>
          <cell r="AB387" t="str">
            <v>Chirografario</v>
          </cell>
          <cell r="AK387">
            <v>12445.800821917808</v>
          </cell>
          <cell r="AL387" t="str">
            <v>Chirografario</v>
          </cell>
          <cell r="AM387" t="str">
            <v>Chirografario - Altro</v>
          </cell>
          <cell r="AN387" t="str">
            <v>CONSUMER - NON IPO</v>
          </cell>
        </row>
        <row r="388">
          <cell r="M388">
            <v>17265.919999999998</v>
          </cell>
          <cell r="N388">
            <v>17265.919999999998</v>
          </cell>
          <cell r="R388">
            <v>4025.63</v>
          </cell>
          <cell r="AB388" t="str">
            <v>Chirografario</v>
          </cell>
          <cell r="AK388">
            <v>28335.030356164381</v>
          </cell>
          <cell r="AL388" t="str">
            <v>Chirografario</v>
          </cell>
          <cell r="AM388" t="str">
            <v>Chirografario - Altro</v>
          </cell>
          <cell r="AN388" t="str">
            <v>CONSUMER - NON IPO</v>
          </cell>
        </row>
        <row r="389">
          <cell r="M389">
            <v>11458.32</v>
          </cell>
          <cell r="N389">
            <v>11458.32</v>
          </cell>
          <cell r="R389">
            <v>454.9</v>
          </cell>
          <cell r="AB389" t="str">
            <v>Chirografario</v>
          </cell>
          <cell r="AK389">
            <v>28473.14038356164</v>
          </cell>
          <cell r="AL389" t="str">
            <v>Chirografario</v>
          </cell>
          <cell r="AM389" t="str">
            <v>Chirografario - Altro</v>
          </cell>
          <cell r="AN389" t="str">
            <v>CONSUMER - NON IPO</v>
          </cell>
        </row>
        <row r="390">
          <cell r="M390">
            <v>22396.75</v>
          </cell>
          <cell r="N390">
            <v>22396.75</v>
          </cell>
          <cell r="R390">
            <v>844.79</v>
          </cell>
          <cell r="AB390" t="str">
            <v>Chirografario</v>
          </cell>
          <cell r="AK390">
            <v>169049.44178082192</v>
          </cell>
          <cell r="AL390" t="str">
            <v>Chirografario</v>
          </cell>
          <cell r="AM390" t="str">
            <v>Chirografario - Altro</v>
          </cell>
          <cell r="AN390" t="str">
            <v>CONSUMER - NON IPO</v>
          </cell>
        </row>
        <row r="391">
          <cell r="M391">
            <v>17236.64</v>
          </cell>
          <cell r="N391">
            <v>17236.64</v>
          </cell>
          <cell r="R391">
            <v>1368.68</v>
          </cell>
          <cell r="AB391" t="str">
            <v>Chirografario</v>
          </cell>
          <cell r="AK391">
            <v>42831.869808219177</v>
          </cell>
          <cell r="AL391" t="str">
            <v>Chirografario</v>
          </cell>
          <cell r="AM391" t="str">
            <v>Chirografario - Altro</v>
          </cell>
          <cell r="AN391" t="str">
            <v>CONSUMER - NON IPO</v>
          </cell>
        </row>
        <row r="392">
          <cell r="M392">
            <v>13255.84</v>
          </cell>
          <cell r="N392">
            <v>13255.84</v>
          </cell>
          <cell r="R392">
            <v>476.44</v>
          </cell>
          <cell r="AB392" t="str">
            <v>Chirografario</v>
          </cell>
          <cell r="AK392">
            <v>65480.217863013691</v>
          </cell>
          <cell r="AL392" t="str">
            <v>Chirografario</v>
          </cell>
          <cell r="AM392" t="str">
            <v>Chirografario - Altro</v>
          </cell>
          <cell r="AN392" t="str">
            <v>CONSUMER - NON IPO</v>
          </cell>
        </row>
        <row r="393">
          <cell r="M393">
            <v>4535.6399999999994</v>
          </cell>
          <cell r="N393">
            <v>4535.6399999999994</v>
          </cell>
          <cell r="R393">
            <v>586.52</v>
          </cell>
          <cell r="AB393" t="str">
            <v>Chirografario</v>
          </cell>
          <cell r="AK393">
            <v>8487.2386849315062</v>
          </cell>
          <cell r="AL393" t="str">
            <v>Chirografario</v>
          </cell>
          <cell r="AM393" t="str">
            <v>Chirografario - Altro</v>
          </cell>
          <cell r="AN393" t="str">
            <v>CONSUMER - NON IPO</v>
          </cell>
        </row>
        <row r="394">
          <cell r="M394">
            <v>3561.5</v>
          </cell>
          <cell r="N394">
            <v>3561.5</v>
          </cell>
          <cell r="R394">
            <v>349.25</v>
          </cell>
          <cell r="AB394" t="str">
            <v>Chirografario</v>
          </cell>
          <cell r="AK394">
            <v>7074.2123287671229</v>
          </cell>
          <cell r="AL394" t="str">
            <v>Chirografario</v>
          </cell>
          <cell r="AM394" t="str">
            <v>Chirografario - Altro</v>
          </cell>
          <cell r="AN394" t="str">
            <v>CONSUMER - NON IPO</v>
          </cell>
        </row>
        <row r="395">
          <cell r="M395">
            <v>16117.5</v>
          </cell>
          <cell r="N395">
            <v>16117.5</v>
          </cell>
          <cell r="R395">
            <v>767.85</v>
          </cell>
          <cell r="AB395" t="str">
            <v>Chirografario</v>
          </cell>
          <cell r="AK395">
            <v>36871.54109589041</v>
          </cell>
          <cell r="AL395" t="str">
            <v>Chirografario</v>
          </cell>
          <cell r="AM395" t="str">
            <v>Chirografario - Altro</v>
          </cell>
          <cell r="AN395" t="str">
            <v>CONSUMER - NON IPO</v>
          </cell>
        </row>
        <row r="396">
          <cell r="M396">
            <v>3164.62</v>
          </cell>
          <cell r="N396">
            <v>3164.6200000000003</v>
          </cell>
          <cell r="R396">
            <v>125.41</v>
          </cell>
          <cell r="AB396" t="str">
            <v>Chirografario</v>
          </cell>
          <cell r="AK396">
            <v>6650.0370958904123</v>
          </cell>
          <cell r="AL396" t="str">
            <v>Chirografario</v>
          </cell>
          <cell r="AM396" t="str">
            <v>Chirografario - Altro</v>
          </cell>
          <cell r="AN396" t="str">
            <v>CONSUMER - NON IPO</v>
          </cell>
        </row>
        <row r="397">
          <cell r="M397">
            <v>17067.98</v>
          </cell>
          <cell r="N397">
            <v>17067.98</v>
          </cell>
          <cell r="R397">
            <v>1675.97</v>
          </cell>
          <cell r="AB397" t="str">
            <v>Chirografario</v>
          </cell>
          <cell r="AK397">
            <v>33247.489808219179</v>
          </cell>
          <cell r="AL397" t="str">
            <v>Chirografario</v>
          </cell>
          <cell r="AM397" t="str">
            <v>Chirografario - Altro</v>
          </cell>
          <cell r="AN397" t="str">
            <v>CONSUMER - NON IPO</v>
          </cell>
        </row>
        <row r="398">
          <cell r="M398">
            <v>2591.0500000000002</v>
          </cell>
          <cell r="N398">
            <v>2591.0499999999997</v>
          </cell>
          <cell r="R398">
            <v>102.06</v>
          </cell>
          <cell r="AB398" t="str">
            <v>Chirografario</v>
          </cell>
          <cell r="AK398">
            <v>6786.4213698630128</v>
          </cell>
          <cell r="AL398" t="str">
            <v>Chirografario</v>
          </cell>
          <cell r="AM398" t="str">
            <v>Chirografario - Altro</v>
          </cell>
          <cell r="AN398" t="str">
            <v>CONSUMER - NON IPO</v>
          </cell>
        </row>
        <row r="399">
          <cell r="M399">
            <v>19191.68</v>
          </cell>
          <cell r="N399">
            <v>19191.68</v>
          </cell>
          <cell r="R399">
            <v>497.92</v>
          </cell>
          <cell r="AB399" t="str">
            <v>Chirografario</v>
          </cell>
          <cell r="AK399">
            <v>242971.92679452055</v>
          </cell>
          <cell r="AL399" t="str">
            <v>Chirografario</v>
          </cell>
          <cell r="AM399" t="str">
            <v>Chirografario - Altro</v>
          </cell>
          <cell r="AN399" t="str">
            <v>CONSUMER - NON IPO</v>
          </cell>
        </row>
        <row r="400">
          <cell r="M400">
            <v>9689.7000000000007</v>
          </cell>
          <cell r="N400">
            <v>9689.6999999999989</v>
          </cell>
          <cell r="R400">
            <v>478.16</v>
          </cell>
          <cell r="AB400" t="str">
            <v>Chirografario</v>
          </cell>
          <cell r="AK400">
            <v>19565.229863013694</v>
          </cell>
          <cell r="AL400" t="str">
            <v>Chirografario</v>
          </cell>
          <cell r="AM400" t="str">
            <v>Chirografario - Altro</v>
          </cell>
          <cell r="AN400" t="str">
            <v>CONSUMER - NON IPO</v>
          </cell>
        </row>
        <row r="401">
          <cell r="M401">
            <v>23058.58</v>
          </cell>
          <cell r="N401">
            <v>23058.58</v>
          </cell>
          <cell r="R401">
            <v>1628.9699999999998</v>
          </cell>
          <cell r="AB401" t="str">
            <v>Chirografario</v>
          </cell>
          <cell r="AK401">
            <v>49654.914739726024</v>
          </cell>
          <cell r="AL401" t="str">
            <v>Chirografario</v>
          </cell>
          <cell r="AM401" t="str">
            <v>Chirografario - Altro</v>
          </cell>
          <cell r="AN401" t="str">
            <v>CONSUMER - NON IPO</v>
          </cell>
        </row>
        <row r="402">
          <cell r="M402">
            <v>13113.65</v>
          </cell>
          <cell r="N402">
            <v>13113.65</v>
          </cell>
          <cell r="R402">
            <v>646.86</v>
          </cell>
          <cell r="AB402" t="str">
            <v>Chirografario</v>
          </cell>
          <cell r="AK402">
            <v>26802.144931506846</v>
          </cell>
          <cell r="AL402" t="str">
            <v>Chirografario</v>
          </cell>
          <cell r="AM402" t="str">
            <v>Chirografario - Altro</v>
          </cell>
          <cell r="AN402" t="str">
            <v>CONSUMER - NON IPO</v>
          </cell>
        </row>
        <row r="403">
          <cell r="M403">
            <v>3259.63</v>
          </cell>
          <cell r="N403">
            <v>3259.63</v>
          </cell>
          <cell r="R403">
            <v>161.34</v>
          </cell>
          <cell r="AB403" t="str">
            <v>Chirografario</v>
          </cell>
          <cell r="AK403">
            <v>6760.3833150684932</v>
          </cell>
          <cell r="AL403" t="str">
            <v>Chirografario</v>
          </cell>
          <cell r="AM403" t="str">
            <v>Chirografario - Altro</v>
          </cell>
          <cell r="AN403" t="str">
            <v>CONSUMER - NON IPO</v>
          </cell>
        </row>
        <row r="404">
          <cell r="M404">
            <v>4237.0600000000004</v>
          </cell>
          <cell r="N404">
            <v>4237.0600000000004</v>
          </cell>
          <cell r="R404">
            <v>413.76</v>
          </cell>
          <cell r="AB404" t="str">
            <v>Chirografario</v>
          </cell>
          <cell r="AK404">
            <v>7928.5259726027407</v>
          </cell>
          <cell r="AL404" t="str">
            <v>Chirografario</v>
          </cell>
          <cell r="AM404" t="str">
            <v>Chirografario - Altro</v>
          </cell>
          <cell r="AN404" t="str">
            <v>CONSUMER - NON IPO</v>
          </cell>
        </row>
        <row r="405">
          <cell r="M405">
            <v>4425.29</v>
          </cell>
          <cell r="N405">
            <v>4425.29</v>
          </cell>
          <cell r="R405">
            <v>175.49</v>
          </cell>
          <cell r="AB405" t="str">
            <v>Chirografario</v>
          </cell>
          <cell r="AK405">
            <v>8705.0910136986295</v>
          </cell>
          <cell r="AL405" t="str">
            <v>Chirografario</v>
          </cell>
          <cell r="AM405" t="str">
            <v>Chirografario - Altro</v>
          </cell>
          <cell r="AN405" t="str">
            <v>CONSUMER - NON IPO</v>
          </cell>
        </row>
        <row r="406">
          <cell r="M406">
            <v>7534.6</v>
          </cell>
          <cell r="N406">
            <v>7534.5999999999995</v>
          </cell>
          <cell r="R406">
            <v>284.02</v>
          </cell>
          <cell r="AB406" t="str">
            <v>Chirografario</v>
          </cell>
          <cell r="AK406">
            <v>17236.687671232874</v>
          </cell>
          <cell r="AL406" t="str">
            <v>Chirografario</v>
          </cell>
          <cell r="AM406" t="str">
            <v>Chirografario - Altro</v>
          </cell>
          <cell r="AN406" t="str">
            <v>CONSUMER - NON IPO</v>
          </cell>
        </row>
        <row r="407">
          <cell r="M407">
            <v>12237.18</v>
          </cell>
          <cell r="N407">
            <v>12237.18</v>
          </cell>
          <cell r="R407">
            <v>1030.1200000000001</v>
          </cell>
          <cell r="AB407" t="str">
            <v>Chirografario</v>
          </cell>
          <cell r="AK407">
            <v>23133.299178082194</v>
          </cell>
          <cell r="AL407" t="str">
            <v>Chirografario</v>
          </cell>
          <cell r="AM407" t="str">
            <v>Chirografario - Altro</v>
          </cell>
          <cell r="AN407" t="str">
            <v>CONSUMER - NON IPO</v>
          </cell>
        </row>
        <row r="408">
          <cell r="M408">
            <v>4294.83</v>
          </cell>
          <cell r="N408">
            <v>4294.83</v>
          </cell>
          <cell r="R408">
            <v>199.12</v>
          </cell>
          <cell r="AB408" t="str">
            <v>Chirografario</v>
          </cell>
          <cell r="AK408">
            <v>15284.888136986301</v>
          </cell>
          <cell r="AL408" t="str">
            <v>Chirografario</v>
          </cell>
          <cell r="AM408" t="str">
            <v>Chirografario - Altro</v>
          </cell>
          <cell r="AN408" t="str">
            <v>CONSUMER - NON IPO</v>
          </cell>
        </row>
        <row r="409">
          <cell r="M409">
            <v>19129.03</v>
          </cell>
          <cell r="N409">
            <v>19129.03</v>
          </cell>
          <cell r="R409">
            <v>751.09</v>
          </cell>
          <cell r="AB409" t="str">
            <v>Chirografario</v>
          </cell>
          <cell r="AK409">
            <v>46695.796520547941</v>
          </cell>
          <cell r="AL409" t="str">
            <v>Chirografario</v>
          </cell>
          <cell r="AM409" t="str">
            <v>Chirografario - Altro</v>
          </cell>
          <cell r="AN409" t="str">
            <v>CONSUMER - NON IPO</v>
          </cell>
        </row>
        <row r="410">
          <cell r="M410">
            <v>5603.24</v>
          </cell>
          <cell r="N410">
            <v>5603.24</v>
          </cell>
          <cell r="R410">
            <v>266.08999999999997</v>
          </cell>
          <cell r="AB410" t="str">
            <v>Chirografario</v>
          </cell>
          <cell r="AK410">
            <v>13386.370630136986</v>
          </cell>
          <cell r="AL410" t="str">
            <v>Chirografario</v>
          </cell>
          <cell r="AM410" t="str">
            <v>Chirografario - Altro</v>
          </cell>
          <cell r="AN410" t="str">
            <v>CONSUMER - NON IPO</v>
          </cell>
        </row>
        <row r="411">
          <cell r="M411">
            <v>18075.669999999998</v>
          </cell>
          <cell r="N411">
            <v>18075.669999999998</v>
          </cell>
          <cell r="R411">
            <v>2534.75</v>
          </cell>
          <cell r="AB411" t="str">
            <v>Chirografario</v>
          </cell>
          <cell r="AK411">
            <v>31050.534493150681</v>
          </cell>
          <cell r="AL411" t="str">
            <v>Chirografario</v>
          </cell>
          <cell r="AM411" t="str">
            <v>Chirografario - Altro</v>
          </cell>
          <cell r="AN411" t="str">
            <v>CONSUMER - NON IPO</v>
          </cell>
        </row>
        <row r="412">
          <cell r="M412">
            <v>1553.3799999999999</v>
          </cell>
          <cell r="N412">
            <v>1553.3799999999999</v>
          </cell>
          <cell r="R412">
            <v>40.67</v>
          </cell>
          <cell r="AB412" t="str">
            <v>Chirografario</v>
          </cell>
          <cell r="AK412">
            <v>8354.2053150684915</v>
          </cell>
          <cell r="AL412" t="str">
            <v>Chirografario</v>
          </cell>
          <cell r="AM412" t="str">
            <v>Chirografario - Altro</v>
          </cell>
          <cell r="AN412" t="str">
            <v>CONSUMER - NON IPO</v>
          </cell>
        </row>
        <row r="413">
          <cell r="M413">
            <v>6810.13</v>
          </cell>
          <cell r="N413">
            <v>6810.13</v>
          </cell>
          <cell r="R413">
            <v>329.79</v>
          </cell>
          <cell r="AB413" t="str">
            <v>Chirografario</v>
          </cell>
          <cell r="AK413">
            <v>16008.469972602739</v>
          </cell>
          <cell r="AL413" t="str">
            <v>Chirografario</v>
          </cell>
          <cell r="AM413" t="str">
            <v>Chirografario - Altro</v>
          </cell>
          <cell r="AN413" t="str">
            <v>CONSUMER - NON IPO</v>
          </cell>
        </row>
        <row r="414">
          <cell r="M414">
            <v>4863.3900000000003</v>
          </cell>
          <cell r="N414">
            <v>4863.3900000000003</v>
          </cell>
          <cell r="R414">
            <v>238.64</v>
          </cell>
          <cell r="AB414" t="str">
            <v>Chirografario</v>
          </cell>
          <cell r="AK414">
            <v>9660.1582191780817</v>
          </cell>
          <cell r="AL414" t="str">
            <v>Chirografario</v>
          </cell>
          <cell r="AM414" t="str">
            <v>Chirografario - Altro</v>
          </cell>
          <cell r="AN414" t="str">
            <v>CONSUMER - NON IPO</v>
          </cell>
        </row>
        <row r="415">
          <cell r="M415">
            <v>22642.71</v>
          </cell>
          <cell r="N415">
            <v>22642.71</v>
          </cell>
          <cell r="R415">
            <v>1049.98</v>
          </cell>
          <cell r="AB415" t="str">
            <v>Chirografario</v>
          </cell>
          <cell r="AK415">
            <v>44541.002136986295</v>
          </cell>
          <cell r="AL415" t="str">
            <v>Chirografario</v>
          </cell>
          <cell r="AM415" t="str">
            <v>Chirografario - Altro</v>
          </cell>
          <cell r="AN415" t="str">
            <v>CONSUMER - NON IPO</v>
          </cell>
        </row>
        <row r="416">
          <cell r="M416">
            <v>13582.39</v>
          </cell>
          <cell r="N416">
            <v>13582.390000000001</v>
          </cell>
          <cell r="R416">
            <v>661.66</v>
          </cell>
          <cell r="AB416" t="str">
            <v>Chirografario</v>
          </cell>
          <cell r="AK416">
            <v>33379.188575342465</v>
          </cell>
          <cell r="AL416" t="str">
            <v>Chirografario</v>
          </cell>
          <cell r="AM416" t="str">
            <v>Chirografario - Altro</v>
          </cell>
          <cell r="AN416" t="str">
            <v>CONSUMER - NON IPO</v>
          </cell>
        </row>
        <row r="417">
          <cell r="M417">
            <v>15168</v>
          </cell>
          <cell r="N417">
            <v>15168</v>
          </cell>
          <cell r="R417">
            <v>2077.08</v>
          </cell>
          <cell r="AB417" t="str">
            <v>Chirografario</v>
          </cell>
          <cell r="AK417">
            <v>137634.01643835616</v>
          </cell>
          <cell r="AL417" t="str">
            <v>Chirografario</v>
          </cell>
          <cell r="AM417" t="str">
            <v>Chirografario - Altro</v>
          </cell>
          <cell r="AN417" t="str">
            <v>CONSUMER - NON IPO</v>
          </cell>
        </row>
        <row r="418">
          <cell r="M418">
            <v>14379.01</v>
          </cell>
          <cell r="N418">
            <v>14379.01</v>
          </cell>
          <cell r="R418">
            <v>680.4</v>
          </cell>
          <cell r="AB418" t="str">
            <v>Chirografario</v>
          </cell>
          <cell r="AK418">
            <v>33248.998465753422</v>
          </cell>
          <cell r="AL418" t="str">
            <v>Chirografario</v>
          </cell>
          <cell r="AM418" t="str">
            <v>Chirografario - Altro</v>
          </cell>
          <cell r="AN418" t="str">
            <v>CONSUMER - NON IPO</v>
          </cell>
        </row>
        <row r="419">
          <cell r="M419">
            <v>1555.89</v>
          </cell>
          <cell r="N419">
            <v>1555.89</v>
          </cell>
          <cell r="R419">
            <v>132.65</v>
          </cell>
          <cell r="AB419" t="str">
            <v>Chirografario</v>
          </cell>
          <cell r="AK419">
            <v>5209.0344657534242</v>
          </cell>
          <cell r="AL419" t="str">
            <v>Chirografario</v>
          </cell>
          <cell r="AM419" t="str">
            <v>Chirografario - Altro</v>
          </cell>
          <cell r="AN419" t="str">
            <v>CONSUMER - NON IPO</v>
          </cell>
        </row>
        <row r="420">
          <cell r="M420">
            <v>5102.45</v>
          </cell>
          <cell r="N420">
            <v>5102.45</v>
          </cell>
          <cell r="R420">
            <v>176.2</v>
          </cell>
          <cell r="AB420" t="str">
            <v>Chirografario</v>
          </cell>
          <cell r="AK420">
            <v>23261.580273972602</v>
          </cell>
          <cell r="AL420" t="str">
            <v>Chirografario</v>
          </cell>
          <cell r="AM420" t="str">
            <v>Chirografario - Altro</v>
          </cell>
          <cell r="AN420" t="str">
            <v>CONSUMER - NON IPO</v>
          </cell>
        </row>
        <row r="421">
          <cell r="M421">
            <v>2295.04</v>
          </cell>
          <cell r="N421">
            <v>2295.04</v>
          </cell>
          <cell r="R421">
            <v>112.99</v>
          </cell>
          <cell r="AB421" t="str">
            <v>Chirografario</v>
          </cell>
          <cell r="AK421">
            <v>4558.6410958904107</v>
          </cell>
          <cell r="AL421" t="str">
            <v>Chirografario</v>
          </cell>
          <cell r="AM421" t="str">
            <v>Chirografario - Altro</v>
          </cell>
          <cell r="AN421" t="str">
            <v>CONSUMER - NON IPO</v>
          </cell>
        </row>
        <row r="422">
          <cell r="M422">
            <v>17757.699999999997</v>
          </cell>
          <cell r="N422">
            <v>17757.699999999997</v>
          </cell>
          <cell r="R422">
            <v>628.29000000000008</v>
          </cell>
          <cell r="AB422" t="str">
            <v>Chirografario</v>
          </cell>
          <cell r="AK422">
            <v>105670.47780821916</v>
          </cell>
          <cell r="AL422" t="str">
            <v>Chirografario</v>
          </cell>
          <cell r="AM422" t="str">
            <v>Chirografario - Altro</v>
          </cell>
          <cell r="AN422" t="str">
            <v>CONSUMER - NON IPO</v>
          </cell>
        </row>
        <row r="423">
          <cell r="M423">
            <v>1711.36</v>
          </cell>
          <cell r="N423">
            <v>1711.3600000000001</v>
          </cell>
          <cell r="R423">
            <v>62.47</v>
          </cell>
          <cell r="AB423" t="str">
            <v>Chirografario</v>
          </cell>
          <cell r="AK423">
            <v>10347.867178082193</v>
          </cell>
          <cell r="AL423" t="str">
            <v>Chirografario</v>
          </cell>
          <cell r="AM423" t="str">
            <v>Chirografario - Altro</v>
          </cell>
          <cell r="AN423" t="str">
            <v>CONSUMER - NON IPO</v>
          </cell>
        </row>
        <row r="424">
          <cell r="M424">
            <v>5010.71</v>
          </cell>
          <cell r="N424">
            <v>5010.71</v>
          </cell>
          <cell r="R424">
            <v>440.85</v>
          </cell>
          <cell r="AB424" t="str">
            <v>Chirografario</v>
          </cell>
          <cell r="AK424">
            <v>10982.378082191781</v>
          </cell>
          <cell r="AL424" t="str">
            <v>Chirografario</v>
          </cell>
          <cell r="AM424" t="str">
            <v>Chirografario - Altro</v>
          </cell>
          <cell r="AN424" t="str">
            <v>CONSUMER - NON IPO</v>
          </cell>
        </row>
        <row r="425">
          <cell r="M425">
            <v>9176.2000000000007</v>
          </cell>
          <cell r="N425">
            <v>9176.2000000000007</v>
          </cell>
          <cell r="R425">
            <v>445.77</v>
          </cell>
          <cell r="AB425" t="str">
            <v>Chirografario</v>
          </cell>
          <cell r="AK425">
            <v>21570.355068493151</v>
          </cell>
          <cell r="AL425" t="str">
            <v>Chirografario</v>
          </cell>
          <cell r="AM425" t="str">
            <v>Chirografario - Altro</v>
          </cell>
          <cell r="AN425" t="str">
            <v>CONSUMER - NON IPO</v>
          </cell>
        </row>
        <row r="426">
          <cell r="M426">
            <v>14174.05</v>
          </cell>
          <cell r="N426">
            <v>14174.05</v>
          </cell>
          <cell r="R426">
            <v>1212.08</v>
          </cell>
          <cell r="AB426" t="str">
            <v>Chirografario</v>
          </cell>
          <cell r="AK426">
            <v>28153.934931506847</v>
          </cell>
          <cell r="AL426" t="str">
            <v>Chirografario</v>
          </cell>
          <cell r="AM426" t="str">
            <v>Chirografario - Altro</v>
          </cell>
          <cell r="AN426" t="str">
            <v>CONSUMER - NON IPO</v>
          </cell>
        </row>
        <row r="427">
          <cell r="M427">
            <v>4012.33</v>
          </cell>
          <cell r="N427">
            <v>4012.33</v>
          </cell>
          <cell r="R427">
            <v>393.4</v>
          </cell>
          <cell r="AB427" t="str">
            <v>Chirografario</v>
          </cell>
          <cell r="AK427">
            <v>7584.952602739726</v>
          </cell>
          <cell r="AL427" t="str">
            <v>Chirografario</v>
          </cell>
          <cell r="AM427" t="str">
            <v>Chirografario - Altro</v>
          </cell>
          <cell r="AN427" t="str">
            <v>CONSUMER - NON IPO</v>
          </cell>
        </row>
        <row r="428">
          <cell r="M428">
            <v>3089.85</v>
          </cell>
          <cell r="N428">
            <v>3089.8500000000004</v>
          </cell>
          <cell r="R428">
            <v>122.32</v>
          </cell>
          <cell r="AB428" t="str">
            <v>Chirografario</v>
          </cell>
          <cell r="AK428">
            <v>6552.1750684931512</v>
          </cell>
          <cell r="AL428" t="str">
            <v>Chirografario</v>
          </cell>
          <cell r="AM428" t="str">
            <v>Chirografario - Altro</v>
          </cell>
          <cell r="AN428" t="str">
            <v>CONSUMER - NON IPO</v>
          </cell>
        </row>
        <row r="429">
          <cell r="M429">
            <v>22920.21</v>
          </cell>
          <cell r="N429">
            <v>22920.21</v>
          </cell>
          <cell r="R429">
            <v>2292.2800000000002</v>
          </cell>
          <cell r="AB429" t="str">
            <v>Chirografario</v>
          </cell>
          <cell r="AK429">
            <v>42889.05049315068</v>
          </cell>
          <cell r="AL429" t="str">
            <v>Chirografario</v>
          </cell>
          <cell r="AM429" t="str">
            <v>Chirografario - Altro</v>
          </cell>
          <cell r="AN429" t="str">
            <v>CONSUMER - NON IPO</v>
          </cell>
        </row>
        <row r="430">
          <cell r="M430">
            <v>21587.34</v>
          </cell>
          <cell r="N430">
            <v>21587.34</v>
          </cell>
          <cell r="R430">
            <v>3064.72</v>
          </cell>
          <cell r="AB430" t="str">
            <v>Chirografario</v>
          </cell>
          <cell r="AK430">
            <v>49739.597095890407</v>
          </cell>
          <cell r="AL430" t="str">
            <v>Chirografario</v>
          </cell>
          <cell r="AM430" t="str">
            <v>Chirografario - Altro</v>
          </cell>
          <cell r="AN430" t="str">
            <v>CONSUMER - NON IPO</v>
          </cell>
        </row>
        <row r="431">
          <cell r="M431">
            <v>2918.1</v>
          </cell>
          <cell r="N431">
            <v>2918.1000000000004</v>
          </cell>
          <cell r="R431">
            <v>278.79000000000002</v>
          </cell>
          <cell r="AB431" t="str">
            <v>Chirografario</v>
          </cell>
          <cell r="AK431">
            <v>6411.825205479453</v>
          </cell>
          <cell r="AL431" t="str">
            <v>Chirografario</v>
          </cell>
          <cell r="AM431" t="str">
            <v>Chirografario - Altro</v>
          </cell>
          <cell r="AN431" t="str">
            <v>CONSUMER - NON IPO</v>
          </cell>
        </row>
        <row r="432">
          <cell r="M432">
            <v>5370.09</v>
          </cell>
          <cell r="N432">
            <v>5370.0899999999992</v>
          </cell>
          <cell r="R432">
            <v>516.37</v>
          </cell>
          <cell r="AB432" t="str">
            <v>Chirografario</v>
          </cell>
          <cell r="AK432">
            <v>12623.389643835613</v>
          </cell>
          <cell r="AL432" t="str">
            <v>Chirografario</v>
          </cell>
          <cell r="AM432" t="str">
            <v>Chirografario - Altro</v>
          </cell>
          <cell r="AN432" t="str">
            <v>CONSUMER - NON IPO</v>
          </cell>
        </row>
        <row r="433">
          <cell r="M433">
            <v>5885.41</v>
          </cell>
          <cell r="N433">
            <v>5885.41</v>
          </cell>
          <cell r="R433">
            <v>288.5</v>
          </cell>
          <cell r="AB433" t="str">
            <v>Chirografario</v>
          </cell>
          <cell r="AK433">
            <v>11690.197945205478</v>
          </cell>
          <cell r="AL433" t="str">
            <v>Chirografario</v>
          </cell>
          <cell r="AM433" t="str">
            <v>Chirografario - Altro</v>
          </cell>
          <cell r="AN433" t="str">
            <v>CONSUMER - NON IPO</v>
          </cell>
        </row>
        <row r="434">
          <cell r="M434">
            <v>2991.16</v>
          </cell>
          <cell r="N434">
            <v>2991.16</v>
          </cell>
          <cell r="R434">
            <v>147.94999999999999</v>
          </cell>
          <cell r="AB434" t="str">
            <v>Chirografario</v>
          </cell>
          <cell r="AK434">
            <v>6203.5838904109587</v>
          </cell>
          <cell r="AL434" t="str">
            <v>Chirografario</v>
          </cell>
          <cell r="AM434" t="str">
            <v>Chirografario - Altro</v>
          </cell>
          <cell r="AN434" t="str">
            <v>CONSUMER - NON IPO</v>
          </cell>
        </row>
        <row r="435">
          <cell r="M435">
            <v>10108.11</v>
          </cell>
          <cell r="N435">
            <v>10108.109999999999</v>
          </cell>
          <cell r="R435">
            <v>2413.08</v>
          </cell>
          <cell r="AB435" t="str">
            <v>Chirografario</v>
          </cell>
          <cell r="AK435">
            <v>22043.987835616434</v>
          </cell>
          <cell r="AL435" t="str">
            <v>Chirografario</v>
          </cell>
          <cell r="AM435" t="str">
            <v>Chirografario - Altro</v>
          </cell>
          <cell r="AN435" t="str">
            <v>CONSUMER - NON IPO</v>
          </cell>
        </row>
        <row r="436">
          <cell r="M436">
            <v>10645.66</v>
          </cell>
          <cell r="N436">
            <v>10645.66</v>
          </cell>
          <cell r="R436">
            <v>801.96</v>
          </cell>
          <cell r="AB436" t="str">
            <v>Chirografario</v>
          </cell>
          <cell r="AK436">
            <v>98698.392986301376</v>
          </cell>
          <cell r="AL436" t="str">
            <v>Chirografario</v>
          </cell>
          <cell r="AM436" t="str">
            <v>Chirografario - Altro</v>
          </cell>
          <cell r="AN436" t="str">
            <v>CONSUMER - NON IPO</v>
          </cell>
        </row>
        <row r="437">
          <cell r="M437">
            <v>5803.93</v>
          </cell>
          <cell r="N437">
            <v>5803.9299999999994</v>
          </cell>
          <cell r="R437">
            <v>276.52</v>
          </cell>
          <cell r="AB437" t="str">
            <v>Chirografario</v>
          </cell>
          <cell r="AK437">
            <v>13182.076630136986</v>
          </cell>
          <cell r="AL437" t="str">
            <v>Chirografario</v>
          </cell>
          <cell r="AM437" t="str">
            <v>Chirografario - Altro</v>
          </cell>
          <cell r="AN437" t="str">
            <v>CONSUMER - NON IPO</v>
          </cell>
        </row>
        <row r="438">
          <cell r="M438">
            <v>4537.59</v>
          </cell>
          <cell r="N438">
            <v>4537.59</v>
          </cell>
          <cell r="R438">
            <v>160.86000000000001</v>
          </cell>
          <cell r="AB438" t="str">
            <v>Chirografario</v>
          </cell>
          <cell r="AK438">
            <v>31352.882136986304</v>
          </cell>
          <cell r="AL438" t="str">
            <v>Chirografario</v>
          </cell>
          <cell r="AM438" t="str">
            <v>Chirografario - Altro</v>
          </cell>
          <cell r="AN438" t="str">
            <v>CONSUMER - NON IPO</v>
          </cell>
        </row>
        <row r="439">
          <cell r="M439">
            <v>19325.54</v>
          </cell>
          <cell r="N439">
            <v>19325.54</v>
          </cell>
          <cell r="R439">
            <v>947.52</v>
          </cell>
          <cell r="AB439" t="str">
            <v>Chirografario</v>
          </cell>
          <cell r="AK439">
            <v>38015.719780821921</v>
          </cell>
          <cell r="AL439" t="str">
            <v>Chirografario</v>
          </cell>
          <cell r="AM439" t="str">
            <v>Chirografario - Altro</v>
          </cell>
          <cell r="AN439" t="str">
            <v>CONSUMER - NON IPO</v>
          </cell>
        </row>
        <row r="440">
          <cell r="M440">
            <v>20798.830000000002</v>
          </cell>
          <cell r="N440">
            <v>20798.830000000002</v>
          </cell>
          <cell r="R440">
            <v>798.08</v>
          </cell>
          <cell r="AB440" t="str">
            <v>Chirografario</v>
          </cell>
          <cell r="AK440">
            <v>44503.79789041097</v>
          </cell>
          <cell r="AL440" t="str">
            <v>Chirografario</v>
          </cell>
          <cell r="AM440" t="str">
            <v>Chirografario - Altro</v>
          </cell>
          <cell r="AN440" t="str">
            <v>CONSUMER - NON IPO</v>
          </cell>
        </row>
        <row r="441">
          <cell r="M441">
            <v>18813.57</v>
          </cell>
          <cell r="N441">
            <v>18813.57</v>
          </cell>
          <cell r="R441">
            <v>771.90000000000009</v>
          </cell>
          <cell r="AB441" t="str">
            <v>Chirografario</v>
          </cell>
          <cell r="AK441">
            <v>43348.527041095891</v>
          </cell>
          <cell r="AL441" t="str">
            <v>Chirografario</v>
          </cell>
          <cell r="AM441" t="str">
            <v>Chirografario - Altro</v>
          </cell>
          <cell r="AN441" t="str">
            <v>CONSUMER - NON IPO</v>
          </cell>
        </row>
        <row r="442">
          <cell r="M442">
            <v>8184.23</v>
          </cell>
          <cell r="N442">
            <v>8184.2300000000005</v>
          </cell>
          <cell r="R442">
            <v>403.79</v>
          </cell>
          <cell r="AB442" t="str">
            <v>Chirografario</v>
          </cell>
          <cell r="AK442">
            <v>16659.953123287672</v>
          </cell>
          <cell r="AL442" t="str">
            <v>Chirografario</v>
          </cell>
          <cell r="AM442" t="str">
            <v>Chirografario - Altro</v>
          </cell>
          <cell r="AN442" t="str">
            <v>CONSUMER - NON IPO</v>
          </cell>
        </row>
        <row r="443">
          <cell r="M443">
            <v>1588.54</v>
          </cell>
          <cell r="N443">
            <v>1588.54</v>
          </cell>
          <cell r="R443">
            <v>77.81</v>
          </cell>
          <cell r="AB443" t="str">
            <v>Chirografario</v>
          </cell>
          <cell r="AK443">
            <v>3155.3191780821917</v>
          </cell>
          <cell r="AL443" t="str">
            <v>Chirografario</v>
          </cell>
          <cell r="AM443" t="str">
            <v>Chirografario - Altro</v>
          </cell>
          <cell r="AN443" t="str">
            <v>CONSUMER - NON IPO</v>
          </cell>
        </row>
        <row r="444">
          <cell r="M444">
            <v>2841.82</v>
          </cell>
          <cell r="N444">
            <v>2841.82</v>
          </cell>
          <cell r="R444">
            <v>138.86000000000001</v>
          </cell>
          <cell r="AB444" t="str">
            <v>Chirografario</v>
          </cell>
          <cell r="AK444">
            <v>5590.2103013698634</v>
          </cell>
          <cell r="AL444" t="str">
            <v>Chirografario</v>
          </cell>
          <cell r="AM444" t="str">
            <v>Chirografario - Altro</v>
          </cell>
          <cell r="AN444" t="str">
            <v>CONSUMER - NON IPO</v>
          </cell>
        </row>
        <row r="445">
          <cell r="M445">
            <v>6495.79</v>
          </cell>
          <cell r="N445">
            <v>6495.79</v>
          </cell>
          <cell r="R445">
            <v>306.87</v>
          </cell>
          <cell r="AB445" t="str">
            <v>Chirografario</v>
          </cell>
          <cell r="AK445">
            <v>14860.231917808218</v>
          </cell>
          <cell r="AL445" t="str">
            <v>Chirografario</v>
          </cell>
          <cell r="AM445" t="str">
            <v>Chirografario - Altro</v>
          </cell>
          <cell r="AN445" t="str">
            <v>CONSUMER - NON IPO</v>
          </cell>
        </row>
        <row r="446">
          <cell r="M446">
            <v>1779.53</v>
          </cell>
          <cell r="N446">
            <v>1779.53</v>
          </cell>
          <cell r="R446">
            <v>82.85</v>
          </cell>
          <cell r="AB446" t="str">
            <v>Chirografario</v>
          </cell>
          <cell r="AK446">
            <v>5918.765534246575</v>
          </cell>
          <cell r="AL446" t="str">
            <v>Chirografario</v>
          </cell>
          <cell r="AM446" t="str">
            <v>Chirografario - Altro</v>
          </cell>
          <cell r="AN446" t="str">
            <v>CONSUMER - NON IPO</v>
          </cell>
        </row>
        <row r="447">
          <cell r="M447">
            <v>17734.11</v>
          </cell>
          <cell r="N447">
            <v>17734.11</v>
          </cell>
          <cell r="R447">
            <v>792.66</v>
          </cell>
          <cell r="AB447" t="str">
            <v>Chirografario</v>
          </cell>
          <cell r="AK447">
            <v>41007.092712328762</v>
          </cell>
          <cell r="AL447" t="str">
            <v>Chirografario</v>
          </cell>
          <cell r="AM447" t="str">
            <v>Chirografario - Altro</v>
          </cell>
          <cell r="AN447" t="str">
            <v>CONSUMER - NON IPO</v>
          </cell>
        </row>
        <row r="448">
          <cell r="M448">
            <v>6107.7</v>
          </cell>
          <cell r="N448">
            <v>6107.7</v>
          </cell>
          <cell r="R448">
            <v>298.44</v>
          </cell>
          <cell r="AB448" t="str">
            <v>Chirografario</v>
          </cell>
          <cell r="AK448">
            <v>12014.598904109589</v>
          </cell>
          <cell r="AL448" t="str">
            <v>Chirografario</v>
          </cell>
          <cell r="AM448" t="str">
            <v>Chirografario - Altro</v>
          </cell>
          <cell r="AN448" t="str">
            <v>CONSUMER - NON IPO</v>
          </cell>
        </row>
        <row r="449">
          <cell r="M449">
            <v>2915.56</v>
          </cell>
          <cell r="N449">
            <v>2915.56</v>
          </cell>
          <cell r="R449">
            <v>142.16999999999999</v>
          </cell>
          <cell r="AB449" t="str">
            <v>Chirografario</v>
          </cell>
          <cell r="AK449">
            <v>5623.436273972603</v>
          </cell>
          <cell r="AL449" t="str">
            <v>Chirografario</v>
          </cell>
          <cell r="AM449" t="str">
            <v>Chirografario - Altro</v>
          </cell>
          <cell r="AN449" t="str">
            <v>CONSUMER - NON IPO</v>
          </cell>
        </row>
        <row r="450">
          <cell r="M450">
            <v>13056.38</v>
          </cell>
          <cell r="N450">
            <v>13056.380000000001</v>
          </cell>
          <cell r="R450">
            <v>452.45</v>
          </cell>
          <cell r="AB450" t="str">
            <v>Chirografario</v>
          </cell>
          <cell r="AK450">
            <v>29081.745041095892</v>
          </cell>
          <cell r="AL450" t="str">
            <v>Chirografario</v>
          </cell>
          <cell r="AM450" t="str">
            <v>Chirografario - Altro</v>
          </cell>
          <cell r="AN450" t="str">
            <v>CONSUMER - NON IPO</v>
          </cell>
        </row>
        <row r="451">
          <cell r="M451">
            <v>22542.579999999998</v>
          </cell>
          <cell r="N451">
            <v>22542.579999999998</v>
          </cell>
          <cell r="R451">
            <v>1027.8799999999999</v>
          </cell>
          <cell r="AB451" t="str">
            <v>Chirografario</v>
          </cell>
          <cell r="AK451">
            <v>44776.35753424657</v>
          </cell>
          <cell r="AL451" t="str">
            <v>Chirografario</v>
          </cell>
          <cell r="AM451" t="str">
            <v>Chirografario - Altro</v>
          </cell>
          <cell r="AN451" t="str">
            <v>CONSUMER - NON IPO</v>
          </cell>
        </row>
        <row r="452">
          <cell r="M452">
            <v>22604.05</v>
          </cell>
          <cell r="N452">
            <v>22604.05</v>
          </cell>
          <cell r="R452">
            <v>1088.8000000000002</v>
          </cell>
          <cell r="AB452" t="str">
            <v>Chirografario</v>
          </cell>
          <cell r="AK452">
            <v>53134.999726027396</v>
          </cell>
          <cell r="AL452" t="str">
            <v>Chirografario</v>
          </cell>
          <cell r="AM452" t="str">
            <v>Chirografario - Altro</v>
          </cell>
          <cell r="AN452" t="str">
            <v>CONSUMER - NON IPO</v>
          </cell>
        </row>
        <row r="453">
          <cell r="M453">
            <v>7129.31</v>
          </cell>
          <cell r="N453">
            <v>7129.3099999999995</v>
          </cell>
          <cell r="R453">
            <v>336.47</v>
          </cell>
          <cell r="AB453" t="str">
            <v>Chirografario</v>
          </cell>
          <cell r="AK453">
            <v>16192.323260273972</v>
          </cell>
          <cell r="AL453" t="str">
            <v>Chirografario</v>
          </cell>
          <cell r="AM453" t="str">
            <v>Chirografario - Altro</v>
          </cell>
          <cell r="AN453" t="str">
            <v>CONSUMER - NON IPO</v>
          </cell>
        </row>
        <row r="454">
          <cell r="M454">
            <v>8085.96</v>
          </cell>
          <cell r="N454">
            <v>8085.96</v>
          </cell>
          <cell r="R454">
            <v>382.61</v>
          </cell>
          <cell r="AB454" t="str">
            <v>Chirografario</v>
          </cell>
          <cell r="AK454">
            <v>18365.098191780824</v>
          </cell>
          <cell r="AL454" t="str">
            <v>Chirografario</v>
          </cell>
          <cell r="AM454" t="str">
            <v>Chirografario - Altro</v>
          </cell>
          <cell r="AN454" t="str">
            <v>CONSUMER - NON IPO</v>
          </cell>
        </row>
        <row r="455">
          <cell r="M455">
            <v>5318.2199999999993</v>
          </cell>
          <cell r="N455">
            <v>5318.22</v>
          </cell>
          <cell r="R455">
            <v>207.54</v>
          </cell>
          <cell r="AB455" t="str">
            <v>Chirografario</v>
          </cell>
          <cell r="AK455">
            <v>11379.533753424659</v>
          </cell>
          <cell r="AL455" t="str">
            <v>Chirografario</v>
          </cell>
          <cell r="AM455" t="str">
            <v>Chirografario - Altro</v>
          </cell>
          <cell r="AN455" t="str">
            <v>CONSUMER - NON IPO</v>
          </cell>
        </row>
        <row r="456">
          <cell r="M456">
            <v>7473.6</v>
          </cell>
          <cell r="N456">
            <v>7473.6</v>
          </cell>
          <cell r="R456">
            <v>731.17</v>
          </cell>
          <cell r="AB456" t="str">
            <v>Chirografario</v>
          </cell>
          <cell r="AK456">
            <v>14558.163287671234</v>
          </cell>
          <cell r="AL456" t="str">
            <v>Chirografario</v>
          </cell>
          <cell r="AM456" t="str">
            <v>Chirografario - Altro</v>
          </cell>
          <cell r="AN456" t="str">
            <v>CONSUMER - NON IPO</v>
          </cell>
        </row>
        <row r="457">
          <cell r="M457">
            <v>12054.03</v>
          </cell>
          <cell r="N457">
            <v>12054.03</v>
          </cell>
          <cell r="R457">
            <v>1420.68</v>
          </cell>
          <cell r="AB457" t="str">
            <v>Chirografario</v>
          </cell>
          <cell r="AK457">
            <v>25561.148547945206</v>
          </cell>
          <cell r="AL457" t="str">
            <v>Chirografario</v>
          </cell>
          <cell r="AM457" t="str">
            <v>Chirografario - Altro</v>
          </cell>
          <cell r="AN457" t="str">
            <v>CONSUMER - NON IPO</v>
          </cell>
        </row>
        <row r="458">
          <cell r="M458">
            <v>1448.27</v>
          </cell>
          <cell r="N458">
            <v>1448.27</v>
          </cell>
          <cell r="R458">
            <v>140.4</v>
          </cell>
          <cell r="AB458" t="str">
            <v>Chirografario</v>
          </cell>
          <cell r="AK458">
            <v>2793.3755616438357</v>
          </cell>
          <cell r="AL458" t="str">
            <v>Chirografario</v>
          </cell>
          <cell r="AM458" t="str">
            <v>Chirografario - Altro</v>
          </cell>
          <cell r="AN458" t="str">
            <v>CONSUMER - NON IPO</v>
          </cell>
        </row>
        <row r="459">
          <cell r="M459">
            <v>20056.54</v>
          </cell>
          <cell r="N459">
            <v>20056.54</v>
          </cell>
          <cell r="R459">
            <v>765.16</v>
          </cell>
          <cell r="AB459" t="str">
            <v>Chirografario</v>
          </cell>
          <cell r="AK459">
            <v>42146.208712328771</v>
          </cell>
          <cell r="AL459" t="str">
            <v>Chirografario</v>
          </cell>
          <cell r="AM459" t="str">
            <v>Chirografario - Altro</v>
          </cell>
          <cell r="AN459" t="str">
            <v>CONSUMER - NON IPO</v>
          </cell>
        </row>
        <row r="460">
          <cell r="M460">
            <v>13723.32</v>
          </cell>
          <cell r="N460">
            <v>13723.32</v>
          </cell>
          <cell r="R460">
            <v>566.01</v>
          </cell>
          <cell r="AB460" t="str">
            <v>Chirografario</v>
          </cell>
          <cell r="AK460">
            <v>27935.415780821917</v>
          </cell>
          <cell r="AL460" t="str">
            <v>Chirografario</v>
          </cell>
          <cell r="AM460" t="str">
            <v>Chirografario - Altro</v>
          </cell>
          <cell r="AN460" t="str">
            <v>CONSUMER - NON IPO</v>
          </cell>
        </row>
        <row r="461">
          <cell r="M461">
            <v>5533.61</v>
          </cell>
          <cell r="N461">
            <v>5533.6100000000006</v>
          </cell>
          <cell r="R461">
            <v>263.22000000000003</v>
          </cell>
          <cell r="AB461" t="str">
            <v>Chirografario</v>
          </cell>
          <cell r="AK461">
            <v>12659.080410958904</v>
          </cell>
          <cell r="AL461" t="str">
            <v>Chirografario</v>
          </cell>
          <cell r="AM461" t="str">
            <v>Chirografario - Altro</v>
          </cell>
          <cell r="AN461" t="str">
            <v>CONSUMER - NON IPO</v>
          </cell>
        </row>
        <row r="462">
          <cell r="M462">
            <v>9619.6</v>
          </cell>
          <cell r="N462">
            <v>9619.6</v>
          </cell>
          <cell r="R462">
            <v>474.2</v>
          </cell>
          <cell r="AB462" t="str">
            <v>Chirografario</v>
          </cell>
          <cell r="AK462">
            <v>19581.815890410959</v>
          </cell>
          <cell r="AL462" t="str">
            <v>Chirografario</v>
          </cell>
          <cell r="AM462" t="str">
            <v>Chirografario - Altro</v>
          </cell>
          <cell r="AN462" t="str">
            <v>CONSUMER - NON IPO</v>
          </cell>
        </row>
        <row r="463">
          <cell r="M463">
            <v>11214.85</v>
          </cell>
          <cell r="N463">
            <v>11214.85</v>
          </cell>
          <cell r="R463">
            <v>554.61</v>
          </cell>
          <cell r="AB463" t="str">
            <v>Chirografario</v>
          </cell>
          <cell r="AK463">
            <v>23259.291643835619</v>
          </cell>
          <cell r="AL463" t="str">
            <v>Chirografario</v>
          </cell>
          <cell r="AM463" t="str">
            <v>Chirografario - Altro</v>
          </cell>
          <cell r="AN463" t="str">
            <v>CONSUMER - NON IPO</v>
          </cell>
        </row>
        <row r="464">
          <cell r="M464">
            <v>1700.14</v>
          </cell>
          <cell r="N464">
            <v>1700.14</v>
          </cell>
          <cell r="R464">
            <v>168.39</v>
          </cell>
          <cell r="AB464" t="str">
            <v>Chirografario</v>
          </cell>
          <cell r="AK464">
            <v>3526.0437808219181</v>
          </cell>
          <cell r="AL464" t="str">
            <v>Chirografario</v>
          </cell>
          <cell r="AM464" t="str">
            <v>Chirografario - Altro</v>
          </cell>
          <cell r="AN464" t="str">
            <v>CONSUMER - NON IPO</v>
          </cell>
        </row>
        <row r="465">
          <cell r="M465">
            <v>1907.76</v>
          </cell>
          <cell r="N465">
            <v>1907.76</v>
          </cell>
          <cell r="R465">
            <v>182.38</v>
          </cell>
          <cell r="AB465" t="str">
            <v>Chirografario</v>
          </cell>
          <cell r="AK465">
            <v>3277.165808219178</v>
          </cell>
          <cell r="AL465" t="str">
            <v>Chirografario</v>
          </cell>
          <cell r="AM465" t="str">
            <v>Chirografario - Altro</v>
          </cell>
          <cell r="AN465" t="str">
            <v>CONSUMER - NON IPO</v>
          </cell>
        </row>
        <row r="466">
          <cell r="M466">
            <v>6518.54</v>
          </cell>
          <cell r="N466">
            <v>6518.54</v>
          </cell>
          <cell r="R466">
            <v>317.97000000000003</v>
          </cell>
          <cell r="AB466" t="str">
            <v>Chirografario</v>
          </cell>
          <cell r="AK466">
            <v>12822.771835616437</v>
          </cell>
          <cell r="AL466" t="str">
            <v>Chirografario</v>
          </cell>
          <cell r="AM466" t="str">
            <v>Chirografario - Altro</v>
          </cell>
          <cell r="AN466" t="str">
            <v>CONSUMER - NON IPO</v>
          </cell>
        </row>
        <row r="467">
          <cell r="M467">
            <v>1976.37</v>
          </cell>
          <cell r="N467">
            <v>1976.3700000000001</v>
          </cell>
          <cell r="R467">
            <v>184.21</v>
          </cell>
          <cell r="AB467" t="str">
            <v>Chirografario</v>
          </cell>
          <cell r="AK467">
            <v>2934.774082191781</v>
          </cell>
          <cell r="AL467" t="str">
            <v>Chirografario</v>
          </cell>
          <cell r="AM467" t="str">
            <v>Chirografario - Altro</v>
          </cell>
          <cell r="AN467" t="str">
            <v>CONSUMER - NON IPO</v>
          </cell>
        </row>
        <row r="468">
          <cell r="M468">
            <v>23966.880000000001</v>
          </cell>
          <cell r="N468">
            <v>23966.879999999997</v>
          </cell>
          <cell r="R468">
            <v>3529.12</v>
          </cell>
          <cell r="AB468" t="str">
            <v>Chirografario</v>
          </cell>
          <cell r="AK468">
            <v>47605.446575342459</v>
          </cell>
          <cell r="AL468" t="str">
            <v>Chirografario</v>
          </cell>
          <cell r="AM468" t="str">
            <v>Chirografario - Altro</v>
          </cell>
          <cell r="AN468" t="str">
            <v>CONSUMER - NON IPO</v>
          </cell>
        </row>
        <row r="469">
          <cell r="M469">
            <v>17879.71</v>
          </cell>
          <cell r="N469">
            <v>17879.710000000003</v>
          </cell>
          <cell r="R469">
            <v>855.51</v>
          </cell>
          <cell r="AB469" t="str">
            <v>Chirografario</v>
          </cell>
          <cell r="AK469">
            <v>42029.564876712335</v>
          </cell>
          <cell r="AL469" t="str">
            <v>Chirografario</v>
          </cell>
          <cell r="AM469" t="str">
            <v>Chirografario - Altro</v>
          </cell>
          <cell r="AN469" t="str">
            <v>CONSUMER - NON IPO</v>
          </cell>
        </row>
        <row r="470">
          <cell r="M470">
            <v>6729.74</v>
          </cell>
          <cell r="N470">
            <v>6729.74</v>
          </cell>
          <cell r="R470">
            <v>974.48</v>
          </cell>
          <cell r="AB470" t="str">
            <v>Chirografario</v>
          </cell>
          <cell r="AK470">
            <v>12205.720219178082</v>
          </cell>
          <cell r="AL470" t="str">
            <v>Chirografario</v>
          </cell>
          <cell r="AM470" t="str">
            <v>Chirografario - Altro</v>
          </cell>
          <cell r="AN470" t="str">
            <v>CONSUMER - NON IPO</v>
          </cell>
        </row>
        <row r="471">
          <cell r="M471">
            <v>6455.13</v>
          </cell>
          <cell r="N471">
            <v>6455.13</v>
          </cell>
          <cell r="R471">
            <v>265.54000000000002</v>
          </cell>
          <cell r="AB471" t="str">
            <v>Chirografario</v>
          </cell>
          <cell r="AK471">
            <v>15987.500054794522</v>
          </cell>
          <cell r="AL471" t="str">
            <v>Chirografario</v>
          </cell>
          <cell r="AM471" t="str">
            <v>Chirografario - Altro</v>
          </cell>
          <cell r="AN471" t="str">
            <v>CONSUMER - NON IPO</v>
          </cell>
        </row>
        <row r="472">
          <cell r="M472">
            <v>2005.11</v>
          </cell>
          <cell r="N472">
            <v>2005.11</v>
          </cell>
          <cell r="R472">
            <v>196.89</v>
          </cell>
          <cell r="AB472" t="str">
            <v>Chirografario</v>
          </cell>
          <cell r="AK472">
            <v>3982.7527397260269</v>
          </cell>
          <cell r="AL472" t="str">
            <v>Chirografario</v>
          </cell>
          <cell r="AM472" t="str">
            <v>Chirografario - Altro</v>
          </cell>
          <cell r="AN472" t="str">
            <v>CONSUMER - NON IPO</v>
          </cell>
        </row>
        <row r="473">
          <cell r="M473">
            <v>2255.14</v>
          </cell>
          <cell r="N473">
            <v>2255.14</v>
          </cell>
          <cell r="R473">
            <v>85.11</v>
          </cell>
          <cell r="AB473" t="str">
            <v>Chirografario</v>
          </cell>
          <cell r="AK473">
            <v>11726.727999999999</v>
          </cell>
          <cell r="AL473" t="str">
            <v>Chirografario</v>
          </cell>
          <cell r="AM473" t="str">
            <v>Chirografario - Altro</v>
          </cell>
          <cell r="AN473" t="str">
            <v>CONSUMER - NON IPO</v>
          </cell>
        </row>
        <row r="474">
          <cell r="M474">
            <v>6772.53</v>
          </cell>
          <cell r="N474">
            <v>6772.53</v>
          </cell>
          <cell r="R474">
            <v>306.76</v>
          </cell>
          <cell r="AB474" t="str">
            <v>Chirografario</v>
          </cell>
          <cell r="AK474">
            <v>23843.016575342463</v>
          </cell>
          <cell r="AL474" t="str">
            <v>Chirografario</v>
          </cell>
          <cell r="AM474" t="str">
            <v>Chirografario - Altro</v>
          </cell>
          <cell r="AN474" t="str">
            <v>CONSUMER - NON IPO</v>
          </cell>
        </row>
        <row r="475">
          <cell r="M475">
            <v>18615.629999999997</v>
          </cell>
          <cell r="N475">
            <v>18615.629999999997</v>
          </cell>
          <cell r="R475">
            <v>887.15000000000009</v>
          </cell>
          <cell r="AB475" t="str">
            <v>Chirografario</v>
          </cell>
          <cell r="AK475">
            <v>42280.430876712322</v>
          </cell>
          <cell r="AL475" t="str">
            <v>Chirografario</v>
          </cell>
          <cell r="AM475" t="str">
            <v>Chirografario - Altro</v>
          </cell>
          <cell r="AN475" t="str">
            <v>CONSUMER - NON IPO</v>
          </cell>
        </row>
        <row r="476">
          <cell r="M476">
            <v>19847.439999999999</v>
          </cell>
          <cell r="N476">
            <v>19847.439999999999</v>
          </cell>
          <cell r="R476">
            <v>944.61</v>
          </cell>
          <cell r="AB476" t="str">
            <v>Chirografario</v>
          </cell>
          <cell r="AK476">
            <v>46655.078136986296</v>
          </cell>
          <cell r="AL476" t="str">
            <v>Chirografario</v>
          </cell>
          <cell r="AM476" t="str">
            <v>Chirografario - Altro</v>
          </cell>
          <cell r="AN476" t="str">
            <v>CONSUMER - NON IPO</v>
          </cell>
        </row>
        <row r="477">
          <cell r="M477">
            <v>2605.2799999999997</v>
          </cell>
          <cell r="N477">
            <v>2605.2800000000002</v>
          </cell>
          <cell r="R477">
            <v>0</v>
          </cell>
          <cell r="AB477" t="str">
            <v>Chirografario</v>
          </cell>
          <cell r="AK477">
            <v>5524.6211506849322</v>
          </cell>
          <cell r="AL477" t="str">
            <v>Chirografario</v>
          </cell>
          <cell r="AM477" t="str">
            <v>Chirografario - Altro</v>
          </cell>
          <cell r="AN477" t="str">
            <v>CONSUMER - NON IPO</v>
          </cell>
        </row>
        <row r="478">
          <cell r="M478">
            <v>2590.48</v>
          </cell>
          <cell r="N478">
            <v>2590.48</v>
          </cell>
          <cell r="R478">
            <v>376.42</v>
          </cell>
          <cell r="AB478" t="str">
            <v>Chirografario</v>
          </cell>
          <cell r="AK478">
            <v>4847.391342465753</v>
          </cell>
          <cell r="AL478" t="str">
            <v>Chirografario</v>
          </cell>
          <cell r="AM478" t="str">
            <v>Chirografario - Altro</v>
          </cell>
          <cell r="AN478" t="str">
            <v>CONSUMER - NON IPO</v>
          </cell>
        </row>
        <row r="479">
          <cell r="M479">
            <v>3030.48</v>
          </cell>
          <cell r="N479">
            <v>3030.48</v>
          </cell>
          <cell r="R479">
            <v>148.54</v>
          </cell>
          <cell r="AB479" t="str">
            <v>Chirografario</v>
          </cell>
          <cell r="AK479">
            <v>6019.4465753424656</v>
          </cell>
          <cell r="AL479" t="str">
            <v>Chirografario</v>
          </cell>
          <cell r="AM479" t="str">
            <v>Chirografario - Altro</v>
          </cell>
          <cell r="AN479" t="str">
            <v>CONSUMER - NON IPO</v>
          </cell>
        </row>
        <row r="480">
          <cell r="M480">
            <v>12628</v>
          </cell>
          <cell r="N480">
            <v>12628</v>
          </cell>
          <cell r="R480">
            <v>600.05999999999995</v>
          </cell>
          <cell r="AB480" t="str">
            <v>Chirografario</v>
          </cell>
          <cell r="AK480">
            <v>29096.295890410958</v>
          </cell>
          <cell r="AL480" t="str">
            <v>Chirografario</v>
          </cell>
          <cell r="AM480" t="str">
            <v>Chirografario - Altro</v>
          </cell>
          <cell r="AN480" t="str">
            <v>CONSUMER - NON IPO</v>
          </cell>
        </row>
        <row r="481">
          <cell r="M481">
            <v>2460.59</v>
          </cell>
          <cell r="N481">
            <v>2460.59</v>
          </cell>
          <cell r="R481">
            <v>120.59</v>
          </cell>
          <cell r="AB481" t="str">
            <v>Chirografario</v>
          </cell>
          <cell r="AK481">
            <v>4840.2838904109594</v>
          </cell>
          <cell r="AL481" t="str">
            <v>Chirografario</v>
          </cell>
          <cell r="AM481" t="str">
            <v>Chirografario - Altro</v>
          </cell>
          <cell r="AN481" t="str">
            <v>CONSUMER - NON IPO</v>
          </cell>
        </row>
        <row r="482">
          <cell r="M482">
            <v>132.13</v>
          </cell>
          <cell r="N482">
            <v>13287.06</v>
          </cell>
          <cell r="R482">
            <v>104.52</v>
          </cell>
          <cell r="AB482" t="str">
            <v>Chirografario</v>
          </cell>
          <cell r="AK482">
            <v>30724.051068493147</v>
          </cell>
          <cell r="AL482" t="str">
            <v>Chirografario</v>
          </cell>
          <cell r="AM482" t="str">
            <v>Chirografario - Altro</v>
          </cell>
          <cell r="AN482" t="str">
            <v>CONSUMER - NON IPO</v>
          </cell>
        </row>
        <row r="483">
          <cell r="M483">
            <v>14761.759999999998</v>
          </cell>
          <cell r="N483">
            <v>14761.760000000002</v>
          </cell>
          <cell r="R483">
            <v>654.03</v>
          </cell>
          <cell r="AB483" t="str">
            <v>Chirografario</v>
          </cell>
          <cell r="AK483">
            <v>33527.394630136994</v>
          </cell>
          <cell r="AL483" t="str">
            <v>Chirografario</v>
          </cell>
          <cell r="AM483" t="str">
            <v>Chirografario - Altro</v>
          </cell>
          <cell r="AN483" t="str">
            <v>CONSUMER - NON IPO</v>
          </cell>
        </row>
        <row r="484">
          <cell r="M484">
            <v>1646.87</v>
          </cell>
          <cell r="N484">
            <v>1646.87</v>
          </cell>
          <cell r="R484">
            <v>59.97</v>
          </cell>
          <cell r="AB484" t="str">
            <v>Chirografario</v>
          </cell>
          <cell r="AK484">
            <v>4281.8620000000001</v>
          </cell>
          <cell r="AL484" t="str">
            <v>Chirografario</v>
          </cell>
          <cell r="AM484" t="str">
            <v>Chirografario - Altro</v>
          </cell>
          <cell r="AN484" t="str">
            <v>CONSUMER - NON IPO</v>
          </cell>
        </row>
        <row r="485">
          <cell r="M485">
            <v>1851.15</v>
          </cell>
          <cell r="N485">
            <v>1851.15</v>
          </cell>
          <cell r="R485">
            <v>90.83</v>
          </cell>
          <cell r="AB485" t="str">
            <v>Chirografario</v>
          </cell>
          <cell r="AK485">
            <v>3676.9417808219177</v>
          </cell>
          <cell r="AL485" t="str">
            <v>Chirografario</v>
          </cell>
          <cell r="AM485" t="str">
            <v>Chirografario - Altro</v>
          </cell>
          <cell r="AN485" t="str">
            <v>CONSUMER - NON IPO</v>
          </cell>
        </row>
        <row r="486">
          <cell r="M486">
            <v>7149.07</v>
          </cell>
          <cell r="N486">
            <v>7149.07</v>
          </cell>
          <cell r="R486">
            <v>675.1</v>
          </cell>
          <cell r="AB486" t="str">
            <v>Chirografario</v>
          </cell>
          <cell r="AK486">
            <v>15590.848547945205</v>
          </cell>
          <cell r="AL486" t="str">
            <v>Chirografario</v>
          </cell>
          <cell r="AM486" t="str">
            <v>Chirografario - Altro</v>
          </cell>
          <cell r="AN486" t="str">
            <v>CONSUMER - NON IPO</v>
          </cell>
        </row>
        <row r="487">
          <cell r="M487">
            <v>13584.31</v>
          </cell>
          <cell r="N487">
            <v>13584.310000000001</v>
          </cell>
          <cell r="R487">
            <v>668.71</v>
          </cell>
          <cell r="AB487" t="str">
            <v>Chirografario</v>
          </cell>
          <cell r="AK487">
            <v>27764.096602739726</v>
          </cell>
          <cell r="AL487" t="str">
            <v>Chirografario</v>
          </cell>
          <cell r="AM487" t="str">
            <v>Chirografario - Altro</v>
          </cell>
          <cell r="AN487" t="str">
            <v>CONSUMER - NON IPO</v>
          </cell>
        </row>
        <row r="488">
          <cell r="M488">
            <v>4212.53</v>
          </cell>
          <cell r="N488">
            <v>4212.5300000000007</v>
          </cell>
          <cell r="R488">
            <v>205.11</v>
          </cell>
          <cell r="AB488" t="str">
            <v>Chirografario</v>
          </cell>
          <cell r="AK488">
            <v>8205.7776164383577</v>
          </cell>
          <cell r="AL488" t="str">
            <v>Chirografario</v>
          </cell>
          <cell r="AM488" t="str">
            <v>Chirografario - Altro</v>
          </cell>
          <cell r="AN488" t="str">
            <v>CONSUMER - NON IPO</v>
          </cell>
        </row>
        <row r="489">
          <cell r="M489">
            <v>1479.18</v>
          </cell>
          <cell r="N489">
            <v>1479.18</v>
          </cell>
          <cell r="R489">
            <v>72.44</v>
          </cell>
          <cell r="AB489" t="str">
            <v>Chirografario</v>
          </cell>
          <cell r="AK489">
            <v>2938.0972602739726</v>
          </cell>
          <cell r="AL489" t="str">
            <v>Chirografario</v>
          </cell>
          <cell r="AM489" t="str">
            <v>Chirografario - Altro</v>
          </cell>
          <cell r="AN489" t="str">
            <v>CONSUMER - NON IPO</v>
          </cell>
        </row>
        <row r="490">
          <cell r="M490">
            <v>3184.87</v>
          </cell>
          <cell r="N490">
            <v>3184.8700000000003</v>
          </cell>
          <cell r="R490">
            <v>150.87</v>
          </cell>
          <cell r="AB490" t="str">
            <v>Chirografario</v>
          </cell>
          <cell r="AK490">
            <v>11011.797095890412</v>
          </cell>
          <cell r="AL490" t="str">
            <v>Chirografario</v>
          </cell>
          <cell r="AM490" t="str">
            <v>Chirografario - Altro</v>
          </cell>
          <cell r="AN490" t="str">
            <v>CONSUMER - NON IPO</v>
          </cell>
        </row>
        <row r="491">
          <cell r="M491">
            <v>3730.88</v>
          </cell>
          <cell r="N491">
            <v>3730.8799999999997</v>
          </cell>
          <cell r="R491">
            <v>178.45</v>
          </cell>
          <cell r="AB491" t="str">
            <v>Chirografario</v>
          </cell>
          <cell r="AK491">
            <v>8770.1233972602731</v>
          </cell>
          <cell r="AL491" t="str">
            <v>Chirografario</v>
          </cell>
          <cell r="AM491" t="str">
            <v>Chirografario - Altro</v>
          </cell>
          <cell r="AN491" t="str">
            <v>CONSUMER - NON IPO</v>
          </cell>
        </row>
        <row r="492">
          <cell r="M492">
            <v>8233.83</v>
          </cell>
          <cell r="N492">
            <v>8233.83</v>
          </cell>
          <cell r="R492">
            <v>396.05</v>
          </cell>
          <cell r="AB492" t="str">
            <v>Chirografario</v>
          </cell>
          <cell r="AK492">
            <v>15046.478383561644</v>
          </cell>
          <cell r="AL492" t="str">
            <v>Chirografario</v>
          </cell>
          <cell r="AM492" t="str">
            <v>Chirografario - Altro</v>
          </cell>
          <cell r="AN492" t="str">
            <v>CONSUMER - NON IPO</v>
          </cell>
        </row>
        <row r="493">
          <cell r="M493">
            <v>3689.73</v>
          </cell>
          <cell r="N493">
            <v>3689.73</v>
          </cell>
          <cell r="R493">
            <v>540.29</v>
          </cell>
          <cell r="AB493" t="str">
            <v>Chirografario</v>
          </cell>
          <cell r="AK493">
            <v>7116.629917808219</v>
          </cell>
          <cell r="AL493" t="str">
            <v>Chirografario</v>
          </cell>
          <cell r="AM493" t="str">
            <v>Chirografario - Altro</v>
          </cell>
          <cell r="AN493" t="str">
            <v>CONSUMER - NON IPO</v>
          </cell>
        </row>
        <row r="494">
          <cell r="M494">
            <v>11241.1</v>
          </cell>
          <cell r="N494">
            <v>11241.1</v>
          </cell>
          <cell r="R494">
            <v>518.29999999999995</v>
          </cell>
          <cell r="AB494" t="str">
            <v>Chirografario</v>
          </cell>
          <cell r="AK494">
            <v>22112.629589041095</v>
          </cell>
          <cell r="AL494" t="str">
            <v>Chirografario</v>
          </cell>
          <cell r="AM494" t="str">
            <v>Chirografario - Altro</v>
          </cell>
          <cell r="AN494" t="str">
            <v>CONSUMER - NON IPO</v>
          </cell>
        </row>
        <row r="495">
          <cell r="M495">
            <v>7001.6</v>
          </cell>
          <cell r="N495">
            <v>7001.6</v>
          </cell>
          <cell r="R495">
            <v>1037.83</v>
          </cell>
          <cell r="AB495" t="str">
            <v>Chirografario</v>
          </cell>
          <cell r="AK495">
            <v>14406.031780821917</v>
          </cell>
          <cell r="AL495" t="str">
            <v>Chirografario</v>
          </cell>
          <cell r="AM495" t="str">
            <v>Chirografario - Altro</v>
          </cell>
          <cell r="AN495" t="str">
            <v>CONSUMER - NON IPO</v>
          </cell>
        </row>
        <row r="496">
          <cell r="M496">
            <v>6412.42</v>
          </cell>
          <cell r="N496">
            <v>6412.42</v>
          </cell>
          <cell r="R496">
            <v>3916.02</v>
          </cell>
          <cell r="AB496" t="str">
            <v>Chirografario</v>
          </cell>
          <cell r="AK496">
            <v>11015.307780821917</v>
          </cell>
          <cell r="AL496" t="str">
            <v>Chirografario</v>
          </cell>
          <cell r="AM496" t="str">
            <v>Chirografario - Altro</v>
          </cell>
          <cell r="AN496" t="str">
            <v>CONSUMER - NON IPO</v>
          </cell>
        </row>
        <row r="497">
          <cell r="M497">
            <v>4661.25</v>
          </cell>
          <cell r="N497">
            <v>4661.25</v>
          </cell>
          <cell r="R497">
            <v>448.24</v>
          </cell>
          <cell r="AB497" t="str">
            <v>Chirografario</v>
          </cell>
          <cell r="AK497">
            <v>8454.1027397260277</v>
          </cell>
          <cell r="AL497" t="str">
            <v>Chirografario</v>
          </cell>
          <cell r="AM497" t="str">
            <v>Chirografario - Altro</v>
          </cell>
          <cell r="AN497" t="str">
            <v>CONSUMER - NON IPO</v>
          </cell>
        </row>
        <row r="498">
          <cell r="M498">
            <v>8418.51</v>
          </cell>
          <cell r="N498">
            <v>8418.51</v>
          </cell>
          <cell r="R498">
            <v>1212.6400000000001</v>
          </cell>
          <cell r="AB498" t="str">
            <v>Chirografario</v>
          </cell>
          <cell r="AK498">
            <v>15383.962109589042</v>
          </cell>
          <cell r="AL498" t="str">
            <v>Chirografario</v>
          </cell>
          <cell r="AM498" t="str">
            <v>Chirografario - Altro</v>
          </cell>
          <cell r="AN498" t="str">
            <v>CONSUMER - NON IPO</v>
          </cell>
        </row>
        <row r="499">
          <cell r="M499">
            <v>3193.56</v>
          </cell>
          <cell r="N499">
            <v>3193.56</v>
          </cell>
          <cell r="R499">
            <v>149.16999999999999</v>
          </cell>
          <cell r="AB499" t="str">
            <v>Chirografario</v>
          </cell>
          <cell r="AK499">
            <v>12573.001972602739</v>
          </cell>
          <cell r="AL499" t="str">
            <v>Chirografario</v>
          </cell>
          <cell r="AM499" t="str">
            <v>Chirografario - Altro</v>
          </cell>
          <cell r="AN499" t="str">
            <v>CONSUMER - NON IPO</v>
          </cell>
        </row>
        <row r="500">
          <cell r="M500">
            <v>4384.04</v>
          </cell>
          <cell r="N500">
            <v>4384.04</v>
          </cell>
          <cell r="R500">
            <v>214.06</v>
          </cell>
          <cell r="AB500" t="str">
            <v>Chirografario</v>
          </cell>
          <cell r="AK500">
            <v>8623.9471780821914</v>
          </cell>
          <cell r="AL500" t="str">
            <v>Chirografario</v>
          </cell>
          <cell r="AM500" t="str">
            <v>Chirografario - Altro</v>
          </cell>
          <cell r="AN500" t="str">
            <v>CONSUMER - NON IPO</v>
          </cell>
        </row>
        <row r="501">
          <cell r="M501">
            <v>26159.91</v>
          </cell>
          <cell r="N501">
            <v>26159.91</v>
          </cell>
          <cell r="R501">
            <v>3630.48</v>
          </cell>
          <cell r="AB501" t="str">
            <v>Chirografario</v>
          </cell>
          <cell r="AK501">
            <v>50456.374356164386</v>
          </cell>
          <cell r="AL501" t="str">
            <v>Chirografario</v>
          </cell>
          <cell r="AM501" t="str">
            <v>Chirografario - Altro</v>
          </cell>
          <cell r="AN501" t="str">
            <v>CONSUMER - NON IPO</v>
          </cell>
        </row>
        <row r="502">
          <cell r="M502">
            <v>21828.52</v>
          </cell>
          <cell r="N502">
            <v>21828.519999999997</v>
          </cell>
          <cell r="R502">
            <v>1036.1400000000001</v>
          </cell>
          <cell r="AB502" t="str">
            <v>Chirografario</v>
          </cell>
          <cell r="AK502">
            <v>50295.302246575331</v>
          </cell>
          <cell r="AL502" t="str">
            <v>Chirografario</v>
          </cell>
          <cell r="AM502" t="str">
            <v>Chirografario - Altro</v>
          </cell>
          <cell r="AN502" t="str">
            <v>CONSUMER - NON IPO</v>
          </cell>
        </row>
        <row r="503">
          <cell r="M503">
            <v>2334.31</v>
          </cell>
          <cell r="N503">
            <v>2334.31</v>
          </cell>
          <cell r="R503">
            <v>227.87</v>
          </cell>
          <cell r="AB503" t="str">
            <v>Chirografario</v>
          </cell>
          <cell r="AK503">
            <v>4547.1079726027401</v>
          </cell>
          <cell r="AL503" t="str">
            <v>Chirografario</v>
          </cell>
          <cell r="AM503" t="str">
            <v>Chirografario - Altro</v>
          </cell>
          <cell r="AN503" t="str">
            <v>CONSUMER - NON IPO</v>
          </cell>
        </row>
        <row r="504">
          <cell r="M504">
            <v>4491.8</v>
          </cell>
          <cell r="N504">
            <v>4491.8</v>
          </cell>
          <cell r="R504">
            <v>192.52</v>
          </cell>
          <cell r="AB504" t="str">
            <v>Chirografario</v>
          </cell>
          <cell r="AK504">
            <v>10201.923835616439</v>
          </cell>
          <cell r="AL504" t="str">
            <v>Chirografario</v>
          </cell>
          <cell r="AM504" t="str">
            <v>Chirografario - Altro</v>
          </cell>
          <cell r="AN504" t="str">
            <v>CONSUMER - NON IPO</v>
          </cell>
        </row>
        <row r="505">
          <cell r="M505">
            <v>16210.25</v>
          </cell>
          <cell r="N505">
            <v>16210.25</v>
          </cell>
          <cell r="R505">
            <v>3946.96</v>
          </cell>
          <cell r="AB505" t="str">
            <v>Chirografario</v>
          </cell>
          <cell r="AK505">
            <v>31265.797260273976</v>
          </cell>
          <cell r="AL505" t="str">
            <v>Chirografario</v>
          </cell>
          <cell r="AM505" t="str">
            <v>Chirografario - Altro</v>
          </cell>
          <cell r="AN505" t="str">
            <v>CONSUMER - NON IPO</v>
          </cell>
        </row>
        <row r="506">
          <cell r="M506">
            <v>10708.71</v>
          </cell>
          <cell r="N506">
            <v>10708.710000000001</v>
          </cell>
          <cell r="R506">
            <v>1561.05</v>
          </cell>
          <cell r="AB506" t="str">
            <v>Chirografario</v>
          </cell>
          <cell r="AK506">
            <v>20243.862739726028</v>
          </cell>
          <cell r="AL506" t="str">
            <v>Chirografario</v>
          </cell>
          <cell r="AM506" t="str">
            <v>Chirografario - Altro</v>
          </cell>
          <cell r="AN506" t="str">
            <v>CONSUMER - NON IPO</v>
          </cell>
        </row>
        <row r="507">
          <cell r="M507">
            <v>3279.97</v>
          </cell>
          <cell r="N507">
            <v>3279.97</v>
          </cell>
          <cell r="R507">
            <v>128.62</v>
          </cell>
          <cell r="AB507" t="str">
            <v>Chirografario</v>
          </cell>
          <cell r="AK507">
            <v>6137.5876986301364</v>
          </cell>
          <cell r="AL507" t="str">
            <v>Chirografario</v>
          </cell>
          <cell r="AM507" t="str">
            <v>Chirografario - Altro</v>
          </cell>
          <cell r="AN507" t="str">
            <v>CONSUMER - NON IPO</v>
          </cell>
        </row>
        <row r="508">
          <cell r="M508">
            <v>1671.4</v>
          </cell>
          <cell r="N508">
            <v>1671.4</v>
          </cell>
          <cell r="R508">
            <v>81.94</v>
          </cell>
          <cell r="AB508" t="str">
            <v>Chirografario</v>
          </cell>
          <cell r="AK508">
            <v>3319.9041095890411</v>
          </cell>
          <cell r="AL508" t="str">
            <v>Chirografario</v>
          </cell>
          <cell r="AM508" t="str">
            <v>Chirografario - Altro</v>
          </cell>
          <cell r="AN508" t="str">
            <v>CONSUMER - NON IPO</v>
          </cell>
        </row>
        <row r="509">
          <cell r="M509">
            <v>2257.27</v>
          </cell>
          <cell r="N509">
            <v>2257.27</v>
          </cell>
          <cell r="R509">
            <v>215.11</v>
          </cell>
          <cell r="AB509" t="str">
            <v>Chirografario</v>
          </cell>
          <cell r="AK509">
            <v>3531.2360821917805</v>
          </cell>
          <cell r="AL509" t="str">
            <v>Chirografario</v>
          </cell>
          <cell r="AM509" t="str">
            <v>Chirografario - Altro</v>
          </cell>
          <cell r="AN509" t="str">
            <v>CONSUMER - NON IPO</v>
          </cell>
        </row>
        <row r="510">
          <cell r="M510">
            <v>11444.21</v>
          </cell>
          <cell r="N510">
            <v>11444.21</v>
          </cell>
          <cell r="R510">
            <v>563.91</v>
          </cell>
          <cell r="AB510" t="str">
            <v>Chirografario</v>
          </cell>
          <cell r="AK510">
            <v>23296.021999999997</v>
          </cell>
          <cell r="AL510" t="str">
            <v>Chirografario</v>
          </cell>
          <cell r="AM510" t="str">
            <v>Chirografario - Altro</v>
          </cell>
          <cell r="AN510" t="str">
            <v>CONSUMER - NON IPO</v>
          </cell>
        </row>
        <row r="511">
          <cell r="M511">
            <v>2991.05</v>
          </cell>
          <cell r="N511">
            <v>2991.05</v>
          </cell>
          <cell r="R511">
            <v>111.21</v>
          </cell>
          <cell r="AB511" t="str">
            <v>Chirografario</v>
          </cell>
          <cell r="AK511">
            <v>9931.92493150685</v>
          </cell>
          <cell r="AL511" t="str">
            <v>Chirografario</v>
          </cell>
          <cell r="AM511" t="str">
            <v>Chirografario - Altro</v>
          </cell>
          <cell r="AN511" t="str">
            <v>CONSUMER - NON IPO</v>
          </cell>
        </row>
        <row r="512">
          <cell r="M512">
            <v>4151.9799999999996</v>
          </cell>
          <cell r="N512">
            <v>4151.9800000000005</v>
          </cell>
          <cell r="R512">
            <v>162.69999999999999</v>
          </cell>
          <cell r="AB512" t="str">
            <v>Chirografario</v>
          </cell>
          <cell r="AK512">
            <v>12035.054356164384</v>
          </cell>
          <cell r="AL512" t="str">
            <v>Chirografario</v>
          </cell>
          <cell r="AM512" t="str">
            <v>Chirografario - Altro</v>
          </cell>
          <cell r="AN512" t="str">
            <v>CONSUMER - NON IPO</v>
          </cell>
        </row>
        <row r="513">
          <cell r="M513">
            <v>12212.83</v>
          </cell>
          <cell r="N513">
            <v>12212.830000000002</v>
          </cell>
          <cell r="R513">
            <v>586.39</v>
          </cell>
          <cell r="AB513" t="str">
            <v>Chirografario</v>
          </cell>
          <cell r="AK513">
            <v>24024.142301369866</v>
          </cell>
          <cell r="AL513" t="str">
            <v>Chirografario</v>
          </cell>
          <cell r="AM513" t="str">
            <v>Chirografario - Altro</v>
          </cell>
          <cell r="AN513" t="str">
            <v>CONSUMER - NON IPO</v>
          </cell>
        </row>
        <row r="514">
          <cell r="M514">
            <v>3949</v>
          </cell>
          <cell r="N514">
            <v>3949</v>
          </cell>
          <cell r="R514">
            <v>380.53</v>
          </cell>
          <cell r="AB514" t="str">
            <v>Chirografario</v>
          </cell>
          <cell r="AK514">
            <v>7389.4986301369863</v>
          </cell>
          <cell r="AL514" t="str">
            <v>Chirografario</v>
          </cell>
          <cell r="AM514" t="str">
            <v>Chirografario - Altro</v>
          </cell>
          <cell r="AN514" t="str">
            <v>CONSUMER - NON IPO</v>
          </cell>
        </row>
        <row r="515">
          <cell r="M515">
            <v>2794.59</v>
          </cell>
          <cell r="N515">
            <v>2794.5899999999997</v>
          </cell>
          <cell r="R515">
            <v>137.44</v>
          </cell>
          <cell r="AB515" t="str">
            <v>Chirografario</v>
          </cell>
          <cell r="AK515">
            <v>5642.7748767123276</v>
          </cell>
          <cell r="AL515" t="str">
            <v>Chirografario</v>
          </cell>
          <cell r="AM515" t="str">
            <v>Chirografario - Altro</v>
          </cell>
          <cell r="AN515" t="str">
            <v>CONSUMER - NON IPO</v>
          </cell>
        </row>
        <row r="516">
          <cell r="M516">
            <v>22068.28</v>
          </cell>
          <cell r="N516">
            <v>22068.28</v>
          </cell>
          <cell r="R516">
            <v>1057.3900000000001</v>
          </cell>
          <cell r="AB516" t="str">
            <v>Chirografario</v>
          </cell>
          <cell r="AK516">
            <v>44559.787287671228</v>
          </cell>
          <cell r="AL516" t="str">
            <v>Chirografario</v>
          </cell>
          <cell r="AM516" t="str">
            <v>Chirografario - Altro</v>
          </cell>
          <cell r="AN516" t="str">
            <v>CONSUMER - NON IPO</v>
          </cell>
        </row>
        <row r="517">
          <cell r="M517">
            <v>7938.32</v>
          </cell>
          <cell r="N517">
            <v>7938.32</v>
          </cell>
          <cell r="R517">
            <v>386.43</v>
          </cell>
          <cell r="AB517" t="str">
            <v>Chirografario</v>
          </cell>
          <cell r="AK517">
            <v>20791.873753424657</v>
          </cell>
          <cell r="AL517" t="str">
            <v>Chirografario</v>
          </cell>
          <cell r="AM517" t="str">
            <v>Chirografario - Altro</v>
          </cell>
          <cell r="AN517" t="str">
            <v>CONSUMER - NON IPO</v>
          </cell>
        </row>
        <row r="518">
          <cell r="M518">
            <v>11483.62</v>
          </cell>
          <cell r="N518">
            <v>11483.62</v>
          </cell>
          <cell r="R518">
            <v>1113.96</v>
          </cell>
          <cell r="AB518" t="str">
            <v>Chirografario</v>
          </cell>
          <cell r="AK518">
            <v>21708.761095890412</v>
          </cell>
          <cell r="AL518" t="str">
            <v>Chirografario</v>
          </cell>
          <cell r="AM518" t="str">
            <v>Chirografario - Altro</v>
          </cell>
          <cell r="AN518" t="str">
            <v>CONSUMER - NON IPO</v>
          </cell>
        </row>
        <row r="519">
          <cell r="M519">
            <v>17538.900000000001</v>
          </cell>
          <cell r="N519">
            <v>17538.900000000001</v>
          </cell>
          <cell r="R519">
            <v>7533.75</v>
          </cell>
          <cell r="AB519" t="str">
            <v>Chirografario</v>
          </cell>
          <cell r="AK519">
            <v>32819.366301369868</v>
          </cell>
          <cell r="AL519" t="str">
            <v>Chirografario</v>
          </cell>
          <cell r="AM519" t="str">
            <v>Chirografario - Altro</v>
          </cell>
          <cell r="AN519" t="str">
            <v>CONSUMER - NON IPO</v>
          </cell>
        </row>
        <row r="520">
          <cell r="M520">
            <v>6469.19</v>
          </cell>
          <cell r="N520">
            <v>6469.19</v>
          </cell>
          <cell r="R520">
            <v>317.89999999999998</v>
          </cell>
          <cell r="AB520" t="str">
            <v>Chirografario</v>
          </cell>
          <cell r="AK520">
            <v>13062.446657534245</v>
          </cell>
          <cell r="AL520" t="str">
            <v>Chirografario</v>
          </cell>
          <cell r="AM520" t="str">
            <v>Chirografario - Altro</v>
          </cell>
          <cell r="AN520" t="str">
            <v>CONSUMER - NON IPO</v>
          </cell>
        </row>
        <row r="521">
          <cell r="M521">
            <v>14283.23</v>
          </cell>
          <cell r="N521">
            <v>14283.23</v>
          </cell>
          <cell r="R521">
            <v>704.17</v>
          </cell>
          <cell r="AB521" t="str">
            <v>Chirografario</v>
          </cell>
          <cell r="AK521">
            <v>29075.177780821916</v>
          </cell>
          <cell r="AL521" t="str">
            <v>Chirografario</v>
          </cell>
          <cell r="AM521" t="str">
            <v>Chirografario - Altro</v>
          </cell>
          <cell r="AN521" t="str">
            <v>CONSUMER - NON IPO</v>
          </cell>
        </row>
        <row r="522">
          <cell r="M522">
            <v>11888.439999999999</v>
          </cell>
          <cell r="N522">
            <v>11888.439999999999</v>
          </cell>
          <cell r="R522">
            <v>1103.99</v>
          </cell>
          <cell r="AB522" t="str">
            <v>Chirografario</v>
          </cell>
          <cell r="AK522">
            <v>21724.902684931505</v>
          </cell>
          <cell r="AL522" t="str">
            <v>Chirografario</v>
          </cell>
          <cell r="AM522" t="str">
            <v>Chirografario - Altro</v>
          </cell>
          <cell r="AN522" t="str">
            <v>CONSUMER - NON IPO</v>
          </cell>
        </row>
        <row r="523">
          <cell r="M523">
            <v>8807.99</v>
          </cell>
          <cell r="N523">
            <v>8807.99</v>
          </cell>
          <cell r="R523">
            <v>433.66</v>
          </cell>
          <cell r="AB523" t="str">
            <v>Chirografario</v>
          </cell>
          <cell r="AK523">
            <v>17784.90035616438</v>
          </cell>
          <cell r="AL523" t="str">
            <v>Chirografario</v>
          </cell>
          <cell r="AM523" t="str">
            <v>Chirografario - Altro</v>
          </cell>
          <cell r="AN523" t="str">
            <v>CONSUMER - NON IPO</v>
          </cell>
        </row>
        <row r="524">
          <cell r="M524">
            <v>21950.25</v>
          </cell>
          <cell r="N524">
            <v>21950.25</v>
          </cell>
          <cell r="R524">
            <v>6427.95</v>
          </cell>
          <cell r="AB524" t="str">
            <v>Chirografario</v>
          </cell>
          <cell r="AK524">
            <v>39811.138356164389</v>
          </cell>
          <cell r="AL524" t="str">
            <v>Chirografario</v>
          </cell>
          <cell r="AM524" t="str">
            <v>Chirografario - Altro</v>
          </cell>
          <cell r="AN524" t="str">
            <v>CONSUMER - NON IPO</v>
          </cell>
        </row>
        <row r="525">
          <cell r="M525">
            <v>13870.58</v>
          </cell>
          <cell r="N525">
            <v>13870.58</v>
          </cell>
          <cell r="R525">
            <v>678.04000000000008</v>
          </cell>
          <cell r="AB525" t="str">
            <v>Chirografario</v>
          </cell>
          <cell r="AK525">
            <v>28007.17112328767</v>
          </cell>
          <cell r="AL525" t="str">
            <v>Chirografario</v>
          </cell>
          <cell r="AM525" t="str">
            <v>Chirografario - Altro</v>
          </cell>
          <cell r="AN525" t="str">
            <v>CONSUMER - NON IPO</v>
          </cell>
        </row>
        <row r="526">
          <cell r="M526">
            <v>12789.69</v>
          </cell>
          <cell r="N526">
            <v>12789.69</v>
          </cell>
          <cell r="R526">
            <v>613.70000000000005</v>
          </cell>
          <cell r="AB526" t="str">
            <v>Chirografario</v>
          </cell>
          <cell r="AK526">
            <v>30555.095013698632</v>
          </cell>
          <cell r="AL526" t="str">
            <v>Chirografario</v>
          </cell>
          <cell r="AM526" t="str">
            <v>Chirografario - Altro</v>
          </cell>
          <cell r="AN526" t="str">
            <v>CONSUMER - NON IPO</v>
          </cell>
        </row>
        <row r="527">
          <cell r="M527">
            <v>1036.8</v>
          </cell>
          <cell r="N527">
            <v>1036.8</v>
          </cell>
          <cell r="R527">
            <v>51.84</v>
          </cell>
          <cell r="AB527" t="str">
            <v>Chirografario</v>
          </cell>
          <cell r="AK527">
            <v>2093.4838356164382</v>
          </cell>
          <cell r="AL527" t="str">
            <v>Chirografario</v>
          </cell>
          <cell r="AM527" t="str">
            <v>Chirografario - Altro</v>
          </cell>
          <cell r="AN527" t="str">
            <v>CONSUMER - NON IPO</v>
          </cell>
        </row>
        <row r="528">
          <cell r="M528">
            <v>4903.58</v>
          </cell>
          <cell r="N528">
            <v>4903.58</v>
          </cell>
          <cell r="R528">
            <v>715.47</v>
          </cell>
          <cell r="AB528" t="str">
            <v>Chirografario</v>
          </cell>
          <cell r="AK528">
            <v>9457.8638904109594</v>
          </cell>
          <cell r="AL528" t="str">
            <v>Chirografario</v>
          </cell>
          <cell r="AM528" t="str">
            <v>Chirografario - Altro</v>
          </cell>
          <cell r="AN528" t="str">
            <v>CONSUMER - NON IPO</v>
          </cell>
        </row>
        <row r="529">
          <cell r="M529">
            <v>1177.26</v>
          </cell>
          <cell r="N529">
            <v>1177.26</v>
          </cell>
          <cell r="R529">
            <v>57.68</v>
          </cell>
          <cell r="AB529" t="str">
            <v>Chirografario</v>
          </cell>
          <cell r="AK529">
            <v>2270.6603835616438</v>
          </cell>
          <cell r="AL529" t="str">
            <v>Chirografario</v>
          </cell>
          <cell r="AM529" t="str">
            <v>Chirografario - Altro</v>
          </cell>
          <cell r="AN529" t="str">
            <v>CONSUMER - NON IPO</v>
          </cell>
        </row>
        <row r="530">
          <cell r="M530">
            <v>4138.1099999999997</v>
          </cell>
          <cell r="N530">
            <v>4138.1100000000006</v>
          </cell>
          <cell r="R530">
            <v>598.48</v>
          </cell>
          <cell r="AB530" t="str">
            <v>Chirografario</v>
          </cell>
          <cell r="AK530">
            <v>7743.3674794520557</v>
          </cell>
          <cell r="AL530" t="str">
            <v>Chirografario</v>
          </cell>
          <cell r="AM530" t="str">
            <v>Chirografario - Altro</v>
          </cell>
          <cell r="AN530" t="str">
            <v>CONSUMER - NON IPO</v>
          </cell>
        </row>
        <row r="531">
          <cell r="M531">
            <v>1477.34</v>
          </cell>
          <cell r="N531">
            <v>1477.3400000000001</v>
          </cell>
          <cell r="R531">
            <v>54.77</v>
          </cell>
          <cell r="AB531" t="str">
            <v>Chirografario</v>
          </cell>
          <cell r="AK531">
            <v>4905.5783013698638</v>
          </cell>
          <cell r="AL531" t="str">
            <v>Chirografario</v>
          </cell>
          <cell r="AM531" t="str">
            <v>Chirografario - Altro</v>
          </cell>
          <cell r="AN531" t="str">
            <v>CONSUMER - NON IPO</v>
          </cell>
        </row>
        <row r="532">
          <cell r="M532">
            <v>19422.580000000002</v>
          </cell>
          <cell r="N532">
            <v>19422.580000000002</v>
          </cell>
          <cell r="R532">
            <v>957.98</v>
          </cell>
          <cell r="AB532" t="str">
            <v>Chirografario</v>
          </cell>
          <cell r="AK532">
            <v>39536.923123287677</v>
          </cell>
          <cell r="AL532" t="str">
            <v>Chirografario</v>
          </cell>
          <cell r="AM532" t="str">
            <v>Chirografario - Altro</v>
          </cell>
          <cell r="AN532" t="str">
            <v>CONSUMER - NON IPO</v>
          </cell>
        </row>
        <row r="533">
          <cell r="M533">
            <v>24256.23</v>
          </cell>
          <cell r="N533">
            <v>24256.23</v>
          </cell>
          <cell r="R533">
            <v>1164.8699999999999</v>
          </cell>
          <cell r="AB533" t="str">
            <v>Chirografario</v>
          </cell>
          <cell r="AK533">
            <v>57949.130301369863</v>
          </cell>
          <cell r="AL533" t="str">
            <v>Chirografario</v>
          </cell>
          <cell r="AM533" t="str">
            <v>Chirografario - Altro</v>
          </cell>
          <cell r="AN533" t="str">
            <v>CONSUMER - NON IPO</v>
          </cell>
        </row>
        <row r="534">
          <cell r="M534">
            <v>7503.1</v>
          </cell>
          <cell r="N534">
            <v>7503.0999999999995</v>
          </cell>
          <cell r="R534">
            <v>1051.71</v>
          </cell>
          <cell r="AB534" t="str">
            <v>Chirografario</v>
          </cell>
          <cell r="AK534">
            <v>12128.298630136986</v>
          </cell>
          <cell r="AL534" t="str">
            <v>Chirografario</v>
          </cell>
          <cell r="AM534" t="str">
            <v>Chirografario - Altro</v>
          </cell>
          <cell r="AN534" t="str">
            <v>CONSUMER - NON IPO</v>
          </cell>
        </row>
        <row r="535">
          <cell r="M535">
            <v>24408.93</v>
          </cell>
          <cell r="N535">
            <v>24408.93</v>
          </cell>
          <cell r="R535">
            <v>1170.9299999999998</v>
          </cell>
          <cell r="AB535" t="str">
            <v>Chirografario</v>
          </cell>
          <cell r="AK535">
            <v>57712.072849315067</v>
          </cell>
          <cell r="AL535" t="str">
            <v>Chirografario</v>
          </cell>
          <cell r="AM535" t="str">
            <v>Chirografario - Altro</v>
          </cell>
          <cell r="AN535" t="str">
            <v>CONSUMER - NON IPO</v>
          </cell>
        </row>
        <row r="536">
          <cell r="M536">
            <v>3162.53</v>
          </cell>
          <cell r="N536">
            <v>3162.53</v>
          </cell>
          <cell r="R536">
            <v>149.25</v>
          </cell>
          <cell r="AB536" t="str">
            <v>Chirografario</v>
          </cell>
          <cell r="AK536">
            <v>7182.8421095890417</v>
          </cell>
          <cell r="AL536" t="str">
            <v>Chirografario</v>
          </cell>
          <cell r="AM536" t="str">
            <v>Chirografario - Altro</v>
          </cell>
          <cell r="AN536" t="str">
            <v>CONSUMER - NON IPO</v>
          </cell>
        </row>
        <row r="537">
          <cell r="M537">
            <v>22672.65</v>
          </cell>
          <cell r="N537">
            <v>22672.65</v>
          </cell>
          <cell r="R537">
            <v>1080.75</v>
          </cell>
          <cell r="AB537" t="str">
            <v>Chirografario</v>
          </cell>
          <cell r="AK537">
            <v>51494.868082191788</v>
          </cell>
          <cell r="AL537" t="str">
            <v>Chirografario</v>
          </cell>
          <cell r="AM537" t="str">
            <v>Chirografario - Altro</v>
          </cell>
          <cell r="AN537" t="str">
            <v>CONSUMER - NON IPO</v>
          </cell>
        </row>
        <row r="538">
          <cell r="M538">
            <v>7046.07</v>
          </cell>
          <cell r="N538">
            <v>7046.07</v>
          </cell>
          <cell r="R538">
            <v>1015.68</v>
          </cell>
          <cell r="AB538" t="str">
            <v>Chirografario</v>
          </cell>
          <cell r="AK538">
            <v>12875.969013698628</v>
          </cell>
          <cell r="AL538" t="str">
            <v>Chirografario</v>
          </cell>
          <cell r="AM538" t="str">
            <v>Chirografario - Altro</v>
          </cell>
          <cell r="AN538" t="str">
            <v>CONSUMER - NON IPO</v>
          </cell>
        </row>
        <row r="539">
          <cell r="M539">
            <v>9914.93</v>
          </cell>
          <cell r="N539">
            <v>9914.93</v>
          </cell>
          <cell r="R539">
            <v>1915.17</v>
          </cell>
          <cell r="AB539" t="str">
            <v>Chirografario</v>
          </cell>
          <cell r="AK539">
            <v>16271.350876712329</v>
          </cell>
          <cell r="AL539" t="str">
            <v>Chirografario</v>
          </cell>
          <cell r="AM539" t="str">
            <v>Chirografario - Altro</v>
          </cell>
          <cell r="AN539" t="str">
            <v>CONSUMER - NON IPO</v>
          </cell>
        </row>
        <row r="540">
          <cell r="M540">
            <v>1253.76</v>
          </cell>
          <cell r="N540">
            <v>1253.76</v>
          </cell>
          <cell r="R540">
            <v>58.92</v>
          </cell>
          <cell r="AB540" t="str">
            <v>Chirografario</v>
          </cell>
          <cell r="AK540">
            <v>2868.1906849315064</v>
          </cell>
          <cell r="AL540" t="str">
            <v>Chirografario</v>
          </cell>
          <cell r="AM540" t="str">
            <v>Chirografario - Altro</v>
          </cell>
          <cell r="AN540" t="str">
            <v>CONSUMER - NON IPO</v>
          </cell>
        </row>
        <row r="541">
          <cell r="M541">
            <v>7110.5</v>
          </cell>
          <cell r="N541">
            <v>7110.5</v>
          </cell>
          <cell r="R541">
            <v>339.55</v>
          </cell>
          <cell r="AB541" t="str">
            <v>Chirografario</v>
          </cell>
          <cell r="AK541">
            <v>16811.949315068494</v>
          </cell>
          <cell r="AL541" t="str">
            <v>Chirografario</v>
          </cell>
          <cell r="AM541" t="str">
            <v>Chirografario - Altro</v>
          </cell>
          <cell r="AN541" t="str">
            <v>CONSUMER - NON IPO</v>
          </cell>
        </row>
        <row r="542">
          <cell r="M542">
            <v>19524.91</v>
          </cell>
          <cell r="N542">
            <v>19524.91</v>
          </cell>
          <cell r="R542">
            <v>2815.92</v>
          </cell>
          <cell r="AB542" t="str">
            <v>Chirografario</v>
          </cell>
          <cell r="AK542">
            <v>35679.767041095889</v>
          </cell>
          <cell r="AL542" t="str">
            <v>Chirografario</v>
          </cell>
          <cell r="AM542" t="str">
            <v>Chirografario - Altro</v>
          </cell>
          <cell r="AN542" t="str">
            <v>CONSUMER - NON IPO</v>
          </cell>
        </row>
        <row r="543">
          <cell r="M543">
            <v>9884.25</v>
          </cell>
          <cell r="N543">
            <v>9884.25</v>
          </cell>
          <cell r="R543">
            <v>379.35</v>
          </cell>
          <cell r="AB543" t="str">
            <v>Chirografario</v>
          </cell>
          <cell r="AK543">
            <v>30248.51301369863</v>
          </cell>
          <cell r="AL543" t="str">
            <v>Chirografario</v>
          </cell>
          <cell r="AM543" t="str">
            <v>Chirografario - Altro</v>
          </cell>
          <cell r="AN543" t="str">
            <v>CONSUMER - NON IPO</v>
          </cell>
        </row>
        <row r="544">
          <cell r="M544">
            <v>2383.7600000000002</v>
          </cell>
          <cell r="N544">
            <v>2383.7599999999998</v>
          </cell>
          <cell r="R544">
            <v>231.9</v>
          </cell>
          <cell r="AB544" t="str">
            <v>Chirografario</v>
          </cell>
          <cell r="AK544">
            <v>4597.7179178082188</v>
          </cell>
          <cell r="AL544" t="str">
            <v>Chirografario</v>
          </cell>
          <cell r="AM544" t="str">
            <v>Chirografario - Altro</v>
          </cell>
          <cell r="AN544" t="str">
            <v>CONSUMER - NON IPO</v>
          </cell>
        </row>
        <row r="545">
          <cell r="M545">
            <v>4546.26</v>
          </cell>
          <cell r="N545">
            <v>4546.26</v>
          </cell>
          <cell r="R545">
            <v>222.6</v>
          </cell>
          <cell r="AB545" t="str">
            <v>Chirografario</v>
          </cell>
          <cell r="AK545">
            <v>9030.2424657534248</v>
          </cell>
          <cell r="AL545" t="str">
            <v>Chirografario</v>
          </cell>
          <cell r="AM545" t="str">
            <v>Chirografario - Altro</v>
          </cell>
          <cell r="AN545" t="str">
            <v>CONSUMER - NON IPO</v>
          </cell>
        </row>
        <row r="546">
          <cell r="M546">
            <v>1090.29</v>
          </cell>
          <cell r="N546">
            <v>1090.29</v>
          </cell>
          <cell r="R546">
            <v>156.91</v>
          </cell>
          <cell r="AB546" t="str">
            <v>Chirografario</v>
          </cell>
          <cell r="AK546">
            <v>1992.3929589041095</v>
          </cell>
          <cell r="AL546" t="str">
            <v>Chirografario</v>
          </cell>
          <cell r="AM546" t="str">
            <v>Chirografario - Altro</v>
          </cell>
          <cell r="AN546" t="str">
            <v>CONSUMER - NON IPO</v>
          </cell>
        </row>
        <row r="547">
          <cell r="M547">
            <v>13286.77</v>
          </cell>
          <cell r="N547">
            <v>13286.769999999999</v>
          </cell>
          <cell r="R547">
            <v>4479.71</v>
          </cell>
          <cell r="AB547" t="str">
            <v>Chirografario</v>
          </cell>
          <cell r="AK547">
            <v>21804.863643835615</v>
          </cell>
          <cell r="AL547" t="str">
            <v>Chirografario</v>
          </cell>
          <cell r="AM547" t="str">
            <v>Chirografario - Altro</v>
          </cell>
          <cell r="AN547" t="str">
            <v>CONSUMER - NON IPO</v>
          </cell>
        </row>
        <row r="548">
          <cell r="M548">
            <v>1576.46</v>
          </cell>
          <cell r="N548">
            <v>1576.46</v>
          </cell>
          <cell r="R548">
            <v>67.459999999999994</v>
          </cell>
          <cell r="AB548" t="str">
            <v>Chirografario</v>
          </cell>
          <cell r="AK548">
            <v>4098.7960000000003</v>
          </cell>
          <cell r="AL548" t="str">
            <v>Chirografario</v>
          </cell>
          <cell r="AM548" t="str">
            <v>Chirografario - Altro</v>
          </cell>
          <cell r="AN548" t="str">
            <v>CONSUMER - NON IPO</v>
          </cell>
        </row>
        <row r="549">
          <cell r="M549">
            <v>16553.82</v>
          </cell>
          <cell r="N549">
            <v>16553.82</v>
          </cell>
          <cell r="R549">
            <v>815.88</v>
          </cell>
          <cell r="AB549" t="str">
            <v>Chirografario</v>
          </cell>
          <cell r="AK549">
            <v>33697.228109589043</v>
          </cell>
          <cell r="AL549" t="str">
            <v>Chirografario</v>
          </cell>
          <cell r="AM549" t="str">
            <v>Chirografario - Altro</v>
          </cell>
          <cell r="AN549" t="str">
            <v>CONSUMER - NON IPO</v>
          </cell>
        </row>
        <row r="550">
          <cell r="M550">
            <v>8431.77</v>
          </cell>
          <cell r="N550">
            <v>8431.77</v>
          </cell>
          <cell r="R550">
            <v>414.35</v>
          </cell>
          <cell r="AB550" t="str">
            <v>Chirografario</v>
          </cell>
          <cell r="AK550">
            <v>17025.24517808219</v>
          </cell>
          <cell r="AL550" t="str">
            <v>Chirografario</v>
          </cell>
          <cell r="AM550" t="str">
            <v>Chirografario - Altro</v>
          </cell>
          <cell r="AN550" t="str">
            <v>CONSUMER - NON IPO</v>
          </cell>
        </row>
        <row r="551">
          <cell r="M551">
            <v>5645.57</v>
          </cell>
          <cell r="N551">
            <v>5645.5700000000006</v>
          </cell>
          <cell r="R551">
            <v>265.31</v>
          </cell>
          <cell r="AB551" t="str">
            <v>Chirografario</v>
          </cell>
          <cell r="AK551">
            <v>12915.208082191781</v>
          </cell>
          <cell r="AL551" t="str">
            <v>Chirografario</v>
          </cell>
          <cell r="AM551" t="str">
            <v>Chirografario - Altro</v>
          </cell>
          <cell r="AN551" t="str">
            <v>CONSUMER - NON IPO</v>
          </cell>
        </row>
        <row r="552">
          <cell r="M552">
            <v>1178.8900000000001</v>
          </cell>
          <cell r="N552">
            <v>1178.8900000000001</v>
          </cell>
          <cell r="R552">
            <v>0</v>
          </cell>
          <cell r="AB552" t="str">
            <v>Chirografario</v>
          </cell>
          <cell r="AK552">
            <v>3562.5086849315071</v>
          </cell>
          <cell r="AL552" t="str">
            <v>Chirografario</v>
          </cell>
          <cell r="AM552" t="str">
            <v>Chirografario - Altro</v>
          </cell>
          <cell r="AN552" t="str">
            <v>CONSUMER - NON IPO</v>
          </cell>
        </row>
        <row r="553">
          <cell r="M553">
            <v>13125.73</v>
          </cell>
          <cell r="N553">
            <v>13125.73</v>
          </cell>
          <cell r="R553">
            <v>616.22</v>
          </cell>
          <cell r="AB553" t="str">
            <v>Chirografario</v>
          </cell>
          <cell r="AK553">
            <v>30351.003068493148</v>
          </cell>
          <cell r="AL553" t="str">
            <v>Chirografario</v>
          </cell>
          <cell r="AM553" t="str">
            <v>Chirografario - Altro</v>
          </cell>
          <cell r="AN553" t="str">
            <v>CONSUMER - NON IPO</v>
          </cell>
        </row>
        <row r="554">
          <cell r="M554">
            <v>3923.89</v>
          </cell>
          <cell r="N554">
            <v>3923.89</v>
          </cell>
          <cell r="R554">
            <v>144.5</v>
          </cell>
          <cell r="AB554" t="str">
            <v>Chirografario</v>
          </cell>
          <cell r="AK554">
            <v>8396.0495616438366</v>
          </cell>
          <cell r="AL554" t="str">
            <v>Chirografario</v>
          </cell>
          <cell r="AM554" t="str">
            <v>Chirografario - Altro</v>
          </cell>
          <cell r="AN554" t="str">
            <v>CONSUMER - NON IPO</v>
          </cell>
        </row>
        <row r="555">
          <cell r="M555">
            <v>2843.76</v>
          </cell>
          <cell r="N555">
            <v>2843.76</v>
          </cell>
          <cell r="R555">
            <v>108.17</v>
          </cell>
          <cell r="AB555" t="str">
            <v>Chirografario</v>
          </cell>
          <cell r="AK555">
            <v>8468.9510136986319</v>
          </cell>
          <cell r="AL555" t="str">
            <v>Chirografario</v>
          </cell>
          <cell r="AM555" t="str">
            <v>Chirografario - Altro</v>
          </cell>
          <cell r="AN555" t="str">
            <v>CONSUMER - NON IPO</v>
          </cell>
        </row>
        <row r="556">
          <cell r="M556">
            <v>1041.3599999999999</v>
          </cell>
          <cell r="N556">
            <v>1041.3600000000001</v>
          </cell>
          <cell r="R556">
            <v>149.57</v>
          </cell>
          <cell r="AB556" t="str">
            <v>Chirografario</v>
          </cell>
          <cell r="AK556">
            <v>1902.9784109589043</v>
          </cell>
          <cell r="AL556" t="str">
            <v>Chirografario</v>
          </cell>
          <cell r="AM556" t="str">
            <v>Chirografario - Altro</v>
          </cell>
          <cell r="AN556" t="str">
            <v>CONSUMER - NON IPO</v>
          </cell>
        </row>
        <row r="557">
          <cell r="M557">
            <v>4583.26</v>
          </cell>
          <cell r="N557">
            <v>4583.26</v>
          </cell>
          <cell r="R557">
            <v>225.67</v>
          </cell>
          <cell r="AB557" t="str">
            <v>Chirografario</v>
          </cell>
          <cell r="AK557">
            <v>9015.837479452055</v>
          </cell>
          <cell r="AL557" t="str">
            <v>Chirografario</v>
          </cell>
          <cell r="AM557" t="str">
            <v>Chirografario - Altro</v>
          </cell>
          <cell r="AN557" t="str">
            <v>CONSUMER - NON IPO</v>
          </cell>
        </row>
        <row r="558">
          <cell r="M558">
            <v>2127.7199999999998</v>
          </cell>
          <cell r="N558">
            <v>2127.7199999999998</v>
          </cell>
          <cell r="R558">
            <v>90.9</v>
          </cell>
          <cell r="AB558" t="str">
            <v>Chirografario</v>
          </cell>
          <cell r="AK558">
            <v>6872.8270684931504</v>
          </cell>
          <cell r="AL558" t="str">
            <v>Chirografario</v>
          </cell>
          <cell r="AM558" t="str">
            <v>Chirografario - Altro</v>
          </cell>
          <cell r="AN558" t="str">
            <v>CONSUMER - NON IPO</v>
          </cell>
        </row>
        <row r="559">
          <cell r="M559">
            <v>5817.75</v>
          </cell>
          <cell r="N559">
            <v>5817.75</v>
          </cell>
          <cell r="R559">
            <v>760.43</v>
          </cell>
          <cell r="AB559" t="str">
            <v>Chirografario</v>
          </cell>
          <cell r="AK559">
            <v>9547.4856164383564</v>
          </cell>
          <cell r="AL559" t="str">
            <v>Chirografario</v>
          </cell>
          <cell r="AM559" t="str">
            <v>Chirografario - Altro</v>
          </cell>
          <cell r="AN559" t="str">
            <v>CONSUMER - NON IPO</v>
          </cell>
        </row>
        <row r="560">
          <cell r="M560">
            <v>7913.02</v>
          </cell>
          <cell r="N560">
            <v>7913.02</v>
          </cell>
          <cell r="R560">
            <v>732.91000000000008</v>
          </cell>
          <cell r="AB560" t="str">
            <v>Chirografario</v>
          </cell>
          <cell r="AK560">
            <v>14807.103178082192</v>
          </cell>
          <cell r="AL560" t="str">
            <v>Chirografario</v>
          </cell>
          <cell r="AM560" t="str">
            <v>Chirografario - Altro</v>
          </cell>
          <cell r="AN560" t="str">
            <v>CONSUMER - NON IPO</v>
          </cell>
        </row>
        <row r="561">
          <cell r="M561">
            <v>1745.14</v>
          </cell>
          <cell r="N561">
            <v>1745.14</v>
          </cell>
          <cell r="R561">
            <v>67.040000000000006</v>
          </cell>
          <cell r="AB561" t="str">
            <v>Chirografario</v>
          </cell>
          <cell r="AK561">
            <v>5268.8884383561644</v>
          </cell>
          <cell r="AL561" t="str">
            <v>Chirografario</v>
          </cell>
          <cell r="AM561" t="str">
            <v>Chirografario - Altro</v>
          </cell>
          <cell r="AN561" t="str">
            <v>CONSUMER - NON IPO</v>
          </cell>
        </row>
        <row r="562">
          <cell r="M562">
            <v>1061</v>
          </cell>
          <cell r="N562">
            <v>1061</v>
          </cell>
          <cell r="R562">
            <v>151.94999999999999</v>
          </cell>
          <cell r="AB562" t="str">
            <v>Chirografario</v>
          </cell>
          <cell r="AK562">
            <v>1924.3342465753426</v>
          </cell>
          <cell r="AL562" t="str">
            <v>Chirografario</v>
          </cell>
          <cell r="AM562" t="str">
            <v>Chirografario - Altro</v>
          </cell>
          <cell r="AN562" t="str">
            <v>CONSUMER - NON IPO</v>
          </cell>
        </row>
        <row r="563">
          <cell r="M563">
            <v>9595.32</v>
          </cell>
          <cell r="N563">
            <v>9595.32</v>
          </cell>
          <cell r="R563">
            <v>1338.19</v>
          </cell>
          <cell r="AB563" t="str">
            <v>Chirografario</v>
          </cell>
          <cell r="AK563">
            <v>17771.058410958904</v>
          </cell>
          <cell r="AL563" t="str">
            <v>Chirografario</v>
          </cell>
          <cell r="AM563" t="str">
            <v>Chirografario - Altro</v>
          </cell>
          <cell r="AN563" t="str">
            <v>CONSUMER - NON IPO</v>
          </cell>
        </row>
        <row r="564">
          <cell r="M564">
            <v>4270.53</v>
          </cell>
          <cell r="N564">
            <v>4270.53</v>
          </cell>
          <cell r="R564">
            <v>556.96</v>
          </cell>
          <cell r="AB564" t="str">
            <v>Chirografario</v>
          </cell>
          <cell r="AK564">
            <v>7803.9548219178077</v>
          </cell>
          <cell r="AL564" t="str">
            <v>Chirografario</v>
          </cell>
          <cell r="AM564" t="str">
            <v>Chirografario - Altro</v>
          </cell>
          <cell r="AN564" t="str">
            <v>CONSUMER - NON IPO</v>
          </cell>
        </row>
        <row r="565">
          <cell r="M565">
            <v>9351.25</v>
          </cell>
          <cell r="N565">
            <v>9351.25</v>
          </cell>
          <cell r="R565">
            <v>1346.89</v>
          </cell>
          <cell r="AB565" t="str">
            <v>Chirografario</v>
          </cell>
          <cell r="AK565">
            <v>17319.027397260274</v>
          </cell>
          <cell r="AL565" t="str">
            <v>Chirografario</v>
          </cell>
          <cell r="AM565" t="str">
            <v>Chirografario - Altro</v>
          </cell>
          <cell r="AN565" t="str">
            <v>CONSUMER - NON IPO</v>
          </cell>
        </row>
        <row r="566">
          <cell r="M566">
            <v>1930.74</v>
          </cell>
          <cell r="N566">
            <v>1930.74</v>
          </cell>
          <cell r="R566">
            <v>216.18</v>
          </cell>
          <cell r="AB566" t="str">
            <v>Chirografario</v>
          </cell>
          <cell r="AK566">
            <v>3528.2289863013698</v>
          </cell>
          <cell r="AL566" t="str">
            <v>Chirografario</v>
          </cell>
          <cell r="AM566" t="str">
            <v>Chirografario - Altro</v>
          </cell>
          <cell r="AN566" t="str">
            <v>CONSUMER - NON IPO</v>
          </cell>
        </row>
        <row r="567">
          <cell r="M567">
            <v>1506.94</v>
          </cell>
          <cell r="N567">
            <v>1506.94</v>
          </cell>
          <cell r="R567">
            <v>70.650000000000006</v>
          </cell>
          <cell r="AB567" t="str">
            <v>Chirografario</v>
          </cell>
          <cell r="AK567">
            <v>3422.6116712328771</v>
          </cell>
          <cell r="AL567" t="str">
            <v>Chirografario</v>
          </cell>
          <cell r="AM567" t="str">
            <v>Chirografario - Altro</v>
          </cell>
          <cell r="AN567" t="str">
            <v>CONSUMER - NON IPO</v>
          </cell>
        </row>
        <row r="568">
          <cell r="M568">
            <v>6103.82</v>
          </cell>
          <cell r="N568">
            <v>6103.82</v>
          </cell>
          <cell r="R568">
            <v>562.3900000000001</v>
          </cell>
          <cell r="AB568" t="str">
            <v>Chirografario</v>
          </cell>
          <cell r="AK568">
            <v>10334.687013698629</v>
          </cell>
          <cell r="AL568" t="str">
            <v>Chirografario</v>
          </cell>
          <cell r="AM568" t="str">
            <v>Chirografario - Altro</v>
          </cell>
          <cell r="AN568" t="str">
            <v>CONSUMER - NON IPO</v>
          </cell>
        </row>
        <row r="569">
          <cell r="M569">
            <v>829.95</v>
          </cell>
          <cell r="N569">
            <v>829.95</v>
          </cell>
          <cell r="R569">
            <v>0</v>
          </cell>
          <cell r="AB569" t="str">
            <v>Chirografario</v>
          </cell>
          <cell r="AK569">
            <v>1885.0097260273974</v>
          </cell>
          <cell r="AL569" t="str">
            <v>Chirografario</v>
          </cell>
          <cell r="AM569" t="str">
            <v>Chirografario - Altro</v>
          </cell>
          <cell r="AN569" t="str">
            <v>CONSUMER - NON IPO</v>
          </cell>
        </row>
        <row r="570">
          <cell r="M570">
            <v>11506.57</v>
          </cell>
          <cell r="N570">
            <v>11506.57</v>
          </cell>
          <cell r="R570">
            <v>1565.6</v>
          </cell>
          <cell r="AB570" t="str">
            <v>Chirografario</v>
          </cell>
          <cell r="AK570">
            <v>17086.468328767121</v>
          </cell>
          <cell r="AL570" t="str">
            <v>Chirografario</v>
          </cell>
          <cell r="AM570" t="str">
            <v>Chirografario - Altro</v>
          </cell>
          <cell r="AN570" t="str">
            <v>CONSUMER - NON IPO</v>
          </cell>
        </row>
        <row r="571">
          <cell r="M571">
            <v>3314.89</v>
          </cell>
          <cell r="N571">
            <v>3314.8900000000003</v>
          </cell>
          <cell r="R571">
            <v>722.05</v>
          </cell>
          <cell r="AB571" t="str">
            <v>Chirografario</v>
          </cell>
          <cell r="AK571">
            <v>4804.3200273972607</v>
          </cell>
          <cell r="AL571" t="str">
            <v>Chirografario</v>
          </cell>
          <cell r="AM571" t="str">
            <v>Chirografario - Altro</v>
          </cell>
          <cell r="AN571" t="str">
            <v>CONSUMER - NON IPO</v>
          </cell>
        </row>
        <row r="572">
          <cell r="M572">
            <v>448.99</v>
          </cell>
          <cell r="N572">
            <v>448.99</v>
          </cell>
          <cell r="R572">
            <v>63.92</v>
          </cell>
          <cell r="AB572" t="str">
            <v>Chirografario</v>
          </cell>
          <cell r="AK572">
            <v>3492.2811232876711</v>
          </cell>
          <cell r="AL572" t="str">
            <v>Chirografario</v>
          </cell>
          <cell r="AM572" t="str">
            <v>Chirografario - Altro</v>
          </cell>
          <cell r="AN572" t="str">
            <v>CONSUMER - NON IPO</v>
          </cell>
        </row>
        <row r="573">
          <cell r="M573">
            <v>8825.74</v>
          </cell>
          <cell r="N573">
            <v>8825.74</v>
          </cell>
          <cell r="R573">
            <v>404.61</v>
          </cell>
          <cell r="AB573" t="str">
            <v>Chirografario</v>
          </cell>
          <cell r="AK573">
            <v>19344.087671232875</v>
          </cell>
          <cell r="AL573" t="str">
            <v>Chirografario</v>
          </cell>
          <cell r="AM573" t="str">
            <v>Chirografario - Altro</v>
          </cell>
          <cell r="AN573" t="str">
            <v>CONSUMER - NON IPO</v>
          </cell>
        </row>
        <row r="574">
          <cell r="M574">
            <v>14173.35</v>
          </cell>
          <cell r="N574">
            <v>14173.35</v>
          </cell>
          <cell r="R574">
            <v>567.27</v>
          </cell>
          <cell r="AB574" t="str">
            <v>Chirografario</v>
          </cell>
          <cell r="AK574">
            <v>25628.523287671233</v>
          </cell>
          <cell r="AL574" t="str">
            <v>Chirografario</v>
          </cell>
          <cell r="AM574" t="str">
            <v>Chirografario - Altro</v>
          </cell>
          <cell r="AN574" t="str">
            <v>CONSUMER - NON IPO</v>
          </cell>
        </row>
        <row r="575">
          <cell r="M575">
            <v>2826.04</v>
          </cell>
          <cell r="N575">
            <v>2826.04</v>
          </cell>
          <cell r="R575">
            <v>109.78</v>
          </cell>
          <cell r="AB575" t="str">
            <v>Chirografario</v>
          </cell>
          <cell r="AK575">
            <v>4854.594739726027</v>
          </cell>
          <cell r="AL575" t="str">
            <v>Chirografario</v>
          </cell>
          <cell r="AM575" t="str">
            <v>Chirografario - Altro</v>
          </cell>
          <cell r="AN575" t="str">
            <v>CONSUMER - NON IPO</v>
          </cell>
        </row>
        <row r="576">
          <cell r="M576">
            <v>7498.71</v>
          </cell>
          <cell r="N576">
            <v>7498.71</v>
          </cell>
          <cell r="R576">
            <v>0</v>
          </cell>
          <cell r="AB576" t="str">
            <v>Chirografario</v>
          </cell>
          <cell r="AK576">
            <v>41458.621315068493</v>
          </cell>
          <cell r="AL576" t="str">
            <v>Chirografario</v>
          </cell>
          <cell r="AM576" t="str">
            <v>Chirografario - Altro</v>
          </cell>
          <cell r="AN576" t="str">
            <v>CONSUMER - NON IPO</v>
          </cell>
        </row>
        <row r="577">
          <cell r="M577">
            <v>2617.9299999999998</v>
          </cell>
          <cell r="N577">
            <v>2617.9299999999998</v>
          </cell>
          <cell r="R577">
            <v>0</v>
          </cell>
          <cell r="AB577" t="str">
            <v>Chirografario</v>
          </cell>
          <cell r="AK577">
            <v>13340.684383561644</v>
          </cell>
          <cell r="AL577" t="str">
            <v>Chirografario</v>
          </cell>
          <cell r="AM577" t="str">
            <v>Chirografario - Altro</v>
          </cell>
          <cell r="AN577" t="str">
            <v>CONSUMER - NON IPO</v>
          </cell>
        </row>
        <row r="578">
          <cell r="M578">
            <v>710.21</v>
          </cell>
          <cell r="N578">
            <v>710.21</v>
          </cell>
          <cell r="R578">
            <v>25.78</v>
          </cell>
          <cell r="AB578" t="str">
            <v>Chirografario</v>
          </cell>
          <cell r="AK578">
            <v>1284.2153424657533</v>
          </cell>
          <cell r="AL578" t="str">
            <v>Chirografario</v>
          </cell>
          <cell r="AM578" t="str">
            <v>Chirografario - Altro</v>
          </cell>
          <cell r="AN578" t="str">
            <v>CONSUMER - NON IPO</v>
          </cell>
        </row>
        <row r="579">
          <cell r="M579">
            <v>13381.23</v>
          </cell>
          <cell r="N579">
            <v>13381.23</v>
          </cell>
          <cell r="R579">
            <v>601.17999999999995</v>
          </cell>
          <cell r="AB579" t="str">
            <v>Chirografario</v>
          </cell>
          <cell r="AK579">
            <v>22986.386876712328</v>
          </cell>
          <cell r="AL579" t="str">
            <v>Chirografario</v>
          </cell>
          <cell r="AM579" t="str">
            <v>Chirografario - Altro</v>
          </cell>
          <cell r="AN579" t="str">
            <v>CONSUMER - NON IPO</v>
          </cell>
        </row>
        <row r="580">
          <cell r="M580">
            <v>6162.06</v>
          </cell>
          <cell r="N580">
            <v>6162.06</v>
          </cell>
          <cell r="R580">
            <v>265.61</v>
          </cell>
          <cell r="AB580" t="str">
            <v>Chirografario</v>
          </cell>
          <cell r="AK580">
            <v>33106.300438356171</v>
          </cell>
          <cell r="AL580" t="str">
            <v>Chirografario</v>
          </cell>
          <cell r="AM580" t="str">
            <v>Chirografario - Altro</v>
          </cell>
          <cell r="AN580" t="str">
            <v>CONSUMER - NON IPO</v>
          </cell>
        </row>
        <row r="581">
          <cell r="M581">
            <v>3704.83</v>
          </cell>
          <cell r="N581">
            <v>3704.83</v>
          </cell>
          <cell r="R581">
            <v>80.08</v>
          </cell>
          <cell r="AB581" t="str">
            <v>Chirografario</v>
          </cell>
          <cell r="AK581">
            <v>20939.902164383559</v>
          </cell>
          <cell r="AL581" t="str">
            <v>Chirografario</v>
          </cell>
          <cell r="AM581" t="str">
            <v>Chirografario - Altro</v>
          </cell>
          <cell r="AN581" t="str">
            <v>CONSUMER - NON IPO</v>
          </cell>
        </row>
        <row r="582">
          <cell r="M582">
            <v>2299.5300000000002</v>
          </cell>
          <cell r="N582">
            <v>2299.5300000000002</v>
          </cell>
          <cell r="R582">
            <v>84.24</v>
          </cell>
          <cell r="AB582" t="str">
            <v>Chirografario</v>
          </cell>
          <cell r="AK582">
            <v>11737.053123287673</v>
          </cell>
          <cell r="AL582" t="str">
            <v>Chirografario</v>
          </cell>
          <cell r="AM582" t="str">
            <v>Chirografario - Altro</v>
          </cell>
          <cell r="AN582" t="str">
            <v>CONSUMER - NON IPO</v>
          </cell>
        </row>
        <row r="583">
          <cell r="M583">
            <v>16013.42</v>
          </cell>
          <cell r="N583">
            <v>16013.42</v>
          </cell>
          <cell r="R583">
            <v>725.3</v>
          </cell>
          <cell r="AB583" t="str">
            <v>Chirografario</v>
          </cell>
          <cell r="AK583">
            <v>31982.967616438356</v>
          </cell>
          <cell r="AL583" t="str">
            <v>Chirografario</v>
          </cell>
          <cell r="AM583" t="str">
            <v>Chirografario - Altro</v>
          </cell>
          <cell r="AN583" t="str">
            <v>CONSUMER - NON IPO</v>
          </cell>
        </row>
        <row r="584">
          <cell r="M584">
            <v>9414.9</v>
          </cell>
          <cell r="N584">
            <v>9414.9</v>
          </cell>
          <cell r="R584">
            <v>432.08</v>
          </cell>
          <cell r="AB584" t="str">
            <v>Chirografario</v>
          </cell>
          <cell r="AK584">
            <v>15270.193972602739</v>
          </cell>
          <cell r="AL584" t="str">
            <v>Chirografario</v>
          </cell>
          <cell r="AM584" t="str">
            <v>Chirografario - Altro</v>
          </cell>
          <cell r="AN584" t="str">
            <v>CONSUMER - NON IPO</v>
          </cell>
        </row>
        <row r="585">
          <cell r="M585">
            <v>9249.6299999999992</v>
          </cell>
          <cell r="N585">
            <v>9249.6299999999992</v>
          </cell>
          <cell r="R585">
            <v>408.68</v>
          </cell>
          <cell r="AB585" t="str">
            <v>Chirografario</v>
          </cell>
          <cell r="AK585">
            <v>71057.431561643825</v>
          </cell>
          <cell r="AL585" t="str">
            <v>Chirografario</v>
          </cell>
          <cell r="AM585" t="str">
            <v>Chirografario - Altro</v>
          </cell>
          <cell r="AN585" t="str">
            <v>CONSUMER - NON IPO</v>
          </cell>
        </row>
        <row r="586">
          <cell r="M586">
            <v>2716.87</v>
          </cell>
          <cell r="N586">
            <v>2716.87</v>
          </cell>
          <cell r="R586">
            <v>116.14</v>
          </cell>
          <cell r="AB586" t="str">
            <v>Chirografario</v>
          </cell>
          <cell r="AK586">
            <v>20871.516383561644</v>
          </cell>
          <cell r="AL586" t="str">
            <v>Chirografario</v>
          </cell>
          <cell r="AM586" t="str">
            <v>Chirografario - Altro</v>
          </cell>
          <cell r="AN586" t="str">
            <v>CONSUMER - NON IPO</v>
          </cell>
        </row>
        <row r="587">
          <cell r="M587">
            <v>57983.58</v>
          </cell>
          <cell r="N587">
            <v>57983.579999999994</v>
          </cell>
          <cell r="R587">
            <v>1255.83</v>
          </cell>
          <cell r="AB587" t="str">
            <v>Chirografario</v>
          </cell>
          <cell r="AK587">
            <v>352031.81720547943</v>
          </cell>
          <cell r="AL587" t="str">
            <v>Chirografario</v>
          </cell>
          <cell r="AM587" t="str">
            <v>Chirografario - Altro</v>
          </cell>
          <cell r="AN587" t="str">
            <v>CONSUMER - NON IPO</v>
          </cell>
        </row>
        <row r="588">
          <cell r="M588">
            <v>8202.59</v>
          </cell>
          <cell r="N588">
            <v>8202.59</v>
          </cell>
          <cell r="R588">
            <v>176.67</v>
          </cell>
          <cell r="AB588" t="str">
            <v>Chirografario</v>
          </cell>
          <cell r="AK588">
            <v>48069.42468493151</v>
          </cell>
          <cell r="AL588" t="str">
            <v>Chirografario</v>
          </cell>
          <cell r="AM588" t="str">
            <v>Chirografario - Altro</v>
          </cell>
          <cell r="AN588" t="str">
            <v>CONSUMER - NON IPO</v>
          </cell>
        </row>
        <row r="589">
          <cell r="M589">
            <v>10909.81</v>
          </cell>
          <cell r="N589">
            <v>10909.810000000001</v>
          </cell>
          <cell r="R589">
            <v>237.9</v>
          </cell>
          <cell r="AB589" t="str">
            <v>Chirografario</v>
          </cell>
          <cell r="AK589">
            <v>58464.625643835621</v>
          </cell>
          <cell r="AL589" t="str">
            <v>Chirografario</v>
          </cell>
          <cell r="AM589" t="str">
            <v>Chirografario - Altro</v>
          </cell>
          <cell r="AN589" t="str">
            <v>CONSUMER - NON IPO</v>
          </cell>
        </row>
        <row r="590">
          <cell r="M590">
            <v>10922.18</v>
          </cell>
          <cell r="N590">
            <v>10922.179999999998</v>
          </cell>
          <cell r="R590">
            <v>501.7</v>
          </cell>
          <cell r="AB590" t="str">
            <v>Chirografario</v>
          </cell>
          <cell r="AK590">
            <v>24447.728931506845</v>
          </cell>
          <cell r="AL590" t="str">
            <v>Chirografario</v>
          </cell>
          <cell r="AM590" t="str">
            <v>Chirografario - Altro</v>
          </cell>
          <cell r="AN590" t="str">
            <v>CONSUMER - NON IPO</v>
          </cell>
        </row>
        <row r="591">
          <cell r="M591">
            <v>12558.27</v>
          </cell>
          <cell r="N591">
            <v>12558.27</v>
          </cell>
          <cell r="R591">
            <v>577.41</v>
          </cell>
          <cell r="AB591" t="str">
            <v>Chirografario</v>
          </cell>
          <cell r="AK591">
            <v>27524.975342465754</v>
          </cell>
          <cell r="AL591" t="str">
            <v>Chirografario</v>
          </cell>
          <cell r="AM591" t="str">
            <v>Chirografario - Altro</v>
          </cell>
          <cell r="AN591" t="str">
            <v>CONSUMER - NON IPO</v>
          </cell>
        </row>
        <row r="592">
          <cell r="M592">
            <v>7359.64</v>
          </cell>
          <cell r="N592">
            <v>7359.64</v>
          </cell>
          <cell r="R592">
            <v>325.37</v>
          </cell>
          <cell r="AB592" t="str">
            <v>Chirografario</v>
          </cell>
          <cell r="AK592">
            <v>35810.19353424658</v>
          </cell>
          <cell r="AL592" t="str">
            <v>Chirografario</v>
          </cell>
          <cell r="AM592" t="str">
            <v>Chirografario - Altro</v>
          </cell>
          <cell r="AN592" t="str">
            <v>CONSUMER - NON IPO</v>
          </cell>
        </row>
        <row r="593">
          <cell r="M593">
            <v>10650.32</v>
          </cell>
          <cell r="N593">
            <v>10650.32</v>
          </cell>
          <cell r="R593">
            <v>436.6</v>
          </cell>
          <cell r="AB593" t="str">
            <v>Chirografario</v>
          </cell>
          <cell r="AK593">
            <v>18878.786410958903</v>
          </cell>
          <cell r="AL593" t="str">
            <v>Chirografario</v>
          </cell>
          <cell r="AM593" t="str">
            <v>Chirografario - Altro</v>
          </cell>
          <cell r="AN593" t="str">
            <v>CONSUMER - NON IPO</v>
          </cell>
        </row>
        <row r="594">
          <cell r="M594">
            <v>16978.88</v>
          </cell>
          <cell r="N594">
            <v>16978.88</v>
          </cell>
          <cell r="R594">
            <v>748.2</v>
          </cell>
          <cell r="AB594" t="str">
            <v>Chirografario</v>
          </cell>
          <cell r="AK594">
            <v>98151.88164383563</v>
          </cell>
          <cell r="AL594" t="str">
            <v>Chirografario</v>
          </cell>
          <cell r="AM594" t="str">
            <v>Chirografario - Altro</v>
          </cell>
          <cell r="AN594" t="str">
            <v>CONSUMER - NON IPO</v>
          </cell>
        </row>
        <row r="595">
          <cell r="M595">
            <v>3231.44</v>
          </cell>
          <cell r="N595">
            <v>3231.4399999999996</v>
          </cell>
          <cell r="R595">
            <v>144.52000000000001</v>
          </cell>
          <cell r="AB595" t="str">
            <v>Chirografario</v>
          </cell>
          <cell r="AK595">
            <v>6276.961534246574</v>
          </cell>
          <cell r="AL595" t="str">
            <v>Chirografario</v>
          </cell>
          <cell r="AM595" t="str">
            <v>Chirografario - Altro</v>
          </cell>
          <cell r="AN595" t="str">
            <v>CONSUMER - NON IPO</v>
          </cell>
        </row>
        <row r="596">
          <cell r="M596">
            <v>7901.4</v>
          </cell>
          <cell r="N596">
            <v>7901.4</v>
          </cell>
          <cell r="R596">
            <v>170.62</v>
          </cell>
          <cell r="AB596" t="str">
            <v>Chirografario</v>
          </cell>
          <cell r="AK596">
            <v>49421.633424657535</v>
          </cell>
          <cell r="AL596" t="str">
            <v>Chirografario</v>
          </cell>
          <cell r="AM596" t="str">
            <v>Chirografario - Altro</v>
          </cell>
          <cell r="AN596" t="str">
            <v>CONSUMER - NON IPO</v>
          </cell>
        </row>
        <row r="597">
          <cell r="M597">
            <v>908.61</v>
          </cell>
          <cell r="N597">
            <v>908.61</v>
          </cell>
          <cell r="R597">
            <v>0</v>
          </cell>
          <cell r="AB597" t="str">
            <v>Chirografario</v>
          </cell>
          <cell r="AK597">
            <v>6529.5452876712325</v>
          </cell>
          <cell r="AL597" t="str">
            <v>Chirografario</v>
          </cell>
          <cell r="AM597" t="str">
            <v>Chirografario - Altro</v>
          </cell>
          <cell r="AN597" t="str">
            <v>CONSUMER - NON IPO</v>
          </cell>
        </row>
        <row r="598">
          <cell r="M598">
            <v>8498.75</v>
          </cell>
          <cell r="N598">
            <v>8498.75</v>
          </cell>
          <cell r="R598">
            <v>369.99</v>
          </cell>
          <cell r="AB598" t="str">
            <v>Chirografario</v>
          </cell>
          <cell r="AK598">
            <v>37091.804794520547</v>
          </cell>
          <cell r="AL598" t="str">
            <v>Chirografario</v>
          </cell>
          <cell r="AM598" t="str">
            <v>Chirografario - Altro</v>
          </cell>
          <cell r="AN598" t="str">
            <v>CONSUMER - NON IPO</v>
          </cell>
        </row>
        <row r="599">
          <cell r="M599">
            <v>6990.33</v>
          </cell>
          <cell r="N599">
            <v>6990.33</v>
          </cell>
          <cell r="R599">
            <v>273.37</v>
          </cell>
          <cell r="AB599" t="str">
            <v>Chirografario</v>
          </cell>
          <cell r="AK599">
            <v>12391.07810958904</v>
          </cell>
          <cell r="AL599" t="str">
            <v>Chirografario</v>
          </cell>
          <cell r="AM599" t="str">
            <v>Chirografario - Altro</v>
          </cell>
          <cell r="AN599" t="str">
            <v>CONSUMER - NON IPO</v>
          </cell>
        </row>
        <row r="600">
          <cell r="M600">
            <v>6947.93</v>
          </cell>
          <cell r="N600">
            <v>6947.93</v>
          </cell>
          <cell r="R600">
            <v>1550.87</v>
          </cell>
          <cell r="AB600" t="str">
            <v>Chirografario</v>
          </cell>
          <cell r="AK600">
            <v>23946.564219178083</v>
          </cell>
          <cell r="AL600" t="str">
            <v>Chirografario</v>
          </cell>
          <cell r="AM600" t="str">
            <v>Chirografario - Altro</v>
          </cell>
          <cell r="AN600" t="str">
            <v>CONSUMER - NON IPO</v>
          </cell>
        </row>
        <row r="601">
          <cell r="M601">
            <v>8130.29</v>
          </cell>
          <cell r="N601">
            <v>8130.29</v>
          </cell>
          <cell r="R601">
            <v>354.14</v>
          </cell>
          <cell r="AB601" t="str">
            <v>Chirografario</v>
          </cell>
          <cell r="AK601">
            <v>35283.231123287667</v>
          </cell>
          <cell r="AL601" t="str">
            <v>Chirografario</v>
          </cell>
          <cell r="AM601" t="str">
            <v>Chirografario - Altro</v>
          </cell>
          <cell r="AN601" t="str">
            <v>CONSUMER - NON IPO</v>
          </cell>
        </row>
        <row r="602">
          <cell r="M602">
            <v>7890.57</v>
          </cell>
          <cell r="N602">
            <v>7890.57</v>
          </cell>
          <cell r="R602">
            <v>328.85</v>
          </cell>
          <cell r="AB602" t="str">
            <v>Chirografario</v>
          </cell>
          <cell r="AK602">
            <v>13986.846</v>
          </cell>
          <cell r="AL602" t="str">
            <v>Chirografario</v>
          </cell>
          <cell r="AM602" t="str">
            <v>Chirografario - Altro</v>
          </cell>
          <cell r="AN602" t="str">
            <v>CONSUMER - NON IPO</v>
          </cell>
        </row>
        <row r="603">
          <cell r="M603">
            <v>18170.23</v>
          </cell>
          <cell r="N603">
            <v>18170.23</v>
          </cell>
          <cell r="R603">
            <v>776.12</v>
          </cell>
          <cell r="AB603" t="str">
            <v>Chirografario</v>
          </cell>
          <cell r="AK603">
            <v>95978.639561643824</v>
          </cell>
          <cell r="AL603" t="str">
            <v>Chirografario</v>
          </cell>
          <cell r="AM603" t="str">
            <v>Chirografario - Altro</v>
          </cell>
          <cell r="AN603" t="str">
            <v>CONSUMER - NON IPO</v>
          </cell>
        </row>
        <row r="604">
          <cell r="M604">
            <v>576.17999999999995</v>
          </cell>
          <cell r="N604">
            <v>576.17999999999995</v>
          </cell>
          <cell r="R604">
            <v>26.15</v>
          </cell>
          <cell r="AB604" t="str">
            <v>Chirografario</v>
          </cell>
          <cell r="AK604">
            <v>1150.781424657534</v>
          </cell>
          <cell r="AL604" t="str">
            <v>Chirografario</v>
          </cell>
          <cell r="AM604" t="str">
            <v>Chirografario - Altro</v>
          </cell>
          <cell r="AN604" t="str">
            <v>CONSUMER - NON IPO</v>
          </cell>
        </row>
        <row r="605">
          <cell r="M605">
            <v>24211.57</v>
          </cell>
          <cell r="N605">
            <v>24211.57</v>
          </cell>
          <cell r="R605">
            <v>1057.68</v>
          </cell>
          <cell r="AB605" t="str">
            <v>Chirografario</v>
          </cell>
          <cell r="AK605">
            <v>117807.52964383563</v>
          </cell>
          <cell r="AL605" t="str">
            <v>Chirografario</v>
          </cell>
          <cell r="AM605" t="str">
            <v>Chirografario - Altro</v>
          </cell>
          <cell r="AN605" t="str">
            <v>CONSUMER - NON IPO</v>
          </cell>
        </row>
        <row r="606">
          <cell r="M606">
            <v>10169.36</v>
          </cell>
          <cell r="N606">
            <v>10169.36</v>
          </cell>
          <cell r="R606">
            <v>218.93</v>
          </cell>
          <cell r="AB606" t="str">
            <v>Chirografario</v>
          </cell>
          <cell r="AK606">
            <v>63467.950904109588</v>
          </cell>
          <cell r="AL606" t="str">
            <v>Chirografario</v>
          </cell>
          <cell r="AM606" t="str">
            <v>Chirografario - Altro</v>
          </cell>
          <cell r="AN606" t="str">
            <v>CONSUMER - NON IPO</v>
          </cell>
        </row>
        <row r="607">
          <cell r="M607">
            <v>3029.5</v>
          </cell>
          <cell r="N607">
            <v>3029.5</v>
          </cell>
          <cell r="R607">
            <v>130.51</v>
          </cell>
          <cell r="AB607" t="str">
            <v>Chirografario</v>
          </cell>
          <cell r="AK607">
            <v>9545</v>
          </cell>
          <cell r="AL607" t="str">
            <v>Chirografario</v>
          </cell>
          <cell r="AM607" t="str">
            <v>Chirografario - Altro</v>
          </cell>
          <cell r="AN607" t="str">
            <v>CONSUMER - NON IPO</v>
          </cell>
        </row>
        <row r="608">
          <cell r="M608">
            <v>3994.13</v>
          </cell>
          <cell r="N608">
            <v>3994.13</v>
          </cell>
          <cell r="R608">
            <v>85.54</v>
          </cell>
          <cell r="AB608" t="str">
            <v>Chirografario</v>
          </cell>
          <cell r="AK608">
            <v>24369.664410958907</v>
          </cell>
          <cell r="AL608" t="str">
            <v>Chirografario</v>
          </cell>
          <cell r="AM608" t="str">
            <v>Chirografario - Altro</v>
          </cell>
          <cell r="AN608" t="str">
            <v>CONSUMER - NON IPO</v>
          </cell>
        </row>
        <row r="609">
          <cell r="M609">
            <v>16689.509999999998</v>
          </cell>
          <cell r="N609">
            <v>16689.510000000002</v>
          </cell>
          <cell r="R609">
            <v>360.18</v>
          </cell>
          <cell r="AB609" t="str">
            <v>Chirografario</v>
          </cell>
          <cell r="AK609">
            <v>99314.01567123289</v>
          </cell>
          <cell r="AL609" t="str">
            <v>Chirografario</v>
          </cell>
          <cell r="AM609" t="str">
            <v>Chirografario - Altro</v>
          </cell>
          <cell r="AN609" t="str">
            <v>CONSUMER - NON IPO</v>
          </cell>
        </row>
        <row r="610">
          <cell r="M610">
            <v>12839.68</v>
          </cell>
          <cell r="N610">
            <v>12839.68</v>
          </cell>
          <cell r="R610">
            <v>568.96</v>
          </cell>
          <cell r="AB610" t="str">
            <v>Chirografario</v>
          </cell>
          <cell r="AK610">
            <v>28141.764383561644</v>
          </cell>
          <cell r="AL610" t="str">
            <v>Chirografario</v>
          </cell>
          <cell r="AM610" t="str">
            <v>Chirografario - Altro</v>
          </cell>
          <cell r="AN610" t="str">
            <v>CONSUMER - NON IPO</v>
          </cell>
        </row>
        <row r="611">
          <cell r="M611">
            <v>11954.25</v>
          </cell>
          <cell r="N611">
            <v>11954.25</v>
          </cell>
          <cell r="R611">
            <v>519.52</v>
          </cell>
          <cell r="AB611" t="str">
            <v>Chirografario</v>
          </cell>
          <cell r="AK611">
            <v>20535.108904109587</v>
          </cell>
          <cell r="AL611" t="str">
            <v>Chirografario</v>
          </cell>
          <cell r="AM611" t="str">
            <v>Chirografario - Altro</v>
          </cell>
          <cell r="AN611" t="str">
            <v>CONSUMER - NON IPO</v>
          </cell>
        </row>
        <row r="612">
          <cell r="M612">
            <v>4387.05</v>
          </cell>
          <cell r="N612">
            <v>4387.05</v>
          </cell>
          <cell r="R612">
            <v>194.39</v>
          </cell>
          <cell r="AB612" t="str">
            <v>Chirografario</v>
          </cell>
          <cell r="AK612">
            <v>8521.6943835616439</v>
          </cell>
          <cell r="AL612" t="str">
            <v>Chirografario</v>
          </cell>
          <cell r="AM612" t="str">
            <v>Chirografario - Altro</v>
          </cell>
          <cell r="AN612" t="str">
            <v>CONSUMER - NON IPO</v>
          </cell>
        </row>
        <row r="613">
          <cell r="M613">
            <v>43027.16</v>
          </cell>
          <cell r="N613">
            <v>43027.16</v>
          </cell>
          <cell r="R613">
            <v>1904.77</v>
          </cell>
          <cell r="AB613" t="str">
            <v>Chirografario</v>
          </cell>
          <cell r="AK613">
            <v>191205.6260821918</v>
          </cell>
          <cell r="AL613" t="str">
            <v>Chirografario</v>
          </cell>
          <cell r="AM613" t="str">
            <v>Chirografario - Altro</v>
          </cell>
          <cell r="AN613" t="str">
            <v>CONSUMER - NON IPO</v>
          </cell>
        </row>
        <row r="614">
          <cell r="M614">
            <v>2474.0100000000002</v>
          </cell>
          <cell r="N614">
            <v>2474.0099999999998</v>
          </cell>
          <cell r="R614">
            <v>104.98</v>
          </cell>
          <cell r="AB614" t="str">
            <v>Chirografario</v>
          </cell>
          <cell r="AK614">
            <v>11014.428082191778</v>
          </cell>
          <cell r="AL614" t="str">
            <v>Chirografario</v>
          </cell>
          <cell r="AM614" t="str">
            <v>Chirografario - Altro</v>
          </cell>
          <cell r="AN614" t="str">
            <v>CONSUMER - NON IPO</v>
          </cell>
        </row>
        <row r="615">
          <cell r="M615">
            <v>31146.69</v>
          </cell>
          <cell r="N615">
            <v>31146.690000000002</v>
          </cell>
          <cell r="R615">
            <v>5604.99</v>
          </cell>
          <cell r="AB615" t="str">
            <v>Chirografario</v>
          </cell>
          <cell r="AK615">
            <v>113578.75175342467</v>
          </cell>
          <cell r="AL615" t="str">
            <v>Chirografario</v>
          </cell>
          <cell r="AM615" t="str">
            <v>Chirografario - Altro</v>
          </cell>
          <cell r="AN615" t="str">
            <v>CONSUMER - NON IPO</v>
          </cell>
        </row>
        <row r="616">
          <cell r="M616">
            <v>15783.99</v>
          </cell>
          <cell r="N616">
            <v>15783.990000000002</v>
          </cell>
          <cell r="R616">
            <v>720.59</v>
          </cell>
          <cell r="AB616" t="str">
            <v>Chirografario</v>
          </cell>
          <cell r="AK616">
            <v>31524.736191780823</v>
          </cell>
          <cell r="AL616" t="str">
            <v>Chirografario</v>
          </cell>
          <cell r="AM616" t="str">
            <v>Chirografario - Altro</v>
          </cell>
          <cell r="AN616" t="str">
            <v>CONSUMER - NON IPO</v>
          </cell>
        </row>
        <row r="617">
          <cell r="M617">
            <v>5993.89</v>
          </cell>
          <cell r="N617">
            <v>5993.89</v>
          </cell>
          <cell r="R617">
            <v>128.66</v>
          </cell>
          <cell r="AB617" t="str">
            <v>Chirografario</v>
          </cell>
          <cell r="AK617">
            <v>34682.45391780822</v>
          </cell>
          <cell r="AL617" t="str">
            <v>Chirografario</v>
          </cell>
          <cell r="AM617" t="str">
            <v>Chirografario - Altro</v>
          </cell>
          <cell r="AN617" t="str">
            <v>CONSUMER - NON IPO</v>
          </cell>
        </row>
        <row r="618">
          <cell r="M618">
            <v>6249.71</v>
          </cell>
          <cell r="N618">
            <v>6249.71</v>
          </cell>
          <cell r="R618">
            <v>270.98</v>
          </cell>
          <cell r="AB618" t="str">
            <v>Chirografario</v>
          </cell>
          <cell r="AK618">
            <v>28782.910986301369</v>
          </cell>
          <cell r="AL618" t="str">
            <v>Chirografario</v>
          </cell>
          <cell r="AM618" t="str">
            <v>Chirografario - Altro</v>
          </cell>
          <cell r="AN618" t="str">
            <v>CONSUMER - NON IPO</v>
          </cell>
        </row>
        <row r="619">
          <cell r="M619">
            <v>2010.43</v>
          </cell>
          <cell r="N619">
            <v>2010.4299999999998</v>
          </cell>
          <cell r="R619">
            <v>0</v>
          </cell>
          <cell r="AB619" t="str">
            <v>Chirografario</v>
          </cell>
          <cell r="AK619">
            <v>6069.8461917808208</v>
          </cell>
          <cell r="AL619" t="str">
            <v>Chirografario</v>
          </cell>
          <cell r="AM619" t="str">
            <v>Chirografario - Altro</v>
          </cell>
          <cell r="AN619" t="str">
            <v>CONSUMER - NON IPO</v>
          </cell>
        </row>
        <row r="620">
          <cell r="M620">
            <v>28998.25</v>
          </cell>
          <cell r="N620">
            <v>28998.25</v>
          </cell>
          <cell r="R620">
            <v>5396.07</v>
          </cell>
          <cell r="AB620" t="str">
            <v>Chirografario</v>
          </cell>
          <cell r="AK620">
            <v>107968.82671232877</v>
          </cell>
          <cell r="AL620" t="str">
            <v>Chirografario</v>
          </cell>
          <cell r="AM620" t="str">
            <v>Chirografario - Altro</v>
          </cell>
          <cell r="AN620" t="str">
            <v>CONSUMER - NON IPO</v>
          </cell>
        </row>
        <row r="621">
          <cell r="M621">
            <v>2490.84</v>
          </cell>
          <cell r="N621">
            <v>2490.84</v>
          </cell>
          <cell r="R621">
            <v>106.74</v>
          </cell>
          <cell r="AB621" t="str">
            <v>Chirografario</v>
          </cell>
          <cell r="AK621">
            <v>7813.7309589041106</v>
          </cell>
          <cell r="AL621" t="str">
            <v>Chirografario</v>
          </cell>
          <cell r="AM621" t="str">
            <v>Chirografario - Altro</v>
          </cell>
          <cell r="AN621" t="str">
            <v>CONSUMER - NON IPO</v>
          </cell>
        </row>
        <row r="622">
          <cell r="M622">
            <v>11375.85</v>
          </cell>
          <cell r="N622">
            <v>11375.85</v>
          </cell>
          <cell r="R622">
            <v>512.16999999999996</v>
          </cell>
          <cell r="AB622" t="str">
            <v>Chirografario</v>
          </cell>
          <cell r="AK622">
            <v>35841.719178082196</v>
          </cell>
          <cell r="AL622" t="str">
            <v>Chirografario</v>
          </cell>
          <cell r="AM622" t="str">
            <v>Chirografario - Altro</v>
          </cell>
          <cell r="AN622" t="str">
            <v>CONSUMER - NON IPO</v>
          </cell>
        </row>
        <row r="623">
          <cell r="M623">
            <v>12079.4</v>
          </cell>
          <cell r="N623">
            <v>12079.4</v>
          </cell>
          <cell r="R623">
            <v>503.43</v>
          </cell>
          <cell r="AB623" t="str">
            <v>Chirografario</v>
          </cell>
          <cell r="AK623">
            <v>73138.284931506845</v>
          </cell>
          <cell r="AL623" t="str">
            <v>Chirografario</v>
          </cell>
          <cell r="AM623" t="str">
            <v>Chirografario - Altro</v>
          </cell>
          <cell r="AN623" t="str">
            <v>CONSUMER - NON IPO</v>
          </cell>
        </row>
        <row r="624">
          <cell r="M624">
            <v>3169.73</v>
          </cell>
          <cell r="N624">
            <v>3169.7299999999996</v>
          </cell>
          <cell r="R624">
            <v>138.55000000000001</v>
          </cell>
          <cell r="AB624" t="str">
            <v>Chirografario</v>
          </cell>
          <cell r="AK624">
            <v>9587.3477260273958</v>
          </cell>
          <cell r="AL624" t="str">
            <v>Chirografario</v>
          </cell>
          <cell r="AM624" t="str">
            <v>Chirografario - Altro</v>
          </cell>
          <cell r="AN624" t="str">
            <v>CONSUMER - NON IPO</v>
          </cell>
        </row>
        <row r="625">
          <cell r="M625">
            <v>15038.19</v>
          </cell>
          <cell r="N625">
            <v>15038.189999999999</v>
          </cell>
          <cell r="R625">
            <v>735.83</v>
          </cell>
          <cell r="AB625" t="str">
            <v>Chirografario</v>
          </cell>
          <cell r="AK625">
            <v>38151.682027397255</v>
          </cell>
          <cell r="AL625" t="str">
            <v>Chirografario</v>
          </cell>
          <cell r="AM625" t="str">
            <v>Chirografario - Altro</v>
          </cell>
          <cell r="AN625" t="str">
            <v>CONSUMER - NON IPO</v>
          </cell>
        </row>
        <row r="626">
          <cell r="M626">
            <v>35771.57</v>
          </cell>
          <cell r="N626">
            <v>35771.57</v>
          </cell>
          <cell r="R626">
            <v>6474.32</v>
          </cell>
          <cell r="AB626" t="str">
            <v>Chirografario</v>
          </cell>
          <cell r="AK626">
            <v>79285.47980821917</v>
          </cell>
          <cell r="AL626" t="str">
            <v>Chirografario</v>
          </cell>
          <cell r="AM626" t="str">
            <v>Chirografario - Altro</v>
          </cell>
          <cell r="AN626" t="str">
            <v>CONSUMER - NON IPO</v>
          </cell>
        </row>
        <row r="627">
          <cell r="M627">
            <v>6795.48</v>
          </cell>
          <cell r="N627">
            <v>6795.48</v>
          </cell>
          <cell r="R627">
            <v>291.08</v>
          </cell>
          <cell r="AB627" t="str">
            <v>Chirografario</v>
          </cell>
          <cell r="AK627">
            <v>48257.216876712329</v>
          </cell>
          <cell r="AL627" t="str">
            <v>Chirografario</v>
          </cell>
          <cell r="AM627" t="str">
            <v>Chirografario - Altro</v>
          </cell>
          <cell r="AN627" t="str">
            <v>CONSUMER - NON IPO</v>
          </cell>
        </row>
        <row r="628">
          <cell r="M628">
            <v>5793.93</v>
          </cell>
          <cell r="N628">
            <v>5793.93</v>
          </cell>
          <cell r="R628">
            <v>252</v>
          </cell>
          <cell r="AB628" t="str">
            <v>Chirografario</v>
          </cell>
          <cell r="AK628">
            <v>10476.695342465753</v>
          </cell>
          <cell r="AL628" t="str">
            <v>Chirografario</v>
          </cell>
          <cell r="AM628" t="str">
            <v>Chirografario - Altro</v>
          </cell>
          <cell r="AN628" t="str">
            <v>CONSUMER - NON IPO</v>
          </cell>
        </row>
        <row r="629">
          <cell r="M629">
            <v>21280.29</v>
          </cell>
          <cell r="N629">
            <v>21280.29</v>
          </cell>
          <cell r="R629">
            <v>459.05</v>
          </cell>
          <cell r="AB629" t="str">
            <v>Chirografario</v>
          </cell>
          <cell r="AK629">
            <v>124708.32961643836</v>
          </cell>
          <cell r="AL629" t="str">
            <v>Chirografario</v>
          </cell>
          <cell r="AM629" t="str">
            <v>Chirografario - Altro</v>
          </cell>
          <cell r="AN629" t="str">
            <v>CONSUMER - NON IPO</v>
          </cell>
        </row>
        <row r="630">
          <cell r="M630">
            <v>1663.74</v>
          </cell>
          <cell r="N630">
            <v>1663.74</v>
          </cell>
          <cell r="R630">
            <v>61.59</v>
          </cell>
          <cell r="AB630" t="str">
            <v>Chirografario</v>
          </cell>
          <cell r="AK630">
            <v>11381.804876712329</v>
          </cell>
          <cell r="AL630" t="str">
            <v>Chirografario</v>
          </cell>
          <cell r="AM630" t="str">
            <v>Chirografario - Altro</v>
          </cell>
          <cell r="AN630" t="str">
            <v>CONSUMER - NON IPO</v>
          </cell>
        </row>
        <row r="631">
          <cell r="M631">
            <v>7631.94</v>
          </cell>
          <cell r="N631">
            <v>7631.9400000000005</v>
          </cell>
          <cell r="R631">
            <v>334.6</v>
          </cell>
          <cell r="AB631" t="str">
            <v>Chirografario</v>
          </cell>
          <cell r="AK631">
            <v>29001.371999999999</v>
          </cell>
          <cell r="AL631" t="str">
            <v>Chirografario</v>
          </cell>
          <cell r="AM631" t="str">
            <v>Chirografario - Altro</v>
          </cell>
          <cell r="AN631" t="str">
            <v>CONSUMER - NON IPO</v>
          </cell>
        </row>
        <row r="632">
          <cell r="M632">
            <v>17829.060000000001</v>
          </cell>
          <cell r="N632">
            <v>17829.060000000001</v>
          </cell>
          <cell r="R632">
            <v>801.87</v>
          </cell>
          <cell r="AB632" t="str">
            <v>Chirografario</v>
          </cell>
          <cell r="AK632">
            <v>34388.104767123288</v>
          </cell>
          <cell r="AL632" t="str">
            <v>Chirografario</v>
          </cell>
          <cell r="AM632" t="str">
            <v>Chirografario - Altro</v>
          </cell>
          <cell r="AN632" t="str">
            <v>CONSUMER - NON IPO</v>
          </cell>
        </row>
        <row r="633">
          <cell r="M633">
            <v>2565.16</v>
          </cell>
          <cell r="N633">
            <v>2565.16</v>
          </cell>
          <cell r="R633">
            <v>88.54</v>
          </cell>
          <cell r="AB633" t="str">
            <v>Chirografario</v>
          </cell>
          <cell r="AK633">
            <v>4638.3715068493148</v>
          </cell>
          <cell r="AL633" t="str">
            <v>Chirografario</v>
          </cell>
          <cell r="AM633" t="str">
            <v>Chirografario - Altro</v>
          </cell>
          <cell r="AN633" t="str">
            <v>CONSUMER - NON IPO</v>
          </cell>
        </row>
        <row r="634">
          <cell r="M634">
            <v>4687.71</v>
          </cell>
          <cell r="N634">
            <v>4687.71</v>
          </cell>
          <cell r="R634">
            <v>0</v>
          </cell>
          <cell r="AB634" t="str">
            <v>Chirografario</v>
          </cell>
          <cell r="AK634">
            <v>20741.511369863016</v>
          </cell>
          <cell r="AL634" t="str">
            <v>Chirografario</v>
          </cell>
          <cell r="AM634" t="str">
            <v>Chirografario - Altro</v>
          </cell>
          <cell r="AN634" t="str">
            <v>CONSUMER - NON IPO</v>
          </cell>
        </row>
        <row r="635">
          <cell r="M635">
            <v>7292.7</v>
          </cell>
          <cell r="N635">
            <v>7292.7000000000007</v>
          </cell>
          <cell r="R635">
            <v>131.05000000000001</v>
          </cell>
          <cell r="AB635" t="str">
            <v>Chirografario</v>
          </cell>
          <cell r="AK635">
            <v>42617.340000000004</v>
          </cell>
          <cell r="AL635" t="str">
            <v>Chirografario</v>
          </cell>
          <cell r="AM635" t="str">
            <v>Chirografario - Altro</v>
          </cell>
          <cell r="AN635" t="str">
            <v>CONSUMER - NON IPO</v>
          </cell>
        </row>
        <row r="636">
          <cell r="M636">
            <v>11373.71</v>
          </cell>
          <cell r="N636">
            <v>11373.71</v>
          </cell>
          <cell r="R636">
            <v>454.04</v>
          </cell>
          <cell r="AB636" t="str">
            <v>Chirografario</v>
          </cell>
          <cell r="AK636">
            <v>29945.576191780819</v>
          </cell>
          <cell r="AL636" t="str">
            <v>Chirografario</v>
          </cell>
          <cell r="AM636" t="str">
            <v>Chirografario - Altro</v>
          </cell>
          <cell r="AN636" t="str">
            <v>CONSUMER - NON IPO</v>
          </cell>
        </row>
        <row r="637">
          <cell r="M637">
            <v>419.23</v>
          </cell>
          <cell r="N637">
            <v>419.23</v>
          </cell>
          <cell r="R637">
            <v>11.03</v>
          </cell>
          <cell r="AB637" t="str">
            <v>Chirografario</v>
          </cell>
          <cell r="AK637">
            <v>2694.5577534246577</v>
          </cell>
          <cell r="AL637" t="str">
            <v>Chirografario</v>
          </cell>
          <cell r="AM637" t="str">
            <v>Chirografario - Altro</v>
          </cell>
          <cell r="AN637" t="str">
            <v>CONSUMER - NON IPO</v>
          </cell>
        </row>
        <row r="638">
          <cell r="M638">
            <v>6474.85</v>
          </cell>
          <cell r="N638">
            <v>6474.85</v>
          </cell>
          <cell r="R638">
            <v>121.8</v>
          </cell>
          <cell r="AB638" t="str">
            <v>Chirografario</v>
          </cell>
          <cell r="AK638">
            <v>35673.762602739727</v>
          </cell>
          <cell r="AL638" t="str">
            <v>Chirografario</v>
          </cell>
          <cell r="AM638" t="str">
            <v>Chirografario - Altro</v>
          </cell>
          <cell r="AN638" t="str">
            <v>CONSUMER - NON IPO</v>
          </cell>
        </row>
        <row r="639">
          <cell r="M639">
            <v>12489.89</v>
          </cell>
          <cell r="N639">
            <v>12489.890000000001</v>
          </cell>
          <cell r="R639">
            <v>235.4</v>
          </cell>
          <cell r="AB639" t="str">
            <v>Chirografario</v>
          </cell>
          <cell r="AK639">
            <v>66761.028465753436</v>
          </cell>
          <cell r="AL639" t="str">
            <v>Chirografario</v>
          </cell>
          <cell r="AM639" t="str">
            <v>Chirografario - Altro</v>
          </cell>
          <cell r="AN639" t="str">
            <v>CONSUMER - NON IPO</v>
          </cell>
        </row>
        <row r="640">
          <cell r="M640">
            <v>21419.8</v>
          </cell>
          <cell r="N640">
            <v>21419.800000000003</v>
          </cell>
          <cell r="R640">
            <v>995.24</v>
          </cell>
          <cell r="AB640" t="str">
            <v>Chirografario</v>
          </cell>
          <cell r="AK640">
            <v>46947.506849315076</v>
          </cell>
          <cell r="AL640" t="str">
            <v>Chirografario</v>
          </cell>
          <cell r="AM640" t="str">
            <v>Chirografario - Altro</v>
          </cell>
          <cell r="AN640" t="str">
            <v>CONSUMER - NON IPO</v>
          </cell>
        </row>
        <row r="641">
          <cell r="M641">
            <v>1558.68</v>
          </cell>
          <cell r="N641">
            <v>1558.68</v>
          </cell>
          <cell r="R641">
            <v>0</v>
          </cell>
          <cell r="AB641" t="str">
            <v>Chirografario</v>
          </cell>
          <cell r="AK641">
            <v>9497.2721095890411</v>
          </cell>
          <cell r="AL641" t="str">
            <v>Chirografario</v>
          </cell>
          <cell r="AM641" t="str">
            <v>Chirografario - Altro</v>
          </cell>
          <cell r="AN641" t="str">
            <v>CONSUMER - NON IPO</v>
          </cell>
        </row>
        <row r="642">
          <cell r="M642">
            <v>8580.7099999999991</v>
          </cell>
          <cell r="N642">
            <v>8580.7099999999991</v>
          </cell>
          <cell r="R642">
            <v>359.14</v>
          </cell>
          <cell r="AB642" t="str">
            <v>Chirografario</v>
          </cell>
          <cell r="AK642">
            <v>32606.697999999997</v>
          </cell>
          <cell r="AL642" t="str">
            <v>Chirografario</v>
          </cell>
          <cell r="AM642" t="str">
            <v>Chirografario - Altro</v>
          </cell>
          <cell r="AN642" t="str">
            <v>CONSUMER - NON IPO</v>
          </cell>
        </row>
        <row r="643">
          <cell r="M643">
            <v>2540.65</v>
          </cell>
          <cell r="N643">
            <v>2540.65</v>
          </cell>
          <cell r="R643">
            <v>54.08</v>
          </cell>
          <cell r="AB643" t="str">
            <v>Chirografario</v>
          </cell>
          <cell r="AK643">
            <v>14847.140958904109</v>
          </cell>
          <cell r="AL643" t="str">
            <v>Chirografario</v>
          </cell>
          <cell r="AM643" t="str">
            <v>Chirografario - Altro</v>
          </cell>
          <cell r="AN643" t="str">
            <v>CONSUMER - NON IPO</v>
          </cell>
        </row>
        <row r="644">
          <cell r="M644">
            <v>6854.94</v>
          </cell>
          <cell r="N644">
            <v>6854.94</v>
          </cell>
          <cell r="R644">
            <v>297.52</v>
          </cell>
          <cell r="AB644" t="str">
            <v>Chirografario</v>
          </cell>
          <cell r="AK644">
            <v>15024.526027397258</v>
          </cell>
          <cell r="AL644" t="str">
            <v>Chirografario</v>
          </cell>
          <cell r="AM644" t="str">
            <v>Chirografario - Altro</v>
          </cell>
          <cell r="AN644" t="str">
            <v>CONSUMER - NON IPO</v>
          </cell>
        </row>
        <row r="645">
          <cell r="M645">
            <v>6309.63</v>
          </cell>
          <cell r="N645">
            <v>6309.6299999999992</v>
          </cell>
          <cell r="R645">
            <v>274.86</v>
          </cell>
          <cell r="AB645" t="str">
            <v>Chirografario</v>
          </cell>
          <cell r="AK645">
            <v>12411.820109589038</v>
          </cell>
          <cell r="AL645" t="str">
            <v>Chirografario</v>
          </cell>
          <cell r="AM645" t="str">
            <v>Chirografario - Altro</v>
          </cell>
          <cell r="AN645" t="str">
            <v>CONSUMER - NON IPO</v>
          </cell>
        </row>
        <row r="646">
          <cell r="M646">
            <v>8413.5</v>
          </cell>
          <cell r="N646">
            <v>8413.5</v>
          </cell>
          <cell r="R646">
            <v>380.69</v>
          </cell>
          <cell r="AB646" t="str">
            <v>Chirografario</v>
          </cell>
          <cell r="AK646">
            <v>19293.423287671234</v>
          </cell>
          <cell r="AL646" t="str">
            <v>Chirografario</v>
          </cell>
          <cell r="AM646" t="str">
            <v>Chirografario - Altro</v>
          </cell>
          <cell r="AN646" t="str">
            <v>CONSUMER - NON IPO</v>
          </cell>
        </row>
        <row r="647">
          <cell r="M647">
            <v>3750.76</v>
          </cell>
          <cell r="N647">
            <v>3750.76</v>
          </cell>
          <cell r="R647">
            <v>151.11000000000001</v>
          </cell>
          <cell r="AB647" t="str">
            <v>Chirografario</v>
          </cell>
          <cell r="AK647">
            <v>11087.863123287672</v>
          </cell>
          <cell r="AL647" t="str">
            <v>Chirografario</v>
          </cell>
          <cell r="AM647" t="str">
            <v>Chirografario - Altro</v>
          </cell>
          <cell r="AN647" t="str">
            <v>CONSUMER - NON IPO</v>
          </cell>
        </row>
        <row r="648">
          <cell r="M648">
            <v>17542.810000000001</v>
          </cell>
          <cell r="N648">
            <v>17542.810000000001</v>
          </cell>
          <cell r="R648">
            <v>769.87</v>
          </cell>
          <cell r="AB648" t="str">
            <v>Chirografario</v>
          </cell>
          <cell r="AK648">
            <v>34749.182547945209</v>
          </cell>
          <cell r="AL648" t="str">
            <v>Chirografario</v>
          </cell>
          <cell r="AM648" t="str">
            <v>Chirografario - Altro</v>
          </cell>
          <cell r="AN648" t="str">
            <v>CONSUMER - NON IPO</v>
          </cell>
        </row>
        <row r="649">
          <cell r="M649">
            <v>2663.41</v>
          </cell>
          <cell r="N649">
            <v>2663.41</v>
          </cell>
          <cell r="R649">
            <v>0</v>
          </cell>
          <cell r="AB649" t="str">
            <v>Chirografario</v>
          </cell>
          <cell r="AK649">
            <v>10120.957999999999</v>
          </cell>
          <cell r="AL649" t="str">
            <v>Chirografario</v>
          </cell>
          <cell r="AM649" t="str">
            <v>Chirografario - Altro</v>
          </cell>
          <cell r="AN649" t="str">
            <v>CONSUMER - NON IPO</v>
          </cell>
        </row>
        <row r="650">
          <cell r="M650">
            <v>5147.9799999999996</v>
          </cell>
          <cell r="N650">
            <v>5147.9799999999996</v>
          </cell>
          <cell r="R650">
            <v>237.83</v>
          </cell>
          <cell r="AB650" t="str">
            <v>Chirografario</v>
          </cell>
          <cell r="AK650">
            <v>12298.735780821917</v>
          </cell>
          <cell r="AL650" t="str">
            <v>Chirografario</v>
          </cell>
          <cell r="AM650" t="str">
            <v>Chirografario - Altro</v>
          </cell>
          <cell r="AN650" t="str">
            <v>CONSUMER - NON IPO</v>
          </cell>
        </row>
        <row r="651">
          <cell r="M651">
            <v>3806.66</v>
          </cell>
          <cell r="N651">
            <v>3806.6600000000003</v>
          </cell>
          <cell r="R651">
            <v>162.16999999999999</v>
          </cell>
          <cell r="AB651" t="str">
            <v>Chirografario</v>
          </cell>
          <cell r="AK651">
            <v>21296.437589041099</v>
          </cell>
          <cell r="AL651" t="str">
            <v>Chirografario</v>
          </cell>
          <cell r="AM651" t="str">
            <v>Chirografario - Altro</v>
          </cell>
          <cell r="AN651" t="str">
            <v>CONSUMER - NON IPO</v>
          </cell>
        </row>
        <row r="652">
          <cell r="M652">
            <v>8929.5400000000009</v>
          </cell>
          <cell r="N652">
            <v>8929.5400000000009</v>
          </cell>
          <cell r="R652">
            <v>379.58000000000004</v>
          </cell>
          <cell r="AB652" t="str">
            <v>Chirografario</v>
          </cell>
          <cell r="AK652">
            <v>17223.003178082196</v>
          </cell>
          <cell r="AL652" t="str">
            <v>Chirografario</v>
          </cell>
          <cell r="AM652" t="str">
            <v>Chirografario - Altro</v>
          </cell>
          <cell r="AN652" t="str">
            <v>CONSUMER - NON IPO</v>
          </cell>
        </row>
        <row r="653">
          <cell r="M653">
            <v>17744.63</v>
          </cell>
          <cell r="N653">
            <v>17744.63</v>
          </cell>
          <cell r="R653">
            <v>762.51</v>
          </cell>
          <cell r="AB653" t="str">
            <v>Chirografario</v>
          </cell>
          <cell r="AK653">
            <v>46476.345972602743</v>
          </cell>
          <cell r="AL653" t="str">
            <v>Chirografario</v>
          </cell>
          <cell r="AM653" t="str">
            <v>Chirografario - Altro</v>
          </cell>
          <cell r="AN653" t="str">
            <v>CONSUMER - NON IPO</v>
          </cell>
        </row>
        <row r="654">
          <cell r="M654">
            <v>13844.26</v>
          </cell>
          <cell r="N654">
            <v>13844.26</v>
          </cell>
          <cell r="R654">
            <v>579.32000000000005</v>
          </cell>
          <cell r="AB654" t="str">
            <v>Chirografario</v>
          </cell>
          <cell r="AK654">
            <v>25033.456438356163</v>
          </cell>
          <cell r="AL654" t="str">
            <v>Chirografario</v>
          </cell>
          <cell r="AM654" t="str">
            <v>Chirografario - Altro</v>
          </cell>
          <cell r="AN654" t="str">
            <v>CONSUMER - NON IPO</v>
          </cell>
        </row>
        <row r="655">
          <cell r="M655">
            <v>16895.490000000002</v>
          </cell>
          <cell r="N655">
            <v>16895.490000000002</v>
          </cell>
          <cell r="R655">
            <v>670.68</v>
          </cell>
          <cell r="AB655" t="str">
            <v>Chirografario</v>
          </cell>
          <cell r="AK655">
            <v>111463.94498630139</v>
          </cell>
          <cell r="AL655" t="str">
            <v>Chirografario</v>
          </cell>
          <cell r="AM655" t="str">
            <v>Chirografario - Altro</v>
          </cell>
          <cell r="AN655" t="str">
            <v>CONSUMER - NON IPO</v>
          </cell>
        </row>
        <row r="656">
          <cell r="M656">
            <v>4243.47</v>
          </cell>
          <cell r="N656">
            <v>4243.47</v>
          </cell>
          <cell r="R656">
            <v>87.8</v>
          </cell>
          <cell r="AB656" t="str">
            <v>Chirografario</v>
          </cell>
          <cell r="AK656">
            <v>19822.236575342464</v>
          </cell>
          <cell r="AL656" t="str">
            <v>Chirografario</v>
          </cell>
          <cell r="AM656" t="str">
            <v>Chirografario - Altro</v>
          </cell>
          <cell r="AN656" t="str">
            <v>CONSUMER - NON IPO</v>
          </cell>
        </row>
        <row r="657">
          <cell r="M657">
            <v>3039.59</v>
          </cell>
          <cell r="N657">
            <v>3039.59</v>
          </cell>
          <cell r="R657">
            <v>129.91999999999999</v>
          </cell>
          <cell r="AB657" t="str">
            <v>Chirografario</v>
          </cell>
          <cell r="AK657">
            <v>6037.5417808219181</v>
          </cell>
          <cell r="AL657" t="str">
            <v>Chirografario</v>
          </cell>
          <cell r="AM657" t="str">
            <v>Chirografario - Altro</v>
          </cell>
          <cell r="AN657" t="str">
            <v>CONSUMER - NON IPO</v>
          </cell>
        </row>
        <row r="658">
          <cell r="M658">
            <v>23845.32</v>
          </cell>
          <cell r="N658">
            <v>23845.32</v>
          </cell>
          <cell r="R658">
            <v>1050.8399999999999</v>
          </cell>
          <cell r="AB658" t="str">
            <v>Chirografario</v>
          </cell>
          <cell r="AK658">
            <v>40961.686684931505</v>
          </cell>
          <cell r="AL658" t="str">
            <v>Chirografario</v>
          </cell>
          <cell r="AM658" t="str">
            <v>Chirografario - Altro</v>
          </cell>
          <cell r="AN658" t="str">
            <v>CONSUMER - NON IPO</v>
          </cell>
        </row>
        <row r="659">
          <cell r="M659">
            <v>27511.119999999999</v>
          </cell>
          <cell r="N659">
            <v>27511.120000000003</v>
          </cell>
          <cell r="R659">
            <v>1286.1300000000001</v>
          </cell>
          <cell r="AB659" t="str">
            <v>Chirografario</v>
          </cell>
          <cell r="AK659">
            <v>57057.309150684938</v>
          </cell>
          <cell r="AL659" t="str">
            <v>Chirografario</v>
          </cell>
          <cell r="AM659" t="str">
            <v>Chirografario - Altro</v>
          </cell>
          <cell r="AN659" t="str">
            <v>CONSUMER - NON IPO</v>
          </cell>
        </row>
        <row r="660">
          <cell r="M660">
            <v>10992.36</v>
          </cell>
          <cell r="N660">
            <v>10992.36</v>
          </cell>
          <cell r="R660">
            <v>348.04</v>
          </cell>
          <cell r="AB660" t="str">
            <v>Chirografario</v>
          </cell>
          <cell r="AK660">
            <v>95347.429479452054</v>
          </cell>
          <cell r="AL660" t="str">
            <v>Chirografario</v>
          </cell>
          <cell r="AM660" t="str">
            <v>Chirografario - Altro</v>
          </cell>
          <cell r="AN660" t="str">
            <v>CONSUMER - NON IPO</v>
          </cell>
        </row>
        <row r="661">
          <cell r="M661">
            <v>4510.8900000000003</v>
          </cell>
          <cell r="N661">
            <v>4510.8900000000003</v>
          </cell>
          <cell r="R661">
            <v>204.63</v>
          </cell>
          <cell r="AB661" t="str">
            <v>Chirografario</v>
          </cell>
          <cell r="AK661">
            <v>16053.82495890411</v>
          </cell>
          <cell r="AL661" t="str">
            <v>Chirografario</v>
          </cell>
          <cell r="AM661" t="str">
            <v>Chirografario - Altro</v>
          </cell>
          <cell r="AN661" t="str">
            <v>CONSUMER - NON IPO</v>
          </cell>
        </row>
        <row r="662">
          <cell r="M662">
            <v>5862.17</v>
          </cell>
          <cell r="N662">
            <v>5862.17</v>
          </cell>
          <cell r="R662">
            <v>0</v>
          </cell>
          <cell r="AB662" t="str">
            <v>Chirografario</v>
          </cell>
          <cell r="AK662">
            <v>40103.667095890414</v>
          </cell>
          <cell r="AL662" t="str">
            <v>Chirografario</v>
          </cell>
          <cell r="AM662" t="str">
            <v>Chirografario - Altro</v>
          </cell>
          <cell r="AN662" t="str">
            <v>CONSUMER - NON IPO</v>
          </cell>
        </row>
        <row r="663">
          <cell r="M663">
            <v>43666.45</v>
          </cell>
          <cell r="N663">
            <v>43666.45</v>
          </cell>
          <cell r="R663">
            <v>762.19</v>
          </cell>
          <cell r="AB663" t="str">
            <v>Chirografario</v>
          </cell>
          <cell r="AK663">
            <v>195601.76917808218</v>
          </cell>
          <cell r="AL663" t="str">
            <v>Chirografario</v>
          </cell>
          <cell r="AM663" t="str">
            <v>Chirografario - Altro</v>
          </cell>
          <cell r="AN663" t="str">
            <v>CONSUMER - NON IPO</v>
          </cell>
        </row>
        <row r="664">
          <cell r="M664">
            <v>4367.6099999999997</v>
          </cell>
          <cell r="N664">
            <v>4367.6099999999997</v>
          </cell>
          <cell r="R664">
            <v>84.47</v>
          </cell>
          <cell r="AB664" t="str">
            <v>Chirografario</v>
          </cell>
          <cell r="AK664">
            <v>24434.683890410957</v>
          </cell>
          <cell r="AL664" t="str">
            <v>Chirografario</v>
          </cell>
          <cell r="AM664" t="str">
            <v>Chirografario - Altro</v>
          </cell>
          <cell r="AN664" t="str">
            <v>CONSUMER - NON IPO</v>
          </cell>
        </row>
        <row r="665">
          <cell r="M665">
            <v>19204.59</v>
          </cell>
          <cell r="N665">
            <v>19204.59</v>
          </cell>
          <cell r="R665">
            <v>832.38</v>
          </cell>
          <cell r="AB665" t="str">
            <v>Chirografario</v>
          </cell>
          <cell r="AK665">
            <v>37041.181808219182</v>
          </cell>
          <cell r="AL665" t="str">
            <v>Chirografario</v>
          </cell>
          <cell r="AM665" t="str">
            <v>Chirografario - Altro</v>
          </cell>
          <cell r="AN665" t="str">
            <v>CONSUMER - NON IPO</v>
          </cell>
        </row>
        <row r="666">
          <cell r="M666">
            <v>6933.42</v>
          </cell>
          <cell r="N666">
            <v>6933.42</v>
          </cell>
          <cell r="R666">
            <v>133.99</v>
          </cell>
          <cell r="AB666" t="str">
            <v>Chirografario</v>
          </cell>
          <cell r="AK666">
            <v>41106.632547945206</v>
          </cell>
          <cell r="AL666" t="str">
            <v>Chirografario</v>
          </cell>
          <cell r="AM666" t="str">
            <v>Chirografario - Altro</v>
          </cell>
          <cell r="AN666" t="str">
            <v>CONSUMER - NON IPO</v>
          </cell>
        </row>
        <row r="667">
          <cell r="M667">
            <v>5889.95</v>
          </cell>
          <cell r="N667">
            <v>5889.95</v>
          </cell>
          <cell r="R667">
            <v>245.44</v>
          </cell>
          <cell r="AB667" t="str">
            <v>Chirografario</v>
          </cell>
          <cell r="AK667">
            <v>17008.239178082189</v>
          </cell>
          <cell r="AL667" t="str">
            <v>Chirografario</v>
          </cell>
          <cell r="AM667" t="str">
            <v>Chirografario - Altro</v>
          </cell>
          <cell r="AN667" t="str">
            <v>CONSUMER - NON IPO</v>
          </cell>
        </row>
        <row r="668">
          <cell r="M668">
            <v>13503.22</v>
          </cell>
          <cell r="N668">
            <v>13503.22</v>
          </cell>
          <cell r="R668">
            <v>245.67</v>
          </cell>
          <cell r="AB668" t="str">
            <v>Chirografario</v>
          </cell>
          <cell r="AK668">
            <v>77763.749150684933</v>
          </cell>
          <cell r="AL668" t="str">
            <v>Chirografario</v>
          </cell>
          <cell r="AM668" t="str">
            <v>Chirografario - Altro</v>
          </cell>
          <cell r="AN668" t="str">
            <v>CONSUMER - NON IPO</v>
          </cell>
        </row>
        <row r="669">
          <cell r="M669">
            <v>2896.44</v>
          </cell>
          <cell r="N669">
            <v>2896.44</v>
          </cell>
          <cell r="R669">
            <v>118.66</v>
          </cell>
          <cell r="AB669" t="str">
            <v>Chirografario</v>
          </cell>
          <cell r="AK669">
            <v>12228.531616438357</v>
          </cell>
          <cell r="AL669" t="str">
            <v>Chirografario</v>
          </cell>
          <cell r="AM669" t="str">
            <v>Chirografario - Altro</v>
          </cell>
          <cell r="AN669" t="str">
            <v>CONSUMER - NON IPO</v>
          </cell>
        </row>
        <row r="670">
          <cell r="M670">
            <v>790.25</v>
          </cell>
          <cell r="N670">
            <v>790.25</v>
          </cell>
          <cell r="R670">
            <v>0</v>
          </cell>
          <cell r="AB670" t="str">
            <v>Chirografario</v>
          </cell>
          <cell r="AK670">
            <v>4815.1123287671235</v>
          </cell>
          <cell r="AL670" t="str">
            <v>Chirografario</v>
          </cell>
          <cell r="AM670" t="str">
            <v>Chirografario - Altro</v>
          </cell>
          <cell r="AN670" t="str">
            <v>CONSUMER - NON IPO</v>
          </cell>
        </row>
        <row r="671">
          <cell r="M671">
            <v>2929.07</v>
          </cell>
          <cell r="N671">
            <v>2929.0699999999997</v>
          </cell>
          <cell r="R671">
            <v>117.63</v>
          </cell>
          <cell r="AB671" t="str">
            <v>Chirografario</v>
          </cell>
          <cell r="AK671">
            <v>19556.557780821917</v>
          </cell>
          <cell r="AL671" t="str">
            <v>Chirografario</v>
          </cell>
          <cell r="AM671" t="str">
            <v>Chirografario - Altro</v>
          </cell>
          <cell r="AN671" t="str">
            <v>CONSUMER - NON IPO</v>
          </cell>
        </row>
        <row r="672">
          <cell r="M672">
            <v>1956.75</v>
          </cell>
          <cell r="N672">
            <v>1956.75</v>
          </cell>
          <cell r="R672">
            <v>0</v>
          </cell>
          <cell r="AB672" t="str">
            <v>Chirografario</v>
          </cell>
          <cell r="AK672">
            <v>10625.420547945205</v>
          </cell>
          <cell r="AL672" t="str">
            <v>Chirografario</v>
          </cell>
          <cell r="AM672" t="str">
            <v>Chirografario - Altro</v>
          </cell>
          <cell r="AN672" t="str">
            <v>CONSUMER - NON IPO</v>
          </cell>
        </row>
        <row r="673">
          <cell r="M673">
            <v>11425.11</v>
          </cell>
          <cell r="N673">
            <v>11425.109999999999</v>
          </cell>
          <cell r="R673">
            <v>468.45</v>
          </cell>
          <cell r="AB673" t="str">
            <v>Chirografario</v>
          </cell>
          <cell r="AK673">
            <v>30080.906054794516</v>
          </cell>
          <cell r="AL673" t="str">
            <v>Chirografario</v>
          </cell>
          <cell r="AM673" t="str">
            <v>Chirografario - Altro</v>
          </cell>
          <cell r="AN673" t="str">
            <v>CONSUMER - NON IPO</v>
          </cell>
        </row>
        <row r="674">
          <cell r="M674">
            <v>6044.63</v>
          </cell>
          <cell r="N674">
            <v>6044.63</v>
          </cell>
          <cell r="R674">
            <v>274.91000000000003</v>
          </cell>
          <cell r="AB674" t="str">
            <v>Chirografario</v>
          </cell>
          <cell r="AK674">
            <v>44912.428931506845</v>
          </cell>
          <cell r="AL674" t="str">
            <v>Chirografario</v>
          </cell>
          <cell r="AM674" t="str">
            <v>Chirografario - Altro</v>
          </cell>
          <cell r="AN674" t="str">
            <v>CONSUMER - NON IPO</v>
          </cell>
        </row>
        <row r="675">
          <cell r="M675">
            <v>8862.9599999999991</v>
          </cell>
          <cell r="N675">
            <v>8862.9599999999991</v>
          </cell>
          <cell r="R675">
            <v>197.26</v>
          </cell>
          <cell r="AB675" t="str">
            <v>Chirografario</v>
          </cell>
          <cell r="AK675">
            <v>72457.733260273963</v>
          </cell>
          <cell r="AL675" t="str">
            <v>Chirografario</v>
          </cell>
          <cell r="AM675" t="str">
            <v>Chirografario - Altro</v>
          </cell>
          <cell r="AN675" t="str">
            <v>CONSUMER - NON IPO</v>
          </cell>
        </row>
        <row r="676">
          <cell r="M676">
            <v>3756.49</v>
          </cell>
          <cell r="N676">
            <v>3756.49</v>
          </cell>
          <cell r="R676">
            <v>119.07</v>
          </cell>
          <cell r="AB676" t="str">
            <v>Chirografario</v>
          </cell>
          <cell r="AK676">
            <v>19122.077863013696</v>
          </cell>
          <cell r="AL676" t="str">
            <v>Chirografario</v>
          </cell>
          <cell r="AM676" t="str">
            <v>Chirografario - Altro</v>
          </cell>
          <cell r="AN676" t="str">
            <v>CONSUMER - NON IPO</v>
          </cell>
        </row>
        <row r="677">
          <cell r="M677">
            <v>10216.4</v>
          </cell>
          <cell r="N677">
            <v>10216.400000000001</v>
          </cell>
          <cell r="R677">
            <v>444.42</v>
          </cell>
          <cell r="AB677" t="str">
            <v>Chirografario</v>
          </cell>
          <cell r="AK677">
            <v>92899.264657534251</v>
          </cell>
          <cell r="AL677" t="str">
            <v>Chirografario</v>
          </cell>
          <cell r="AM677" t="str">
            <v>Chirografario - Altro</v>
          </cell>
          <cell r="AN677" t="str">
            <v>CONSUMER - NON IPO</v>
          </cell>
        </row>
        <row r="678">
          <cell r="M678">
            <v>606.44000000000005</v>
          </cell>
          <cell r="N678">
            <v>606.43999999999994</v>
          </cell>
          <cell r="R678">
            <v>0</v>
          </cell>
          <cell r="AB678" t="str">
            <v>Chirografario</v>
          </cell>
          <cell r="AK678">
            <v>3947.6751780821915</v>
          </cell>
          <cell r="AL678" t="str">
            <v>Chirografario</v>
          </cell>
          <cell r="AM678" t="str">
            <v>Chirografario - Altro</v>
          </cell>
          <cell r="AN678" t="str">
            <v>CONSUMER - NON IPO</v>
          </cell>
        </row>
        <row r="679">
          <cell r="M679">
            <v>6023.17</v>
          </cell>
          <cell r="N679">
            <v>6023.17</v>
          </cell>
          <cell r="R679">
            <v>260.26</v>
          </cell>
          <cell r="AB679" t="str">
            <v>Chirografario</v>
          </cell>
          <cell r="AK679">
            <v>12524.893232876711</v>
          </cell>
          <cell r="AL679" t="str">
            <v>Chirografario</v>
          </cell>
          <cell r="AM679" t="str">
            <v>Chirografario - Altro</v>
          </cell>
          <cell r="AN679" t="str">
            <v>CONSUMER - NON IPO</v>
          </cell>
        </row>
        <row r="680">
          <cell r="M680">
            <v>2060.98</v>
          </cell>
          <cell r="N680">
            <v>2060.98</v>
          </cell>
          <cell r="R680">
            <v>0</v>
          </cell>
          <cell r="AB680" t="str">
            <v>Chirografario</v>
          </cell>
          <cell r="AK680">
            <v>7182.374136986301</v>
          </cell>
          <cell r="AL680" t="str">
            <v>Chirografario</v>
          </cell>
          <cell r="AM680" t="str">
            <v>Chirografario - Altro</v>
          </cell>
          <cell r="AN680" t="str">
            <v>CONSUMER - NON IPO</v>
          </cell>
        </row>
        <row r="681">
          <cell r="M681">
            <v>37420.14</v>
          </cell>
          <cell r="N681">
            <v>37420.14</v>
          </cell>
          <cell r="R681">
            <v>1398.08</v>
          </cell>
          <cell r="AB681" t="str">
            <v>Chirografario</v>
          </cell>
          <cell r="AK681">
            <v>291056.92454794521</v>
          </cell>
          <cell r="AL681" t="str">
            <v>Chirografario</v>
          </cell>
          <cell r="AM681" t="str">
            <v>Chirografario - Altro</v>
          </cell>
          <cell r="AN681" t="str">
            <v>CONSUMER - NON IPO</v>
          </cell>
        </row>
        <row r="682">
          <cell r="M682">
            <v>18554.310000000001</v>
          </cell>
          <cell r="N682">
            <v>18554.310000000001</v>
          </cell>
          <cell r="R682">
            <v>708.76</v>
          </cell>
          <cell r="AB682" t="str">
            <v>Chirografario</v>
          </cell>
          <cell r="AK682">
            <v>146096.12860273974</v>
          </cell>
          <cell r="AL682" t="str">
            <v>Chirografario</v>
          </cell>
          <cell r="AM682" t="str">
            <v>Chirografario - Altro</v>
          </cell>
          <cell r="AN682" t="str">
            <v>CONSUMER - NON IPO</v>
          </cell>
        </row>
        <row r="683">
          <cell r="M683">
            <v>7825.42</v>
          </cell>
          <cell r="N683">
            <v>7825.42</v>
          </cell>
          <cell r="R683">
            <v>0</v>
          </cell>
          <cell r="AB683" t="str">
            <v>Chirografario</v>
          </cell>
          <cell r="AK683">
            <v>40542.107452054799</v>
          </cell>
          <cell r="AL683" t="str">
            <v>Chirografario</v>
          </cell>
          <cell r="AM683" t="str">
            <v>Chirografario - Altro</v>
          </cell>
          <cell r="AN683" t="str">
            <v>CONSUMER - NON IPO</v>
          </cell>
        </row>
        <row r="684">
          <cell r="M684">
            <v>24876.87</v>
          </cell>
          <cell r="N684">
            <v>24876.87</v>
          </cell>
          <cell r="R684">
            <v>510.02</v>
          </cell>
          <cell r="AB684" t="str">
            <v>Chirografario</v>
          </cell>
          <cell r="AK684">
            <v>132971.98183561643</v>
          </cell>
          <cell r="AL684" t="str">
            <v>Chirografario</v>
          </cell>
          <cell r="AM684" t="str">
            <v>Chirografario - Altro</v>
          </cell>
          <cell r="AN684" t="str">
            <v>CONSUMER - NON IPO</v>
          </cell>
        </row>
        <row r="685">
          <cell r="M685">
            <v>9496.61</v>
          </cell>
          <cell r="N685">
            <v>9496.61</v>
          </cell>
          <cell r="R685">
            <v>380.6</v>
          </cell>
          <cell r="AB685" t="str">
            <v>Chirografario</v>
          </cell>
          <cell r="AK685">
            <v>25523.765506849319</v>
          </cell>
          <cell r="AL685" t="str">
            <v>Chirografario</v>
          </cell>
          <cell r="AM685" t="str">
            <v>Chirografario - Altro</v>
          </cell>
          <cell r="AN685" t="str">
            <v>CONSUMER - NON IPO</v>
          </cell>
        </row>
        <row r="686">
          <cell r="M686">
            <v>4643.8900000000003</v>
          </cell>
          <cell r="N686">
            <v>4643.8900000000003</v>
          </cell>
          <cell r="R686">
            <v>203.19</v>
          </cell>
          <cell r="AB686" t="str">
            <v>Chirografario</v>
          </cell>
          <cell r="AK686">
            <v>30649.673999999999</v>
          </cell>
          <cell r="AL686" t="str">
            <v>Chirografario</v>
          </cell>
          <cell r="AM686" t="str">
            <v>Chirografario - Altro</v>
          </cell>
          <cell r="AN686" t="str">
            <v>CONSUMER - NON IPO</v>
          </cell>
        </row>
        <row r="687">
          <cell r="M687">
            <v>4765.24</v>
          </cell>
          <cell r="N687">
            <v>4765.24</v>
          </cell>
          <cell r="R687">
            <v>203.13</v>
          </cell>
          <cell r="AB687" t="str">
            <v>Chirografario</v>
          </cell>
          <cell r="AK687">
            <v>32599.463780821919</v>
          </cell>
          <cell r="AL687" t="str">
            <v>Chirografario</v>
          </cell>
          <cell r="AM687" t="str">
            <v>Chirografario - Altro</v>
          </cell>
          <cell r="AN687" t="str">
            <v>CONSUMER - NON IPO</v>
          </cell>
        </row>
        <row r="688">
          <cell r="M688">
            <v>10920.64</v>
          </cell>
          <cell r="N688">
            <v>10920.64</v>
          </cell>
          <cell r="R688">
            <v>0</v>
          </cell>
          <cell r="AB688" t="str">
            <v>Chirografario</v>
          </cell>
          <cell r="AK688">
            <v>90207.478356164371</v>
          </cell>
          <cell r="AL688" t="str">
            <v>Chirografario</v>
          </cell>
          <cell r="AM688" t="str">
            <v>Chirografario - Altro</v>
          </cell>
          <cell r="AN688" t="str">
            <v>CONSUMER - NON IPO</v>
          </cell>
        </row>
        <row r="689">
          <cell r="M689">
            <v>13906.06</v>
          </cell>
          <cell r="N689">
            <v>13906.06</v>
          </cell>
          <cell r="R689">
            <v>578.13</v>
          </cell>
          <cell r="AB689" t="str">
            <v>Chirografario</v>
          </cell>
          <cell r="AK689">
            <v>36612.941534246573</v>
          </cell>
          <cell r="AL689" t="str">
            <v>Chirografario</v>
          </cell>
          <cell r="AM689" t="str">
            <v>Chirografario - Altro</v>
          </cell>
          <cell r="AN689" t="str">
            <v>CONSUMER - NON IPO</v>
          </cell>
        </row>
        <row r="690">
          <cell r="M690">
            <v>13753</v>
          </cell>
          <cell r="N690">
            <v>13753</v>
          </cell>
          <cell r="R690">
            <v>491.54</v>
          </cell>
          <cell r="AB690" t="str">
            <v>Chirografario</v>
          </cell>
          <cell r="AK690">
            <v>111342.78082191783</v>
          </cell>
          <cell r="AL690" t="str">
            <v>Chirografario</v>
          </cell>
          <cell r="AM690" t="str">
            <v>Chirografario - Altro</v>
          </cell>
          <cell r="AN690" t="str">
            <v>CONSUMER - NON IPO</v>
          </cell>
        </row>
        <row r="691">
          <cell r="M691">
            <v>4434.74</v>
          </cell>
          <cell r="N691">
            <v>4434.74</v>
          </cell>
          <cell r="R691">
            <v>190.94</v>
          </cell>
          <cell r="AB691" t="str">
            <v>Chirografario</v>
          </cell>
          <cell r="AK691">
            <v>11360.224383561643</v>
          </cell>
          <cell r="AL691" t="str">
            <v>Chirografario</v>
          </cell>
          <cell r="AM691" t="str">
            <v>Chirografario - Altro</v>
          </cell>
          <cell r="AN691" t="str">
            <v>CONSUMER - NON IPO</v>
          </cell>
        </row>
        <row r="692">
          <cell r="M692">
            <v>7575.86</v>
          </cell>
          <cell r="N692">
            <v>7575.86</v>
          </cell>
          <cell r="R692">
            <v>138.31</v>
          </cell>
          <cell r="AB692" t="str">
            <v>Chirografario</v>
          </cell>
          <cell r="AK692">
            <v>48049.632602739723</v>
          </cell>
          <cell r="AL692" t="str">
            <v>Chirografario</v>
          </cell>
          <cell r="AM692" t="str">
            <v>Chirografario - Altro</v>
          </cell>
          <cell r="AN692" t="str">
            <v>CONSUMER - NON IPO</v>
          </cell>
        </row>
        <row r="693">
          <cell r="M693">
            <v>3757.06</v>
          </cell>
          <cell r="N693">
            <v>3757.06</v>
          </cell>
          <cell r="R693">
            <v>137.47</v>
          </cell>
          <cell r="AB693" t="str">
            <v>Chirografario</v>
          </cell>
          <cell r="AK693">
            <v>11106.48695890411</v>
          </cell>
          <cell r="AL693" t="str">
            <v>Chirografario</v>
          </cell>
          <cell r="AM693" t="str">
            <v>Chirografario - Altro</v>
          </cell>
          <cell r="AN693" t="str">
            <v>CONSUMER - NON IPO</v>
          </cell>
        </row>
        <row r="694">
          <cell r="M694">
            <v>5558.49</v>
          </cell>
          <cell r="N694">
            <v>5558.49</v>
          </cell>
          <cell r="R694">
            <v>230.74</v>
          </cell>
          <cell r="AB694" t="str">
            <v>Chirografario</v>
          </cell>
          <cell r="AK694">
            <v>25523.367780821918</v>
          </cell>
          <cell r="AL694" t="str">
            <v>Chirografario</v>
          </cell>
          <cell r="AM694" t="str">
            <v>Chirografario - Altro</v>
          </cell>
          <cell r="AN694" t="str">
            <v>CONSUMER - NON IPO</v>
          </cell>
        </row>
        <row r="695">
          <cell r="M695">
            <v>37965.9</v>
          </cell>
          <cell r="N695">
            <v>37965.9</v>
          </cell>
          <cell r="R695">
            <v>6885.35</v>
          </cell>
          <cell r="AB695" t="str">
            <v>Chirografario</v>
          </cell>
          <cell r="AK695">
            <v>93302.499452054792</v>
          </cell>
          <cell r="AL695" t="str">
            <v>Chirografario</v>
          </cell>
          <cell r="AM695" t="str">
            <v>Chirografario - Altro</v>
          </cell>
          <cell r="AN695" t="str">
            <v>CONSUMER - NON IPO</v>
          </cell>
        </row>
        <row r="696">
          <cell r="M696">
            <v>666.53</v>
          </cell>
          <cell r="N696">
            <v>666.53</v>
          </cell>
          <cell r="R696">
            <v>0</v>
          </cell>
          <cell r="AB696" t="str">
            <v>Chirografario</v>
          </cell>
          <cell r="AK696">
            <v>4004.6583287671233</v>
          </cell>
          <cell r="AL696" t="str">
            <v>Chirografario</v>
          </cell>
          <cell r="AM696" t="str">
            <v>Chirografario - Altro</v>
          </cell>
          <cell r="AN696" t="str">
            <v>CONSUMER - NON IPO</v>
          </cell>
        </row>
        <row r="697">
          <cell r="M697">
            <v>11283.19</v>
          </cell>
          <cell r="N697">
            <v>11283.19</v>
          </cell>
          <cell r="R697">
            <v>225.53</v>
          </cell>
          <cell r="AB697" t="str">
            <v>Chirografario</v>
          </cell>
          <cell r="AK697">
            <v>65937.107589041101</v>
          </cell>
          <cell r="AL697" t="str">
            <v>Chirografario</v>
          </cell>
          <cell r="AM697" t="str">
            <v>Chirografario - Altro</v>
          </cell>
          <cell r="AN697" t="str">
            <v>CONSUMER - NON IPO</v>
          </cell>
        </row>
        <row r="698">
          <cell r="M698">
            <v>8604.83</v>
          </cell>
          <cell r="N698">
            <v>8604.83</v>
          </cell>
          <cell r="R698">
            <v>353</v>
          </cell>
          <cell r="AB698" t="str">
            <v>Chirografario</v>
          </cell>
          <cell r="AK698">
            <v>23150.528931506848</v>
          </cell>
          <cell r="AL698" t="str">
            <v>Chirografario</v>
          </cell>
          <cell r="AM698" t="str">
            <v>Chirografario - Altro</v>
          </cell>
          <cell r="AN698" t="str">
            <v>CONSUMER - NON IPO</v>
          </cell>
        </row>
        <row r="699">
          <cell r="M699">
            <v>28539.77</v>
          </cell>
          <cell r="N699">
            <v>28539.77</v>
          </cell>
          <cell r="R699">
            <v>764.97</v>
          </cell>
          <cell r="AB699" t="str">
            <v>Chirografario</v>
          </cell>
          <cell r="AK699">
            <v>161855.68191780822</v>
          </cell>
          <cell r="AL699" t="str">
            <v>Chirografario</v>
          </cell>
          <cell r="AM699" t="str">
            <v>Chirografario - Altro</v>
          </cell>
          <cell r="AN699" t="str">
            <v>CONSUMER - NON IPO</v>
          </cell>
        </row>
        <row r="700">
          <cell r="M700">
            <v>1384.25</v>
          </cell>
          <cell r="N700">
            <v>1384.25</v>
          </cell>
          <cell r="R700">
            <v>0</v>
          </cell>
          <cell r="AB700" t="str">
            <v>Chirografario</v>
          </cell>
          <cell r="AK700">
            <v>7171.5527397260275</v>
          </cell>
          <cell r="AL700" t="str">
            <v>Chirografario</v>
          </cell>
          <cell r="AM700" t="str">
            <v>Chirografario - Altro</v>
          </cell>
          <cell r="AN700" t="str">
            <v>CONSUMER - NON IPO</v>
          </cell>
        </row>
        <row r="701">
          <cell r="M701">
            <v>4260.58</v>
          </cell>
          <cell r="N701">
            <v>4260.58</v>
          </cell>
          <cell r="R701">
            <v>181.61</v>
          </cell>
          <cell r="AB701" t="str">
            <v>Chirografario</v>
          </cell>
          <cell r="AK701">
            <v>19213.464876712329</v>
          </cell>
          <cell r="AL701" t="str">
            <v>Chirografario</v>
          </cell>
          <cell r="AM701" t="str">
            <v>Chirografario - Altro</v>
          </cell>
          <cell r="AN701" t="str">
            <v>CONSUMER - NON IPO</v>
          </cell>
        </row>
        <row r="702">
          <cell r="M702">
            <v>3297.75</v>
          </cell>
          <cell r="N702">
            <v>3297.75</v>
          </cell>
          <cell r="R702">
            <v>71.62</v>
          </cell>
          <cell r="AB702" t="str">
            <v>Chirografario</v>
          </cell>
          <cell r="AK702">
            <v>18765.552739726027</v>
          </cell>
          <cell r="AL702" t="str">
            <v>Chirografario</v>
          </cell>
          <cell r="AM702" t="str">
            <v>Chirografario - Altro</v>
          </cell>
          <cell r="AN702" t="str">
            <v>CONSUMER - NON IPO</v>
          </cell>
        </row>
        <row r="703">
          <cell r="M703">
            <v>3203.91</v>
          </cell>
          <cell r="N703">
            <v>3203.91</v>
          </cell>
          <cell r="R703">
            <v>137.32999999999998</v>
          </cell>
          <cell r="AB703" t="str">
            <v>Chirografario</v>
          </cell>
          <cell r="AK703">
            <v>9471.2846301369864</v>
          </cell>
          <cell r="AL703" t="str">
            <v>Chirografario</v>
          </cell>
          <cell r="AM703" t="str">
            <v>Chirografario - Altro</v>
          </cell>
          <cell r="AN703" t="str">
            <v>CONSUMER - NON IPO</v>
          </cell>
        </row>
        <row r="704">
          <cell r="M704">
            <v>29491.88</v>
          </cell>
          <cell r="N704">
            <v>29491.88</v>
          </cell>
          <cell r="R704">
            <v>499.13</v>
          </cell>
          <cell r="AB704" t="str">
            <v>Chirografario</v>
          </cell>
          <cell r="AK704">
            <v>204342.36854794523</v>
          </cell>
          <cell r="AL704" t="str">
            <v>Chirografario</v>
          </cell>
          <cell r="AM704" t="str">
            <v>Chirografario - Altro</v>
          </cell>
          <cell r="AN704" t="str">
            <v>CONSUMER - NON IPO</v>
          </cell>
        </row>
        <row r="705">
          <cell r="M705">
            <v>21698.09</v>
          </cell>
          <cell r="N705">
            <v>21698.09</v>
          </cell>
          <cell r="R705">
            <v>912.5</v>
          </cell>
          <cell r="AB705" t="str">
            <v>Chirografario</v>
          </cell>
          <cell r="AK705">
            <v>163003.18569863014</v>
          </cell>
          <cell r="AL705" t="str">
            <v>Chirografario</v>
          </cell>
          <cell r="AM705" t="str">
            <v>Chirografario - Altro</v>
          </cell>
          <cell r="AN705" t="str">
            <v>CONSUMER - NON IPO</v>
          </cell>
        </row>
        <row r="706">
          <cell r="M706">
            <v>9582.98</v>
          </cell>
          <cell r="N706">
            <v>9582.98</v>
          </cell>
          <cell r="R706">
            <v>428.06</v>
          </cell>
          <cell r="AB706" t="str">
            <v>Chirografario</v>
          </cell>
          <cell r="AK706">
            <v>18667.119945205479</v>
          </cell>
          <cell r="AL706" t="str">
            <v>Chirografario</v>
          </cell>
          <cell r="AM706" t="str">
            <v>Chirografario - Altro</v>
          </cell>
          <cell r="AN706" t="str">
            <v>CONSUMER - NON IPO</v>
          </cell>
        </row>
        <row r="707">
          <cell r="M707">
            <v>4163.0600000000004</v>
          </cell>
          <cell r="N707">
            <v>4163.0600000000004</v>
          </cell>
          <cell r="R707">
            <v>93.73</v>
          </cell>
          <cell r="AB707" t="str">
            <v>Chirografario</v>
          </cell>
          <cell r="AK707">
            <v>27476.196</v>
          </cell>
          <cell r="AL707" t="str">
            <v>Chirografario</v>
          </cell>
          <cell r="AM707" t="str">
            <v>Chirografario - Altro</v>
          </cell>
          <cell r="AN707" t="str">
            <v>CONSUMER - NON IPO</v>
          </cell>
        </row>
        <row r="708">
          <cell r="M708">
            <v>33536.589999999997</v>
          </cell>
          <cell r="N708">
            <v>33536.589999999997</v>
          </cell>
          <cell r="R708">
            <v>719.51</v>
          </cell>
          <cell r="AB708" t="str">
            <v>Chirografario</v>
          </cell>
          <cell r="AK708">
            <v>183394.61271232876</v>
          </cell>
          <cell r="AL708" t="str">
            <v>Chirografario</v>
          </cell>
          <cell r="AM708" t="str">
            <v>Chirografario - Altro</v>
          </cell>
          <cell r="AN708" t="str">
            <v>CONSUMER - NON IPO</v>
          </cell>
        </row>
        <row r="709">
          <cell r="M709">
            <v>11249.29</v>
          </cell>
          <cell r="N709">
            <v>11249.289999999999</v>
          </cell>
          <cell r="R709">
            <v>510.64</v>
          </cell>
          <cell r="AB709" t="str">
            <v>Chirografario</v>
          </cell>
          <cell r="AK709">
            <v>40035.144410958899</v>
          </cell>
          <cell r="AL709" t="str">
            <v>Chirografario</v>
          </cell>
          <cell r="AM709" t="str">
            <v>Chirografario - Altro</v>
          </cell>
          <cell r="AN709" t="str">
            <v>CONSUMER - NON IPO</v>
          </cell>
        </row>
        <row r="710">
          <cell r="M710">
            <v>27735.05</v>
          </cell>
          <cell r="N710">
            <v>27735.05</v>
          </cell>
          <cell r="R710">
            <v>5327.96</v>
          </cell>
          <cell r="AB710" t="str">
            <v>Chirografario</v>
          </cell>
          <cell r="AK710">
            <v>67703.91657534246</v>
          </cell>
          <cell r="AL710" t="str">
            <v>Chirografario</v>
          </cell>
          <cell r="AM710" t="str">
            <v>Chirografario - Altro</v>
          </cell>
          <cell r="AN710" t="str">
            <v>CONSUMER - NON IPO</v>
          </cell>
        </row>
        <row r="711">
          <cell r="M711">
            <v>4986.4399999999996</v>
          </cell>
          <cell r="N711">
            <v>4986.4400000000005</v>
          </cell>
          <cell r="R711">
            <v>107.3</v>
          </cell>
          <cell r="AB711" t="str">
            <v>Chirografario</v>
          </cell>
          <cell r="AK711">
            <v>27896.741041095895</v>
          </cell>
          <cell r="AL711" t="str">
            <v>Chirografario</v>
          </cell>
          <cell r="AM711" t="str">
            <v>Chirografario - Altro</v>
          </cell>
          <cell r="AN711" t="str">
            <v>CONSUMER - NON IPO</v>
          </cell>
        </row>
        <row r="712">
          <cell r="M712">
            <v>12165.82</v>
          </cell>
          <cell r="N712">
            <v>12165.820000000002</v>
          </cell>
          <cell r="R712">
            <v>522.32000000000005</v>
          </cell>
          <cell r="AB712" t="str">
            <v>Chirografario</v>
          </cell>
          <cell r="AK712">
            <v>21565.165863013699</v>
          </cell>
          <cell r="AL712" t="str">
            <v>Chirografario</v>
          </cell>
          <cell r="AM712" t="str">
            <v>Chirografario - Altro</v>
          </cell>
          <cell r="AN712" t="str">
            <v>CONSUMER - NON IPO</v>
          </cell>
        </row>
        <row r="713">
          <cell r="M713">
            <v>1522.3</v>
          </cell>
          <cell r="N713">
            <v>1522.3</v>
          </cell>
          <cell r="R713">
            <v>57.96</v>
          </cell>
          <cell r="AB713" t="str">
            <v>Chirografario</v>
          </cell>
          <cell r="AK713">
            <v>2498.2402739726026</v>
          </cell>
          <cell r="AL713" t="str">
            <v>Chirografario</v>
          </cell>
          <cell r="AM713" t="str">
            <v>Chirografario - Altro</v>
          </cell>
          <cell r="AN713" t="str">
            <v>CONSUMER - NON IPO</v>
          </cell>
        </row>
        <row r="714">
          <cell r="M714">
            <v>28408.240000000002</v>
          </cell>
          <cell r="N714">
            <v>28408.239999999998</v>
          </cell>
          <cell r="R714">
            <v>5047.3500000000004</v>
          </cell>
          <cell r="AB714" t="str">
            <v>Chirografario</v>
          </cell>
          <cell r="AK714">
            <v>102269.66399999999</v>
          </cell>
          <cell r="AL714" t="str">
            <v>Chirografario</v>
          </cell>
          <cell r="AM714" t="str">
            <v>Chirografario - Altro</v>
          </cell>
          <cell r="AN714" t="str">
            <v>CONSUMER - NON IPO</v>
          </cell>
        </row>
        <row r="715">
          <cell r="M715">
            <v>9381.4</v>
          </cell>
          <cell r="N715">
            <v>9381.4</v>
          </cell>
          <cell r="R715">
            <v>414.77</v>
          </cell>
          <cell r="AB715" t="str">
            <v>Chirografario</v>
          </cell>
          <cell r="AK715">
            <v>39633.202191780823</v>
          </cell>
          <cell r="AL715" t="str">
            <v>Chirografario</v>
          </cell>
          <cell r="AM715" t="str">
            <v>Chirografario - Altro</v>
          </cell>
          <cell r="AN715" t="str">
            <v>CONSUMER - NON IPO</v>
          </cell>
        </row>
        <row r="716">
          <cell r="M716">
            <v>16042.18</v>
          </cell>
          <cell r="N716">
            <v>16042.18</v>
          </cell>
          <cell r="R716">
            <v>728.33</v>
          </cell>
          <cell r="AB716" t="str">
            <v>Chirografario</v>
          </cell>
          <cell r="AK716">
            <v>35160.942465753425</v>
          </cell>
          <cell r="AL716" t="str">
            <v>Chirografario</v>
          </cell>
          <cell r="AM716" t="str">
            <v>Chirografario - Altro</v>
          </cell>
          <cell r="AN716" t="str">
            <v>CONSUMER - NON IPO</v>
          </cell>
        </row>
        <row r="717">
          <cell r="M717">
            <v>2014.61</v>
          </cell>
          <cell r="N717">
            <v>2014.6100000000001</v>
          </cell>
          <cell r="R717">
            <v>0</v>
          </cell>
          <cell r="AB717" t="str">
            <v>Chirografario</v>
          </cell>
          <cell r="AK717">
            <v>3179.220164383562</v>
          </cell>
          <cell r="AL717" t="str">
            <v>Chirografario</v>
          </cell>
          <cell r="AM717" t="str">
            <v>Chirografario - Altro</v>
          </cell>
          <cell r="AN717" t="str">
            <v>CONSUMER - NON IPO</v>
          </cell>
        </row>
        <row r="718">
          <cell r="M718">
            <v>3216.44</v>
          </cell>
          <cell r="N718">
            <v>3216.4399999999996</v>
          </cell>
          <cell r="R718">
            <v>74.89</v>
          </cell>
          <cell r="AB718" t="str">
            <v>Chirografario</v>
          </cell>
          <cell r="AK718">
            <v>17721.262575342462</v>
          </cell>
          <cell r="AL718" t="str">
            <v>Chirografario</v>
          </cell>
          <cell r="AM718" t="str">
            <v>Chirografario - Altro</v>
          </cell>
          <cell r="AN718" t="str">
            <v>CONSUMER - NON IPO</v>
          </cell>
        </row>
        <row r="719">
          <cell r="M719">
            <v>3102.09</v>
          </cell>
          <cell r="N719">
            <v>3102.09</v>
          </cell>
          <cell r="R719">
            <v>0</v>
          </cell>
          <cell r="AB719" t="str">
            <v>Chirografario</v>
          </cell>
          <cell r="AK719">
            <v>10691.586904109588</v>
          </cell>
          <cell r="AL719" t="str">
            <v>Chirografario</v>
          </cell>
          <cell r="AM719" t="str">
            <v>Chirografario - Altro</v>
          </cell>
          <cell r="AN719" t="str">
            <v>CONSUMER - NON IPO</v>
          </cell>
        </row>
        <row r="720">
          <cell r="M720">
            <v>3614.79</v>
          </cell>
          <cell r="N720">
            <v>3614.79</v>
          </cell>
          <cell r="R720">
            <v>63.95</v>
          </cell>
          <cell r="AB720" t="str">
            <v>Chirografario</v>
          </cell>
          <cell r="AK720">
            <v>21431.24810958904</v>
          </cell>
          <cell r="AL720" t="str">
            <v>Chirografario</v>
          </cell>
          <cell r="AM720" t="str">
            <v>Chirografario - Altro</v>
          </cell>
          <cell r="AN720" t="str">
            <v>CONSUMER - NON IPO</v>
          </cell>
        </row>
        <row r="721">
          <cell r="M721">
            <v>6434.67</v>
          </cell>
          <cell r="N721">
            <v>6434.67</v>
          </cell>
          <cell r="R721">
            <v>130.1</v>
          </cell>
          <cell r="AB721" t="str">
            <v>Chirografario</v>
          </cell>
          <cell r="AK721">
            <v>35452.387315068496</v>
          </cell>
          <cell r="AL721" t="str">
            <v>Chirografario</v>
          </cell>
          <cell r="AM721" t="str">
            <v>Chirografario - Altro</v>
          </cell>
          <cell r="AN721" t="str">
            <v>CONSUMER - NON IPO</v>
          </cell>
        </row>
        <row r="722">
          <cell r="M722">
            <v>5320.52</v>
          </cell>
          <cell r="N722">
            <v>5320.5199999999995</v>
          </cell>
          <cell r="R722">
            <v>91.9</v>
          </cell>
          <cell r="AB722" t="str">
            <v>Chirografario</v>
          </cell>
          <cell r="AK722">
            <v>30640.364493150682</v>
          </cell>
          <cell r="AL722" t="str">
            <v>Chirografario</v>
          </cell>
          <cell r="AM722" t="str">
            <v>Chirografario - Altro</v>
          </cell>
          <cell r="AN722" t="str">
            <v>CONSUMER - NON IPO</v>
          </cell>
        </row>
        <row r="723">
          <cell r="M723">
            <v>23007.67</v>
          </cell>
          <cell r="N723">
            <v>23007.67</v>
          </cell>
          <cell r="R723">
            <v>0</v>
          </cell>
          <cell r="AB723" t="str">
            <v>Chirografario</v>
          </cell>
          <cell r="AK723">
            <v>170950.13983561643</v>
          </cell>
          <cell r="AL723" t="str">
            <v>Chirografario</v>
          </cell>
          <cell r="AM723" t="str">
            <v>Chirografario - Altro</v>
          </cell>
          <cell r="AN723" t="str">
            <v>CONSUMER - NON IPO</v>
          </cell>
        </row>
        <row r="724">
          <cell r="M724">
            <v>1342.54</v>
          </cell>
          <cell r="N724">
            <v>1342.54</v>
          </cell>
          <cell r="R724">
            <v>30.25</v>
          </cell>
          <cell r="AB724" t="str">
            <v>Chirografario</v>
          </cell>
          <cell r="AK724">
            <v>7613.856986301369</v>
          </cell>
          <cell r="AL724" t="str">
            <v>Chirografario</v>
          </cell>
          <cell r="AM724" t="str">
            <v>Chirografario - Altro</v>
          </cell>
          <cell r="AN724" t="str">
            <v>CONSUMER - NON IPO</v>
          </cell>
        </row>
        <row r="725">
          <cell r="M725">
            <v>9187.6299999999992</v>
          </cell>
          <cell r="N725">
            <v>9187.6299999999992</v>
          </cell>
          <cell r="R725">
            <v>417.89</v>
          </cell>
          <cell r="AB725" t="str">
            <v>Chirografario</v>
          </cell>
          <cell r="AK725">
            <v>16286.018109589038</v>
          </cell>
          <cell r="AL725" t="str">
            <v>Chirografario</v>
          </cell>
          <cell r="AM725" t="str">
            <v>Chirografario - Altro</v>
          </cell>
          <cell r="AN725" t="str">
            <v>CONSUMER - NON IPO</v>
          </cell>
        </row>
        <row r="726">
          <cell r="M726">
            <v>11464.92</v>
          </cell>
          <cell r="N726">
            <v>11464.92</v>
          </cell>
          <cell r="R726">
            <v>465.93</v>
          </cell>
          <cell r="AB726" t="str">
            <v>Chirografario</v>
          </cell>
          <cell r="AK726">
            <v>22333.03594520548</v>
          </cell>
          <cell r="AL726" t="str">
            <v>Chirografario</v>
          </cell>
          <cell r="AM726" t="str">
            <v>Chirografario - Altro</v>
          </cell>
          <cell r="AN726" t="str">
            <v>CONSUMER - NON IPO</v>
          </cell>
        </row>
        <row r="727">
          <cell r="M727">
            <v>5534.27</v>
          </cell>
          <cell r="N727">
            <v>5534.27</v>
          </cell>
          <cell r="R727">
            <v>227.65</v>
          </cell>
          <cell r="AB727" t="str">
            <v>Chirografario</v>
          </cell>
          <cell r="AK727">
            <v>16572.485232876712</v>
          </cell>
          <cell r="AL727" t="str">
            <v>Chirografario</v>
          </cell>
          <cell r="AM727" t="str">
            <v>Chirografario - Altro</v>
          </cell>
          <cell r="AN727" t="str">
            <v>CONSUMER - NON IPO</v>
          </cell>
        </row>
        <row r="728">
          <cell r="M728">
            <v>9091.1299999999992</v>
          </cell>
          <cell r="N728">
            <v>9091.130000000001</v>
          </cell>
          <cell r="R728">
            <v>352.79</v>
          </cell>
          <cell r="AB728" t="str">
            <v>Chirografario</v>
          </cell>
          <cell r="AK728">
            <v>13026.468465753425</v>
          </cell>
          <cell r="AL728" t="str">
            <v>Chirografario</v>
          </cell>
          <cell r="AM728" t="str">
            <v>Chirografario - Altro</v>
          </cell>
          <cell r="AN728" t="str">
            <v>CONSUMER - NON IPO</v>
          </cell>
        </row>
        <row r="729">
          <cell r="M729">
            <v>1536.45</v>
          </cell>
          <cell r="N729">
            <v>1536.4499999999998</v>
          </cell>
          <cell r="R729">
            <v>66.790000000000006</v>
          </cell>
          <cell r="AB729" t="str">
            <v>Chirografario</v>
          </cell>
          <cell r="AK729">
            <v>10388.927671232876</v>
          </cell>
          <cell r="AL729" t="str">
            <v>Chirografario</v>
          </cell>
          <cell r="AM729" t="str">
            <v>Chirografario - Altro</v>
          </cell>
          <cell r="AN729" t="str">
            <v>CONSUMER - NON IPO</v>
          </cell>
        </row>
        <row r="730">
          <cell r="M730">
            <v>9372.43</v>
          </cell>
          <cell r="N730">
            <v>9372.43</v>
          </cell>
          <cell r="R730">
            <v>420.45</v>
          </cell>
          <cell r="AB730" t="str">
            <v>Chirografario</v>
          </cell>
          <cell r="AK730">
            <v>13943.094493150686</v>
          </cell>
          <cell r="AL730" t="str">
            <v>Chirografario</v>
          </cell>
          <cell r="AM730" t="str">
            <v>Chirografario - Altro</v>
          </cell>
          <cell r="AN730" t="str">
            <v>CONSUMER - NON IPO</v>
          </cell>
        </row>
        <row r="731">
          <cell r="M731">
            <v>18866.57</v>
          </cell>
          <cell r="N731">
            <v>18866.57</v>
          </cell>
          <cell r="R731">
            <v>844.02</v>
          </cell>
          <cell r="AB731" t="str">
            <v>Chirografario</v>
          </cell>
          <cell r="AK731">
            <v>43160.509452054794</v>
          </cell>
          <cell r="AL731" t="str">
            <v>Chirografario</v>
          </cell>
          <cell r="AM731" t="str">
            <v>Chirografario - Altro</v>
          </cell>
          <cell r="AN731" t="str">
            <v>CONSUMER - NON IPO</v>
          </cell>
        </row>
        <row r="732">
          <cell r="M732">
            <v>12606.38</v>
          </cell>
          <cell r="N732">
            <v>12606.380000000001</v>
          </cell>
          <cell r="R732">
            <v>562.97</v>
          </cell>
          <cell r="AB732" t="str">
            <v>Chirografario</v>
          </cell>
          <cell r="AK732">
            <v>25178.22197260274</v>
          </cell>
          <cell r="AL732" t="str">
            <v>Chirografario</v>
          </cell>
          <cell r="AM732" t="str">
            <v>Chirografario - Altro</v>
          </cell>
          <cell r="AN732" t="str">
            <v>CONSUMER - NON IPO</v>
          </cell>
        </row>
        <row r="733">
          <cell r="M733">
            <v>18518.5</v>
          </cell>
          <cell r="N733">
            <v>18518.5</v>
          </cell>
          <cell r="R733">
            <v>809.47</v>
          </cell>
          <cell r="AB733" t="str">
            <v>Chirografario</v>
          </cell>
          <cell r="AK733">
            <v>66666.600000000006</v>
          </cell>
          <cell r="AL733" t="str">
            <v>Chirografario</v>
          </cell>
          <cell r="AM733" t="str">
            <v>Chirografario - Altro</v>
          </cell>
          <cell r="AN733" t="str">
            <v>CONSUMER - NON IPO</v>
          </cell>
        </row>
        <row r="734">
          <cell r="M734">
            <v>4311.2</v>
          </cell>
          <cell r="N734">
            <v>4311.2</v>
          </cell>
          <cell r="R734">
            <v>181.31</v>
          </cell>
          <cell r="AB734" t="str">
            <v>Chirografario</v>
          </cell>
          <cell r="AK734">
            <v>8397.9813698630132</v>
          </cell>
          <cell r="AL734" t="str">
            <v>Chirografario</v>
          </cell>
          <cell r="AM734" t="str">
            <v>Chirografario - Altro</v>
          </cell>
          <cell r="AN734" t="str">
            <v>CONSUMER - NON IPO</v>
          </cell>
        </row>
        <row r="735">
          <cell r="M735">
            <v>19009.88</v>
          </cell>
          <cell r="N735">
            <v>19009.88</v>
          </cell>
          <cell r="R735">
            <v>851.4</v>
          </cell>
          <cell r="AB735" t="str">
            <v>Chirografario</v>
          </cell>
          <cell r="AK735">
            <v>33696.965369863014</v>
          </cell>
          <cell r="AL735" t="str">
            <v>Chirografario</v>
          </cell>
          <cell r="AM735" t="str">
            <v>Chirografario - Altro</v>
          </cell>
          <cell r="AN735" t="str">
            <v>CONSUMER - NON IPO</v>
          </cell>
        </row>
        <row r="736">
          <cell r="M736">
            <v>14429.75</v>
          </cell>
          <cell r="N736">
            <v>14429.75</v>
          </cell>
          <cell r="R736">
            <v>624.04</v>
          </cell>
          <cell r="AB736" t="str">
            <v>Chirografario</v>
          </cell>
          <cell r="AK736">
            <v>36963.880136986299</v>
          </cell>
          <cell r="AL736" t="str">
            <v>Chirografario</v>
          </cell>
          <cell r="AM736" t="str">
            <v>Chirografario - Altro</v>
          </cell>
          <cell r="AN736" t="str">
            <v>CONSUMER - NON IPO</v>
          </cell>
        </row>
        <row r="737">
          <cell r="M737">
            <v>18410.48</v>
          </cell>
          <cell r="N737">
            <v>18410.48</v>
          </cell>
          <cell r="R737">
            <v>396.88</v>
          </cell>
          <cell r="AB737" t="str">
            <v>Chirografario</v>
          </cell>
          <cell r="AK737">
            <v>107840.01709589041</v>
          </cell>
          <cell r="AL737" t="str">
            <v>Chirografario</v>
          </cell>
          <cell r="AM737" t="str">
            <v>Chirografario - Altro</v>
          </cell>
          <cell r="AN737" t="str">
            <v>CONSUMER - NON IPO</v>
          </cell>
        </row>
        <row r="738">
          <cell r="M738">
            <v>6757.65</v>
          </cell>
          <cell r="N738">
            <v>6757.65</v>
          </cell>
          <cell r="R738">
            <v>124.19</v>
          </cell>
          <cell r="AB738" t="str">
            <v>Chirografario</v>
          </cell>
          <cell r="AK738">
            <v>37805.811780821918</v>
          </cell>
          <cell r="AL738" t="str">
            <v>Chirografario</v>
          </cell>
          <cell r="AM738" t="str">
            <v>Chirografario - Altro</v>
          </cell>
          <cell r="AN738" t="str">
            <v>CONSUMER - NON IPO</v>
          </cell>
        </row>
        <row r="739">
          <cell r="M739">
            <v>1918.01</v>
          </cell>
          <cell r="N739">
            <v>1918.01</v>
          </cell>
          <cell r="R739">
            <v>74.52</v>
          </cell>
          <cell r="AB739" t="str">
            <v>Chirografario</v>
          </cell>
          <cell r="AK739">
            <v>5685.717315068493</v>
          </cell>
          <cell r="AL739" t="str">
            <v>Chirografario</v>
          </cell>
          <cell r="AM739" t="str">
            <v>Chirografario - Altro</v>
          </cell>
          <cell r="AN739" t="str">
            <v>CONSUMER - NON IPO</v>
          </cell>
        </row>
        <row r="740">
          <cell r="M740">
            <v>9936.0400000000009</v>
          </cell>
          <cell r="N740">
            <v>9936.0399999999991</v>
          </cell>
          <cell r="R740">
            <v>444.5</v>
          </cell>
          <cell r="AB740" t="str">
            <v>Chirografario</v>
          </cell>
          <cell r="AK740">
            <v>17612.651726027394</v>
          </cell>
          <cell r="AL740" t="str">
            <v>Chirografario</v>
          </cell>
          <cell r="AM740" t="str">
            <v>Chirografario - Altro</v>
          </cell>
          <cell r="AN740" t="str">
            <v>CONSUMER - NON IPO</v>
          </cell>
        </row>
        <row r="741">
          <cell r="M741">
            <v>24341.27</v>
          </cell>
          <cell r="N741">
            <v>24341.27</v>
          </cell>
          <cell r="R741">
            <v>525.97</v>
          </cell>
          <cell r="AB741" t="str">
            <v>Chirografario</v>
          </cell>
          <cell r="AK741">
            <v>148515.09120547946</v>
          </cell>
          <cell r="AL741" t="str">
            <v>Chirografario</v>
          </cell>
          <cell r="AM741" t="str">
            <v>Chirografario - Altro</v>
          </cell>
          <cell r="AN741" t="str">
            <v>CONSUMER - NON IPO</v>
          </cell>
        </row>
        <row r="742">
          <cell r="M742">
            <v>3528.1</v>
          </cell>
          <cell r="N742">
            <v>3528.1</v>
          </cell>
          <cell r="R742">
            <v>75.94</v>
          </cell>
          <cell r="AB742" t="str">
            <v>Chirografario</v>
          </cell>
          <cell r="AK742">
            <v>18684.430958904111</v>
          </cell>
          <cell r="AL742" t="str">
            <v>Chirografario</v>
          </cell>
          <cell r="AM742" t="str">
            <v>Chirografario - Altro</v>
          </cell>
          <cell r="AN742" t="str">
            <v>CONSUMER - NON IPO</v>
          </cell>
        </row>
        <row r="743">
          <cell r="M743">
            <v>5265.79</v>
          </cell>
          <cell r="N743">
            <v>5265.7900000000009</v>
          </cell>
          <cell r="R743">
            <v>204.2</v>
          </cell>
          <cell r="AB743" t="str">
            <v>Chirografario</v>
          </cell>
          <cell r="AK743">
            <v>11123.079698630139</v>
          </cell>
          <cell r="AL743" t="str">
            <v>Chirografario</v>
          </cell>
          <cell r="AM743" t="str">
            <v>Chirografario - Altro</v>
          </cell>
          <cell r="AN743" t="str">
            <v>CONSUMER - NON IPO</v>
          </cell>
        </row>
        <row r="744">
          <cell r="M744">
            <v>7325.44</v>
          </cell>
          <cell r="N744">
            <v>7325.4400000000005</v>
          </cell>
          <cell r="R744">
            <v>322.39999999999998</v>
          </cell>
          <cell r="AB744" t="str">
            <v>Chirografario</v>
          </cell>
          <cell r="AK744">
            <v>14550.531506849316</v>
          </cell>
          <cell r="AL744" t="str">
            <v>Chirografario</v>
          </cell>
          <cell r="AM744" t="str">
            <v>Chirografario - Altro</v>
          </cell>
          <cell r="AN744" t="str">
            <v>CONSUMER - NON IPO</v>
          </cell>
        </row>
        <row r="745">
          <cell r="M745">
            <v>10586.4</v>
          </cell>
          <cell r="N745">
            <v>10586.400000000001</v>
          </cell>
          <cell r="R745">
            <v>0</v>
          </cell>
          <cell r="AB745" t="str">
            <v>Chirografario</v>
          </cell>
          <cell r="AK745">
            <v>20563.719452054796</v>
          </cell>
          <cell r="AL745" t="str">
            <v>Chirografario</v>
          </cell>
          <cell r="AM745" t="str">
            <v>Chirografario - Altro</v>
          </cell>
          <cell r="AN745" t="str">
            <v>CONSUMER - NON IPO</v>
          </cell>
        </row>
        <row r="746">
          <cell r="M746">
            <v>26871.58</v>
          </cell>
          <cell r="N746">
            <v>26871.58</v>
          </cell>
          <cell r="R746">
            <v>479.43</v>
          </cell>
          <cell r="AB746" t="str">
            <v>Chirografario</v>
          </cell>
          <cell r="AK746">
            <v>159315.34005479453</v>
          </cell>
          <cell r="AL746" t="str">
            <v>Chirografario</v>
          </cell>
          <cell r="AM746" t="str">
            <v>Chirografario - Altro</v>
          </cell>
          <cell r="AN746" t="str">
            <v>CONSUMER - NON IPO</v>
          </cell>
        </row>
        <row r="747">
          <cell r="M747">
            <v>60684.31</v>
          </cell>
          <cell r="N747">
            <v>60684.31</v>
          </cell>
          <cell r="R747">
            <v>2648.36</v>
          </cell>
          <cell r="AB747" t="str">
            <v>Chirografario</v>
          </cell>
          <cell r="AK747">
            <v>274825.10802739725</v>
          </cell>
          <cell r="AL747" t="str">
            <v>Chirografario</v>
          </cell>
          <cell r="AM747" t="str">
            <v>Chirografario - Altro</v>
          </cell>
          <cell r="AN747" t="str">
            <v>CONSUMER - NON IPO</v>
          </cell>
        </row>
        <row r="748">
          <cell r="M748">
            <v>9935.5499999999993</v>
          </cell>
          <cell r="N748">
            <v>9935.5499999999993</v>
          </cell>
          <cell r="R748">
            <v>435.84</v>
          </cell>
          <cell r="AB748" t="str">
            <v>Chirografario</v>
          </cell>
          <cell r="AK748">
            <v>26594.609178082192</v>
          </cell>
          <cell r="AL748" t="str">
            <v>Chirografario</v>
          </cell>
          <cell r="AM748" t="str">
            <v>Chirografario - Altro</v>
          </cell>
          <cell r="AN748" t="str">
            <v>CONSUMER - NON IPO</v>
          </cell>
        </row>
        <row r="749">
          <cell r="M749">
            <v>18515.349999999999</v>
          </cell>
          <cell r="N749">
            <v>18515.349999999999</v>
          </cell>
          <cell r="R749">
            <v>791.35</v>
          </cell>
          <cell r="AB749" t="str">
            <v>Chirografario</v>
          </cell>
          <cell r="AK749">
            <v>35965.433287671229</v>
          </cell>
          <cell r="AL749" t="str">
            <v>Chirografario</v>
          </cell>
          <cell r="AM749" t="str">
            <v>Chirografario - Altro</v>
          </cell>
          <cell r="AN749" t="str">
            <v>CONSUMER - NON IPO</v>
          </cell>
        </row>
        <row r="750">
          <cell r="M750">
            <v>8683.85</v>
          </cell>
          <cell r="N750">
            <v>8683.85</v>
          </cell>
          <cell r="R750">
            <v>360.56</v>
          </cell>
          <cell r="AB750" t="str">
            <v>Chirografario</v>
          </cell>
          <cell r="AK750">
            <v>17082.203561643837</v>
          </cell>
          <cell r="AL750" t="str">
            <v>Chirografario</v>
          </cell>
          <cell r="AM750" t="str">
            <v>Chirografario - Altro</v>
          </cell>
          <cell r="AN750" t="str">
            <v>CONSUMER - NON IPO</v>
          </cell>
        </row>
        <row r="751">
          <cell r="M751">
            <v>10864.51</v>
          </cell>
          <cell r="N751">
            <v>10864.51</v>
          </cell>
          <cell r="R751">
            <v>451.79</v>
          </cell>
          <cell r="AB751" t="str">
            <v>Chirografario</v>
          </cell>
          <cell r="AK751">
            <v>21371.830630136985</v>
          </cell>
          <cell r="AL751" t="str">
            <v>Chirografario</v>
          </cell>
          <cell r="AM751" t="str">
            <v>Chirografario - Altro</v>
          </cell>
          <cell r="AN751" t="str">
            <v>CONSUMER - NON IPO</v>
          </cell>
        </row>
        <row r="752">
          <cell r="M752">
            <v>5959.44</v>
          </cell>
          <cell r="N752">
            <v>5959.4400000000005</v>
          </cell>
          <cell r="R752">
            <v>112.13</v>
          </cell>
          <cell r="AB752" t="str">
            <v>Chirografario</v>
          </cell>
          <cell r="AK752">
            <v>33340.209534246584</v>
          </cell>
          <cell r="AL752" t="str">
            <v>Chirografario</v>
          </cell>
          <cell r="AM752" t="str">
            <v>Chirografario - Altro</v>
          </cell>
          <cell r="AN752" t="str">
            <v>CONSUMER - NON IPO</v>
          </cell>
        </row>
        <row r="753">
          <cell r="M753">
            <v>742.43</v>
          </cell>
          <cell r="N753">
            <v>742.43000000000006</v>
          </cell>
          <cell r="R753">
            <v>0</v>
          </cell>
          <cell r="AB753" t="str">
            <v>Chirografario</v>
          </cell>
          <cell r="AK753">
            <v>4523.7378630136991</v>
          </cell>
          <cell r="AL753" t="str">
            <v>Chirografario</v>
          </cell>
          <cell r="AM753" t="str">
            <v>Chirografario - Altro</v>
          </cell>
          <cell r="AN753" t="str">
            <v>CONSUMER - NON IPO</v>
          </cell>
        </row>
        <row r="754">
          <cell r="M754">
            <v>2913.28</v>
          </cell>
          <cell r="N754">
            <v>2913.2799999999997</v>
          </cell>
          <cell r="R754">
            <v>62.61</v>
          </cell>
          <cell r="AB754" t="str">
            <v>Chirografario</v>
          </cell>
          <cell r="AK754">
            <v>16354.275945205478</v>
          </cell>
          <cell r="AL754" t="str">
            <v>Chirografario</v>
          </cell>
          <cell r="AM754" t="str">
            <v>Chirografario - Altro</v>
          </cell>
          <cell r="AN754" t="str">
            <v>CONSUMER - NON IPO</v>
          </cell>
        </row>
        <row r="755">
          <cell r="M755">
            <v>4588.08</v>
          </cell>
          <cell r="N755">
            <v>4588.08</v>
          </cell>
          <cell r="R755">
            <v>99.93</v>
          </cell>
          <cell r="AB755" t="str">
            <v>Chirografario</v>
          </cell>
          <cell r="AK755">
            <v>24939.043068493149</v>
          </cell>
          <cell r="AL755" t="str">
            <v>Chirografario</v>
          </cell>
          <cell r="AM755" t="str">
            <v>Chirografario - Altro</v>
          </cell>
          <cell r="AN755" t="str">
            <v>CONSUMER - NON IPO</v>
          </cell>
        </row>
        <row r="756">
          <cell r="M756">
            <v>10191.92</v>
          </cell>
          <cell r="N756">
            <v>10191.92</v>
          </cell>
          <cell r="R756">
            <v>452.78</v>
          </cell>
          <cell r="AB756" t="str">
            <v>Chirografario</v>
          </cell>
          <cell r="AK756">
            <v>30519.913863013699</v>
          </cell>
          <cell r="AL756" t="str">
            <v>Chirografario</v>
          </cell>
          <cell r="AM756" t="str">
            <v>Chirografario - Altro</v>
          </cell>
          <cell r="AN756" t="str">
            <v>CONSUMER - NON IPO</v>
          </cell>
        </row>
        <row r="757">
          <cell r="M757">
            <v>5853.59</v>
          </cell>
          <cell r="N757">
            <v>5853.59</v>
          </cell>
          <cell r="R757">
            <v>110.52</v>
          </cell>
          <cell r="AB757" t="str">
            <v>Chirografario</v>
          </cell>
          <cell r="AK757">
            <v>33197.072054794517</v>
          </cell>
          <cell r="AL757" t="str">
            <v>Chirografario</v>
          </cell>
          <cell r="AM757" t="str">
            <v>Chirografario - Altro</v>
          </cell>
          <cell r="AN757" t="str">
            <v>CONSUMER - NON IPO</v>
          </cell>
        </row>
        <row r="758">
          <cell r="M758">
            <v>15878.09</v>
          </cell>
          <cell r="N758">
            <v>15878.09</v>
          </cell>
          <cell r="R758">
            <v>752.53</v>
          </cell>
          <cell r="AB758" t="str">
            <v>Chirografario</v>
          </cell>
          <cell r="AK758">
            <v>31234.160602739725</v>
          </cell>
          <cell r="AL758" t="str">
            <v>Chirografario</v>
          </cell>
          <cell r="AM758" t="str">
            <v>Chirografario - Altro</v>
          </cell>
          <cell r="AN758" t="str">
            <v>CONSUMER - NON IPO</v>
          </cell>
        </row>
        <row r="759">
          <cell r="M759">
            <v>15110.26</v>
          </cell>
          <cell r="N759">
            <v>15110.26</v>
          </cell>
          <cell r="R759">
            <v>687.73</v>
          </cell>
          <cell r="AB759" t="str">
            <v>Chirografario</v>
          </cell>
          <cell r="AK759">
            <v>47607.66849315069</v>
          </cell>
          <cell r="AL759" t="str">
            <v>Chirografario</v>
          </cell>
          <cell r="AM759" t="str">
            <v>Chirografario - Altro</v>
          </cell>
          <cell r="AN759" t="str">
            <v>CONSUMER - NON IPO</v>
          </cell>
        </row>
        <row r="760">
          <cell r="M760">
            <v>25925.7</v>
          </cell>
          <cell r="N760">
            <v>25925.7</v>
          </cell>
          <cell r="R760">
            <v>562.89</v>
          </cell>
          <cell r="AB760" t="str">
            <v>Chirografario</v>
          </cell>
          <cell r="AK760">
            <v>141774.51287671234</v>
          </cell>
          <cell r="AL760" t="str">
            <v>Chirografario</v>
          </cell>
          <cell r="AM760" t="str">
            <v>Chirografario - Altro</v>
          </cell>
          <cell r="AN760" t="str">
            <v>CONSUMER - NON IPO</v>
          </cell>
        </row>
        <row r="761">
          <cell r="M761">
            <v>6018.84</v>
          </cell>
          <cell r="N761">
            <v>6018.84</v>
          </cell>
          <cell r="R761">
            <v>276.08</v>
          </cell>
          <cell r="AB761" t="str">
            <v>Chirografario</v>
          </cell>
          <cell r="AK761">
            <v>18963.468493150685</v>
          </cell>
          <cell r="AL761" t="str">
            <v>Chirografario</v>
          </cell>
          <cell r="AM761" t="str">
            <v>Chirografario - Altro</v>
          </cell>
          <cell r="AN761" t="str">
            <v>CONSUMER - NON IPO</v>
          </cell>
        </row>
        <row r="762">
          <cell r="M762">
            <v>2864.52</v>
          </cell>
          <cell r="N762">
            <v>2864.52</v>
          </cell>
          <cell r="R762">
            <v>65.66</v>
          </cell>
          <cell r="AB762" t="str">
            <v>Chirografario</v>
          </cell>
          <cell r="AK762">
            <v>12101.616</v>
          </cell>
          <cell r="AL762" t="str">
            <v>Chirografario</v>
          </cell>
          <cell r="AM762" t="str">
            <v>Chirografario - Altro</v>
          </cell>
          <cell r="AN762" t="str">
            <v>CONSUMER - NON IPO</v>
          </cell>
        </row>
        <row r="763">
          <cell r="M763">
            <v>23631.71</v>
          </cell>
          <cell r="N763">
            <v>23631.71</v>
          </cell>
          <cell r="R763">
            <v>541.66</v>
          </cell>
          <cell r="AB763" t="str">
            <v>Chirografario</v>
          </cell>
          <cell r="AK763">
            <v>99835.881698630139</v>
          </cell>
          <cell r="AL763" t="str">
            <v>Chirografario</v>
          </cell>
          <cell r="AM763" t="str">
            <v>Chirografario - Altro</v>
          </cell>
          <cell r="AN763" t="str">
            <v>CONSUMER - NON IPO</v>
          </cell>
        </row>
        <row r="764">
          <cell r="M764">
            <v>4658.1899999999996</v>
          </cell>
          <cell r="N764">
            <v>4658.1900000000005</v>
          </cell>
          <cell r="R764">
            <v>204.03</v>
          </cell>
          <cell r="AB764" t="str">
            <v>Chirografario</v>
          </cell>
          <cell r="AK764">
            <v>19717.54397260274</v>
          </cell>
          <cell r="AL764" t="str">
            <v>Chirografario</v>
          </cell>
          <cell r="AM764" t="str">
            <v>Chirografario - Altro</v>
          </cell>
          <cell r="AN764" t="str">
            <v>CONSUMER - NON IPO</v>
          </cell>
        </row>
        <row r="765">
          <cell r="M765">
            <v>4580.24</v>
          </cell>
          <cell r="N765">
            <v>4580.24</v>
          </cell>
          <cell r="R765">
            <v>180.94</v>
          </cell>
          <cell r="AB765" t="str">
            <v>Chirografario</v>
          </cell>
          <cell r="AK765">
            <v>7867.9739178082182</v>
          </cell>
          <cell r="AL765" t="str">
            <v>Chirografario</v>
          </cell>
          <cell r="AM765" t="str">
            <v>Chirografario - Altro</v>
          </cell>
          <cell r="AN765" t="str">
            <v>CONSUMER - NON IPO</v>
          </cell>
        </row>
        <row r="766">
          <cell r="M766">
            <v>27969.77</v>
          </cell>
          <cell r="N766">
            <v>27969.769999999997</v>
          </cell>
          <cell r="R766">
            <v>4822.83</v>
          </cell>
          <cell r="AB766" t="str">
            <v>Chirografario</v>
          </cell>
          <cell r="AK766">
            <v>68736.667643835608</v>
          </cell>
          <cell r="AL766" t="str">
            <v>Chirografario</v>
          </cell>
          <cell r="AM766" t="str">
            <v>Chirografario - Altro</v>
          </cell>
          <cell r="AN766" t="str">
            <v>CONSUMER - NON IPO</v>
          </cell>
        </row>
        <row r="767">
          <cell r="M767">
            <v>22494.73</v>
          </cell>
          <cell r="N767">
            <v>22494.73</v>
          </cell>
          <cell r="R767">
            <v>987.87</v>
          </cell>
          <cell r="AB767" t="str">
            <v>Chirografario</v>
          </cell>
          <cell r="AK767">
            <v>44249.907232876707</v>
          </cell>
          <cell r="AL767" t="str">
            <v>Chirografario</v>
          </cell>
          <cell r="AM767" t="str">
            <v>Chirografario - Altro</v>
          </cell>
          <cell r="AN767" t="str">
            <v>CONSUMER - NON IPO</v>
          </cell>
        </row>
        <row r="768">
          <cell r="M768">
            <v>2240.02</v>
          </cell>
          <cell r="N768">
            <v>2240.02</v>
          </cell>
          <cell r="R768">
            <v>88.96</v>
          </cell>
          <cell r="AB768" t="str">
            <v>Chirografario</v>
          </cell>
          <cell r="AK768">
            <v>4473.9029589041093</v>
          </cell>
          <cell r="AL768" t="str">
            <v>Chirografario</v>
          </cell>
          <cell r="AM768" t="str">
            <v>Chirografario - Altro</v>
          </cell>
          <cell r="AN768" t="str">
            <v>CONSUMER - NON IPO</v>
          </cell>
        </row>
        <row r="769">
          <cell r="M769">
            <v>11061.33</v>
          </cell>
          <cell r="N769">
            <v>11061.33</v>
          </cell>
          <cell r="R769">
            <v>451.61</v>
          </cell>
          <cell r="AB769" t="str">
            <v>Chirografario</v>
          </cell>
          <cell r="AK769">
            <v>23486.385616438358</v>
          </cell>
          <cell r="AL769" t="str">
            <v>Chirografario</v>
          </cell>
          <cell r="AM769" t="str">
            <v>Chirografario - Altro</v>
          </cell>
          <cell r="AN769" t="str">
            <v>CONSUMER - NON IPO</v>
          </cell>
        </row>
        <row r="770">
          <cell r="M770">
            <v>5626.71</v>
          </cell>
          <cell r="N770">
            <v>5626.71</v>
          </cell>
          <cell r="R770">
            <v>244.28</v>
          </cell>
          <cell r="AB770" t="str">
            <v>Chirografario</v>
          </cell>
          <cell r="AK770">
            <v>10929.691479452054</v>
          </cell>
          <cell r="AL770" t="str">
            <v>Chirografario</v>
          </cell>
          <cell r="AM770" t="str">
            <v>Chirografario - Altro</v>
          </cell>
          <cell r="AN770" t="str">
            <v>CONSUMER - NON IPO</v>
          </cell>
        </row>
        <row r="771">
          <cell r="M771">
            <v>24973.21</v>
          </cell>
          <cell r="N771">
            <v>24973.21</v>
          </cell>
          <cell r="R771">
            <v>1055.54</v>
          </cell>
          <cell r="AB771" t="str">
            <v>Chirografario</v>
          </cell>
          <cell r="AK771">
            <v>53025.308904109588</v>
          </cell>
          <cell r="AL771" t="str">
            <v>Chirografario</v>
          </cell>
          <cell r="AM771" t="str">
            <v>Chirografario - Altro</v>
          </cell>
          <cell r="AN771" t="str">
            <v>CONSUMER - NON IPO</v>
          </cell>
        </row>
        <row r="772">
          <cell r="M772">
            <v>17982.080000000002</v>
          </cell>
          <cell r="N772">
            <v>17982.080000000002</v>
          </cell>
          <cell r="R772">
            <v>697.23</v>
          </cell>
          <cell r="AB772" t="str">
            <v>Chirografario</v>
          </cell>
          <cell r="AK772">
            <v>121588.42038356166</v>
          </cell>
          <cell r="AL772" t="str">
            <v>Chirografario</v>
          </cell>
          <cell r="AM772" t="str">
            <v>Chirografario - Altro</v>
          </cell>
          <cell r="AN772" t="str">
            <v>CONSUMER - NON IPO</v>
          </cell>
        </row>
        <row r="773">
          <cell r="M773">
            <v>10840.62</v>
          </cell>
          <cell r="N773">
            <v>10840.619999999999</v>
          </cell>
          <cell r="R773">
            <v>484.53</v>
          </cell>
          <cell r="AB773" t="str">
            <v>Chirografario</v>
          </cell>
          <cell r="AK773">
            <v>19216.112712328766</v>
          </cell>
          <cell r="AL773" t="str">
            <v>Chirografario</v>
          </cell>
          <cell r="AM773" t="str">
            <v>Chirografario - Altro</v>
          </cell>
          <cell r="AN773" t="str">
            <v>CONSUMER - NON IPO</v>
          </cell>
        </row>
        <row r="774">
          <cell r="M774">
            <v>6028.83</v>
          </cell>
          <cell r="N774">
            <v>6028.83</v>
          </cell>
          <cell r="R774">
            <v>0</v>
          </cell>
          <cell r="AB774" t="str">
            <v>Chirografario</v>
          </cell>
          <cell r="AK774">
            <v>34190.898904109585</v>
          </cell>
          <cell r="AL774" t="str">
            <v>Chirografario</v>
          </cell>
          <cell r="AM774" t="str">
            <v>Chirografario - Altro</v>
          </cell>
          <cell r="AN774" t="str">
            <v>CONSUMER - NON IPO</v>
          </cell>
        </row>
        <row r="775">
          <cell r="M775">
            <v>11761.58</v>
          </cell>
          <cell r="N775">
            <v>11761.58</v>
          </cell>
          <cell r="R775">
            <v>516.37</v>
          </cell>
          <cell r="AB775" t="str">
            <v>Chirografario</v>
          </cell>
          <cell r="AK775">
            <v>23297.595452054793</v>
          </cell>
          <cell r="AL775" t="str">
            <v>Chirografario</v>
          </cell>
          <cell r="AM775" t="str">
            <v>Chirografario - Altro</v>
          </cell>
          <cell r="AN775" t="str">
            <v>CONSUMER - NON IPO</v>
          </cell>
        </row>
        <row r="776">
          <cell r="M776">
            <v>4263.42</v>
          </cell>
          <cell r="N776">
            <v>4263.42</v>
          </cell>
          <cell r="R776">
            <v>168.28</v>
          </cell>
          <cell r="AB776" t="str">
            <v>Chirografario</v>
          </cell>
          <cell r="AK776">
            <v>12147.826849315068</v>
          </cell>
          <cell r="AL776" t="str">
            <v>Chirografario</v>
          </cell>
          <cell r="AM776" t="str">
            <v>Chirografario - Altro</v>
          </cell>
          <cell r="AN776" t="str">
            <v>CONSUMER - NON IPO</v>
          </cell>
        </row>
        <row r="777">
          <cell r="M777">
            <v>6984.27</v>
          </cell>
          <cell r="N777">
            <v>6984.27</v>
          </cell>
          <cell r="R777">
            <v>125.67</v>
          </cell>
          <cell r="AB777" t="str">
            <v>Chirografario</v>
          </cell>
          <cell r="AK777">
            <v>40910.600712328771</v>
          </cell>
          <cell r="AL777" t="str">
            <v>Chirografario</v>
          </cell>
          <cell r="AM777" t="str">
            <v>Chirografario - Altro</v>
          </cell>
          <cell r="AN777" t="str">
            <v>CONSUMER - NON IPO</v>
          </cell>
        </row>
        <row r="778">
          <cell r="M778">
            <v>7092.36</v>
          </cell>
          <cell r="N778">
            <v>7092.3600000000006</v>
          </cell>
          <cell r="R778">
            <v>292.06</v>
          </cell>
          <cell r="AB778" t="str">
            <v>Chirografario</v>
          </cell>
          <cell r="AK778">
            <v>12183.314301369863</v>
          </cell>
          <cell r="AL778" t="str">
            <v>Chirografario</v>
          </cell>
          <cell r="AM778" t="str">
            <v>Chirografario - Altro</v>
          </cell>
          <cell r="AN778" t="str">
            <v>CONSUMER - NON IPO</v>
          </cell>
        </row>
        <row r="779">
          <cell r="M779">
            <v>2805.33</v>
          </cell>
          <cell r="N779">
            <v>2805.33</v>
          </cell>
          <cell r="R779">
            <v>111.23</v>
          </cell>
          <cell r="AB779" t="str">
            <v>Chirografario</v>
          </cell>
          <cell r="AK779">
            <v>6148.6684931506843</v>
          </cell>
          <cell r="AL779" t="str">
            <v>Chirografario</v>
          </cell>
          <cell r="AM779" t="str">
            <v>Chirografario - Altro</v>
          </cell>
          <cell r="AN779" t="str">
            <v>CONSUMER - NON IPO</v>
          </cell>
        </row>
        <row r="780">
          <cell r="M780">
            <v>21864.57</v>
          </cell>
          <cell r="N780">
            <v>21864.57</v>
          </cell>
          <cell r="R780">
            <v>476.61</v>
          </cell>
          <cell r="AB780" t="str">
            <v>Chirografario</v>
          </cell>
          <cell r="AK780">
            <v>128132.37049315069</v>
          </cell>
          <cell r="AL780" t="str">
            <v>Chirografario</v>
          </cell>
          <cell r="AM780" t="str">
            <v>Chirografario - Altro</v>
          </cell>
          <cell r="AN780" t="str">
            <v>CONSUMER - NON IPO</v>
          </cell>
        </row>
        <row r="781">
          <cell r="M781">
            <v>26633.14</v>
          </cell>
          <cell r="N781">
            <v>26633.14</v>
          </cell>
          <cell r="R781">
            <v>4596.83</v>
          </cell>
          <cell r="AB781" t="str">
            <v>Chirografario</v>
          </cell>
          <cell r="AK781">
            <v>45239.854246575342</v>
          </cell>
          <cell r="AL781" t="str">
            <v>Chirografario</v>
          </cell>
          <cell r="AM781" t="str">
            <v>Chirografario - Altro</v>
          </cell>
          <cell r="AN781" t="str">
            <v>CONSUMER - NON IPO</v>
          </cell>
        </row>
        <row r="782">
          <cell r="M782">
            <v>13246.94</v>
          </cell>
          <cell r="N782">
            <v>13246.94</v>
          </cell>
          <cell r="R782">
            <v>513.42999999999995</v>
          </cell>
          <cell r="AB782" t="str">
            <v>Chirografario</v>
          </cell>
          <cell r="AK782">
            <v>34877.559835616441</v>
          </cell>
          <cell r="AL782" t="str">
            <v>Chirografario</v>
          </cell>
          <cell r="AM782" t="str">
            <v>Chirografario - Altro</v>
          </cell>
          <cell r="AN782" t="str">
            <v>CONSUMER - NON IPO</v>
          </cell>
        </row>
        <row r="783">
          <cell r="M783">
            <v>13781.19</v>
          </cell>
          <cell r="N783">
            <v>13781.19</v>
          </cell>
          <cell r="R783">
            <v>247.06</v>
          </cell>
          <cell r="AB783" t="str">
            <v>Chirografario</v>
          </cell>
          <cell r="AK783">
            <v>83970.867287671237</v>
          </cell>
          <cell r="AL783" t="str">
            <v>Chirografario</v>
          </cell>
          <cell r="AM783" t="str">
            <v>Chirografario - Altro</v>
          </cell>
          <cell r="AN783" t="str">
            <v>CONSUMER - NON IPO</v>
          </cell>
        </row>
        <row r="784">
          <cell r="M784">
            <v>11076.23</v>
          </cell>
          <cell r="N784">
            <v>11076.23</v>
          </cell>
          <cell r="R784">
            <v>471.61</v>
          </cell>
          <cell r="AB784" t="str">
            <v>Chirografario</v>
          </cell>
          <cell r="AK784">
            <v>24276.668493150682</v>
          </cell>
          <cell r="AL784" t="str">
            <v>Chirografario</v>
          </cell>
          <cell r="AM784" t="str">
            <v>Chirografario - Altro</v>
          </cell>
          <cell r="AN784" t="str">
            <v>CONSUMER - NON IPO</v>
          </cell>
        </row>
        <row r="785">
          <cell r="M785">
            <v>4753.33</v>
          </cell>
          <cell r="N785">
            <v>4753.33</v>
          </cell>
          <cell r="R785">
            <v>209.34</v>
          </cell>
          <cell r="AB785" t="str">
            <v>Chirografario</v>
          </cell>
          <cell r="AK785">
            <v>24626.156246575345</v>
          </cell>
          <cell r="AL785" t="str">
            <v>Chirografario</v>
          </cell>
          <cell r="AM785" t="str">
            <v>Chirografario - Altro</v>
          </cell>
          <cell r="AN785" t="str">
            <v>CONSUMER - NON IPO</v>
          </cell>
        </row>
        <row r="786">
          <cell r="M786">
            <v>24694.91</v>
          </cell>
          <cell r="N786">
            <v>24694.91</v>
          </cell>
          <cell r="R786">
            <v>1106.23</v>
          </cell>
          <cell r="AB786" t="str">
            <v>Chirografario</v>
          </cell>
          <cell r="AK786">
            <v>48916.21898630137</v>
          </cell>
          <cell r="AL786" t="str">
            <v>Chirografario</v>
          </cell>
          <cell r="AM786" t="str">
            <v>Chirografario - Altro</v>
          </cell>
          <cell r="AN786" t="str">
            <v>CONSUMER - NON IPO</v>
          </cell>
        </row>
        <row r="787">
          <cell r="M787">
            <v>14981.23</v>
          </cell>
          <cell r="N787">
            <v>14981.23</v>
          </cell>
          <cell r="R787">
            <v>264.81</v>
          </cell>
          <cell r="AB787" t="str">
            <v>Chirografario</v>
          </cell>
          <cell r="AK787">
            <v>98876.117999999988</v>
          </cell>
          <cell r="AL787" t="str">
            <v>Chirografario</v>
          </cell>
          <cell r="AM787" t="str">
            <v>Chirografario - Altro</v>
          </cell>
          <cell r="AN787" t="str">
            <v>CONSUMER - NON IPO</v>
          </cell>
        </row>
        <row r="788">
          <cell r="M788">
            <v>2350.1999999999998</v>
          </cell>
          <cell r="N788">
            <v>2350.2000000000003</v>
          </cell>
          <cell r="R788">
            <v>0</v>
          </cell>
          <cell r="AB788" t="str">
            <v>Chirografario</v>
          </cell>
          <cell r="AK788">
            <v>7688.051506849316</v>
          </cell>
          <cell r="AL788" t="str">
            <v>Chirografario</v>
          </cell>
          <cell r="AM788" t="str">
            <v>Chirografario - Altro</v>
          </cell>
          <cell r="AN788" t="str">
            <v>CONSUMER - NON IPO</v>
          </cell>
        </row>
        <row r="789">
          <cell r="M789">
            <v>12239.16</v>
          </cell>
          <cell r="N789">
            <v>12239.16</v>
          </cell>
          <cell r="R789">
            <v>541.30999999999995</v>
          </cell>
          <cell r="AB789" t="str">
            <v>Chirografario</v>
          </cell>
          <cell r="AK789">
            <v>26825.556164383561</v>
          </cell>
          <cell r="AL789" t="str">
            <v>Chirografario</v>
          </cell>
          <cell r="AM789" t="str">
            <v>Chirografario - Altro</v>
          </cell>
          <cell r="AN789" t="str">
            <v>CONSUMER - NON IPO</v>
          </cell>
        </row>
        <row r="790">
          <cell r="M790">
            <v>10888.7</v>
          </cell>
          <cell r="N790">
            <v>10888.699999999999</v>
          </cell>
          <cell r="R790">
            <v>485.69</v>
          </cell>
          <cell r="AB790" t="str">
            <v>Chirografario</v>
          </cell>
          <cell r="AK790">
            <v>21150.926849315067</v>
          </cell>
          <cell r="AL790" t="str">
            <v>Chirografario</v>
          </cell>
          <cell r="AM790" t="str">
            <v>Chirografario - Altro</v>
          </cell>
          <cell r="AN790" t="str">
            <v>CONSUMER - NON IPO</v>
          </cell>
        </row>
        <row r="791">
          <cell r="M791">
            <v>5446.25</v>
          </cell>
          <cell r="N791">
            <v>5446.25</v>
          </cell>
          <cell r="R791">
            <v>215.07</v>
          </cell>
          <cell r="AB791" t="str">
            <v>Chirografario</v>
          </cell>
          <cell r="AK791">
            <v>9848.0136986301368</v>
          </cell>
          <cell r="AL791" t="str">
            <v>Chirografario</v>
          </cell>
          <cell r="AM791" t="str">
            <v>Chirografario - Altro</v>
          </cell>
          <cell r="AN791" t="str">
            <v>CONSUMER - NON IPO</v>
          </cell>
        </row>
        <row r="792">
          <cell r="M792">
            <v>8914.25</v>
          </cell>
          <cell r="N792">
            <v>8914.25</v>
          </cell>
          <cell r="R792">
            <v>352.38</v>
          </cell>
          <cell r="AB792" t="str">
            <v>Chirografario</v>
          </cell>
          <cell r="AK792">
            <v>16118.917808219177</v>
          </cell>
          <cell r="AL792" t="str">
            <v>Chirografario</v>
          </cell>
          <cell r="AM792" t="str">
            <v>Chirografario - Altro</v>
          </cell>
          <cell r="AN792" t="str">
            <v>CONSUMER - NON IPO</v>
          </cell>
        </row>
        <row r="793">
          <cell r="M793">
            <v>470.71</v>
          </cell>
          <cell r="N793">
            <v>470.71</v>
          </cell>
          <cell r="R793">
            <v>19.62</v>
          </cell>
          <cell r="AB793" t="str">
            <v>Chirografario</v>
          </cell>
          <cell r="AK793">
            <v>851.14684931506838</v>
          </cell>
          <cell r="AL793" t="str">
            <v>Chirografario</v>
          </cell>
          <cell r="AM793" t="str">
            <v>Chirografario - Altro</v>
          </cell>
          <cell r="AN793" t="str">
            <v>CONSUMER - NON IPO</v>
          </cell>
        </row>
        <row r="794">
          <cell r="M794">
            <v>9227.06</v>
          </cell>
          <cell r="N794">
            <v>9227.06</v>
          </cell>
          <cell r="R794">
            <v>421.77</v>
          </cell>
          <cell r="AB794" t="str">
            <v>Chirografario</v>
          </cell>
          <cell r="AK794">
            <v>13221.239397260273</v>
          </cell>
          <cell r="AL794" t="str">
            <v>Chirografario</v>
          </cell>
          <cell r="AM794" t="str">
            <v>Chirografario - Altro</v>
          </cell>
          <cell r="AN794" t="str">
            <v>CONSUMER - NON IPO</v>
          </cell>
        </row>
        <row r="795">
          <cell r="M795">
            <v>5894.05</v>
          </cell>
          <cell r="N795">
            <v>5894.05</v>
          </cell>
          <cell r="R795">
            <v>248.05</v>
          </cell>
          <cell r="AB795" t="str">
            <v>Chirografario</v>
          </cell>
          <cell r="AK795">
            <v>28194.551506849315</v>
          </cell>
          <cell r="AL795" t="str">
            <v>Chirografario</v>
          </cell>
          <cell r="AM795" t="str">
            <v>Chirografario - Altro</v>
          </cell>
          <cell r="AN795" t="str">
            <v>CONSUMER - NON IPO</v>
          </cell>
        </row>
        <row r="796">
          <cell r="M796">
            <v>8305.1</v>
          </cell>
          <cell r="N796">
            <v>8305.1</v>
          </cell>
          <cell r="R796">
            <v>382.62</v>
          </cell>
          <cell r="AB796" t="str">
            <v>Chirografario</v>
          </cell>
          <cell r="AK796">
            <v>21274.708219178083</v>
          </cell>
          <cell r="AL796" t="str">
            <v>Chirografario</v>
          </cell>
          <cell r="AM796" t="str">
            <v>Chirografario - Altro</v>
          </cell>
          <cell r="AN796" t="str">
            <v>CONSUMER - NON IPO</v>
          </cell>
        </row>
        <row r="797">
          <cell r="M797">
            <v>2747.94</v>
          </cell>
          <cell r="N797">
            <v>2747.94</v>
          </cell>
          <cell r="R797">
            <v>59.38</v>
          </cell>
          <cell r="AB797" t="str">
            <v>Chirografario</v>
          </cell>
          <cell r="AK797">
            <v>15531.507452054795</v>
          </cell>
          <cell r="AL797" t="str">
            <v>Chirografario</v>
          </cell>
          <cell r="AM797" t="str">
            <v>Chirografario - Altro</v>
          </cell>
          <cell r="AN797" t="str">
            <v>CONSUMER - NON IPO</v>
          </cell>
        </row>
        <row r="798">
          <cell r="M798">
            <v>4028.55</v>
          </cell>
          <cell r="N798">
            <v>4028.55</v>
          </cell>
          <cell r="R798">
            <v>87.81</v>
          </cell>
          <cell r="AB798" t="str">
            <v>Chirografario</v>
          </cell>
          <cell r="AK798">
            <v>23586.332465753425</v>
          </cell>
          <cell r="AL798" t="str">
            <v>Chirografario</v>
          </cell>
          <cell r="AM798" t="str">
            <v>Chirografario - Altro</v>
          </cell>
          <cell r="AN798" t="str">
            <v>CONSUMER - NON IPO</v>
          </cell>
        </row>
        <row r="799">
          <cell r="M799">
            <v>12602.13</v>
          </cell>
          <cell r="N799">
            <v>12602.13</v>
          </cell>
          <cell r="R799">
            <v>443.84</v>
          </cell>
          <cell r="AB799" t="str">
            <v>Chirografario</v>
          </cell>
          <cell r="AK799">
            <v>56139.899671232866</v>
          </cell>
          <cell r="AL799" t="str">
            <v>Chirografario</v>
          </cell>
          <cell r="AM799" t="str">
            <v>Chirografario - Altro</v>
          </cell>
          <cell r="AN799" t="str">
            <v>CONSUMER - NON IPO</v>
          </cell>
        </row>
        <row r="800">
          <cell r="M800">
            <v>31940.65</v>
          </cell>
          <cell r="N800">
            <v>31940.65</v>
          </cell>
          <cell r="R800">
            <v>1392.37</v>
          </cell>
          <cell r="AB800" t="str">
            <v>Chirografario</v>
          </cell>
          <cell r="AK800">
            <v>176679.92424657533</v>
          </cell>
          <cell r="AL800" t="str">
            <v>Chirografario</v>
          </cell>
          <cell r="AM800" t="str">
            <v>Chirografario - Altro</v>
          </cell>
          <cell r="AN800" t="str">
            <v>CONSUMER - NON IPO</v>
          </cell>
        </row>
        <row r="801">
          <cell r="M801">
            <v>9575.16</v>
          </cell>
          <cell r="N801">
            <v>9575.16</v>
          </cell>
          <cell r="R801">
            <v>446.84</v>
          </cell>
          <cell r="AB801" t="str">
            <v>Chirografario</v>
          </cell>
          <cell r="AK801">
            <v>14795.589698630138</v>
          </cell>
          <cell r="AL801" t="str">
            <v>Chirografario</v>
          </cell>
          <cell r="AM801" t="str">
            <v>Chirografario - Altro</v>
          </cell>
          <cell r="AN801" t="str">
            <v>CONSUMER - NON IPO</v>
          </cell>
        </row>
        <row r="802">
          <cell r="M802">
            <v>1228.5</v>
          </cell>
          <cell r="N802">
            <v>1228.5</v>
          </cell>
          <cell r="R802">
            <v>50.5</v>
          </cell>
          <cell r="AB802" t="str">
            <v>Chirografario</v>
          </cell>
          <cell r="AK802">
            <v>2221.3972602739723</v>
          </cell>
          <cell r="AL802" t="str">
            <v>Chirografario</v>
          </cell>
          <cell r="AM802" t="str">
            <v>Chirografario - Altro</v>
          </cell>
          <cell r="AN802" t="str">
            <v>CONSUMER - NON IPO</v>
          </cell>
        </row>
        <row r="803">
          <cell r="M803">
            <v>6690.89</v>
          </cell>
          <cell r="N803">
            <v>6690.8899999999994</v>
          </cell>
          <cell r="R803">
            <v>0</v>
          </cell>
          <cell r="AB803" t="str">
            <v>Chirografario</v>
          </cell>
          <cell r="AK803">
            <v>37615.633643835616</v>
          </cell>
          <cell r="AL803" t="str">
            <v>Chirografario</v>
          </cell>
          <cell r="AM803" t="str">
            <v>Chirografario - Altro</v>
          </cell>
          <cell r="AN803" t="str">
            <v>CONSUMER - NON IPO</v>
          </cell>
        </row>
        <row r="804">
          <cell r="M804">
            <v>14923.42</v>
          </cell>
          <cell r="N804">
            <v>14923.42</v>
          </cell>
          <cell r="R804">
            <v>656.75</v>
          </cell>
          <cell r="AB804" t="str">
            <v>Chirografario</v>
          </cell>
          <cell r="AK804">
            <v>65172.415013698628</v>
          </cell>
          <cell r="AL804" t="str">
            <v>Chirografario</v>
          </cell>
          <cell r="AM804" t="str">
            <v>Chirografario - Altro</v>
          </cell>
          <cell r="AN804" t="str">
            <v>CONSUMER - NON IPO</v>
          </cell>
        </row>
        <row r="805">
          <cell r="M805">
            <v>18039.13</v>
          </cell>
          <cell r="N805">
            <v>18039.129999999997</v>
          </cell>
          <cell r="R805">
            <v>395.5</v>
          </cell>
          <cell r="AB805" t="str">
            <v>Chirografario</v>
          </cell>
          <cell r="AK805">
            <v>84660.355315068489</v>
          </cell>
          <cell r="AL805" t="str">
            <v>Chirografario</v>
          </cell>
          <cell r="AM805" t="str">
            <v>Chirografario - Altro</v>
          </cell>
          <cell r="AN805" t="str">
            <v>CONSUMER - NON IPO</v>
          </cell>
        </row>
        <row r="806">
          <cell r="M806">
            <v>4018.19</v>
          </cell>
          <cell r="N806">
            <v>4018.19</v>
          </cell>
          <cell r="R806">
            <v>171.48</v>
          </cell>
          <cell r="AB806" t="str">
            <v>Chirografario</v>
          </cell>
          <cell r="AK806">
            <v>8355.6334520547935</v>
          </cell>
          <cell r="AL806" t="str">
            <v>Chirografario</v>
          </cell>
          <cell r="AM806" t="str">
            <v>Chirografario - Altro</v>
          </cell>
          <cell r="AN806" t="str">
            <v>CONSUMER - NON IPO</v>
          </cell>
        </row>
        <row r="807">
          <cell r="M807">
            <v>24863.27</v>
          </cell>
          <cell r="N807">
            <v>24863.27</v>
          </cell>
          <cell r="R807">
            <v>1174.03</v>
          </cell>
          <cell r="AB807" t="str">
            <v>Chirografario</v>
          </cell>
          <cell r="AK807">
            <v>48909.117424657532</v>
          </cell>
          <cell r="AL807" t="str">
            <v>Chirografario</v>
          </cell>
          <cell r="AM807" t="str">
            <v>Chirografario - Altro</v>
          </cell>
          <cell r="AN807" t="str">
            <v>CONSUMER - NON IPO</v>
          </cell>
        </row>
        <row r="808">
          <cell r="M808">
            <v>5863.13</v>
          </cell>
          <cell r="N808">
            <v>5863.13</v>
          </cell>
          <cell r="R808">
            <v>243.03</v>
          </cell>
          <cell r="AB808" t="str">
            <v>Chirografario</v>
          </cell>
          <cell r="AK808">
            <v>10393.000301369862</v>
          </cell>
          <cell r="AL808" t="str">
            <v>Chirografario</v>
          </cell>
          <cell r="AM808" t="str">
            <v>Chirografario - Altro</v>
          </cell>
          <cell r="AN808" t="str">
            <v>CONSUMER - NON IPO</v>
          </cell>
        </row>
        <row r="809">
          <cell r="M809">
            <v>16167.480000000001</v>
          </cell>
          <cell r="N809">
            <v>16167.48</v>
          </cell>
          <cell r="R809">
            <v>696.94999999999993</v>
          </cell>
          <cell r="AB809" t="str">
            <v>Chirografario</v>
          </cell>
          <cell r="AK809">
            <v>27772.630027397259</v>
          </cell>
          <cell r="AL809" t="str">
            <v>Chirografario</v>
          </cell>
          <cell r="AM809" t="str">
            <v>Chirografario - Altro</v>
          </cell>
          <cell r="AN809" t="str">
            <v>CONSUMER - NON IPO</v>
          </cell>
        </row>
        <row r="810">
          <cell r="M810">
            <v>7928.47</v>
          </cell>
          <cell r="N810">
            <v>7928.47</v>
          </cell>
          <cell r="R810">
            <v>359.81</v>
          </cell>
          <cell r="AB810" t="str">
            <v>Chirografario</v>
          </cell>
          <cell r="AK810">
            <v>14336.411506849316</v>
          </cell>
          <cell r="AL810" t="str">
            <v>Chirografario</v>
          </cell>
          <cell r="AM810" t="str">
            <v>Chirografario - Altro</v>
          </cell>
          <cell r="AN810" t="str">
            <v>CONSUMER - NON IPO</v>
          </cell>
        </row>
        <row r="811">
          <cell r="M811">
            <v>34246.53</v>
          </cell>
          <cell r="N811">
            <v>34246.53</v>
          </cell>
          <cell r="R811">
            <v>4836.46</v>
          </cell>
          <cell r="AB811" t="str">
            <v>Chirografario</v>
          </cell>
          <cell r="AK811">
            <v>120660.37693150685</v>
          </cell>
          <cell r="AL811" t="str">
            <v>Chirografario</v>
          </cell>
          <cell r="AM811" t="str">
            <v>Chirografario - Altro</v>
          </cell>
          <cell r="AN811" t="str">
            <v>CONSUMER - NON IPO</v>
          </cell>
        </row>
        <row r="812">
          <cell r="M812">
            <v>23798.77</v>
          </cell>
          <cell r="N812">
            <v>23798.77</v>
          </cell>
          <cell r="R812">
            <v>1132.05</v>
          </cell>
          <cell r="AB812" t="str">
            <v>Chirografario</v>
          </cell>
          <cell r="AK812">
            <v>45902.285150684933</v>
          </cell>
          <cell r="AL812" t="str">
            <v>Chirografario</v>
          </cell>
          <cell r="AM812" t="str">
            <v>Chirografario - Altro</v>
          </cell>
          <cell r="AN812" t="str">
            <v>CONSUMER - NON IPO</v>
          </cell>
        </row>
        <row r="813">
          <cell r="M813">
            <v>9196.48</v>
          </cell>
          <cell r="N813">
            <v>9196.48</v>
          </cell>
          <cell r="R813">
            <v>201.58</v>
          </cell>
          <cell r="AB813" t="str">
            <v>Chirografario</v>
          </cell>
          <cell r="AK813">
            <v>55506.425863013697</v>
          </cell>
          <cell r="AL813" t="str">
            <v>Chirografario</v>
          </cell>
          <cell r="AM813" t="str">
            <v>Chirografario - Altro</v>
          </cell>
          <cell r="AN813" t="str">
            <v>CONSUMER - NON IPO</v>
          </cell>
        </row>
        <row r="814">
          <cell r="M814">
            <v>13374.95</v>
          </cell>
          <cell r="N814">
            <v>13374.95</v>
          </cell>
          <cell r="R814">
            <v>244.47</v>
          </cell>
          <cell r="AB814" t="str">
            <v>Chirografario</v>
          </cell>
          <cell r="AK814">
            <v>59912.44726027397</v>
          </cell>
          <cell r="AL814" t="str">
            <v>Chirografario</v>
          </cell>
          <cell r="AM814" t="str">
            <v>Chirografario - Altro</v>
          </cell>
          <cell r="AN814" t="str">
            <v>CONSUMER - NON IPO</v>
          </cell>
        </row>
        <row r="815">
          <cell r="M815">
            <v>11830.08</v>
          </cell>
          <cell r="N815">
            <v>11830.08</v>
          </cell>
          <cell r="R815">
            <v>528.74</v>
          </cell>
          <cell r="AB815" t="str">
            <v>Chirografario</v>
          </cell>
          <cell r="AK815">
            <v>23433.281753424657</v>
          </cell>
          <cell r="AL815" t="str">
            <v>Chirografario</v>
          </cell>
          <cell r="AM815" t="str">
            <v>Chirografario - Altro</v>
          </cell>
          <cell r="AN815" t="str">
            <v>CONSUMER - NON IPO</v>
          </cell>
        </row>
        <row r="816">
          <cell r="M816">
            <v>23325.87</v>
          </cell>
          <cell r="N816">
            <v>23325.87</v>
          </cell>
          <cell r="R816">
            <v>1058.5999999999999</v>
          </cell>
          <cell r="AB816" t="str">
            <v>Chirografario</v>
          </cell>
          <cell r="AK816">
            <v>46332.207534246569</v>
          </cell>
          <cell r="AL816" t="str">
            <v>Chirografario</v>
          </cell>
          <cell r="AM816" t="str">
            <v>Chirografario - Altro</v>
          </cell>
          <cell r="AN816" t="str">
            <v>CONSUMER - NON IPO</v>
          </cell>
        </row>
        <row r="817">
          <cell r="M817">
            <v>8484.19</v>
          </cell>
          <cell r="N817">
            <v>8484.19</v>
          </cell>
          <cell r="R817">
            <v>345.74</v>
          </cell>
          <cell r="AB817" t="str">
            <v>Chirografario</v>
          </cell>
          <cell r="AK817">
            <v>22802.713397260275</v>
          </cell>
          <cell r="AL817" t="str">
            <v>Chirografario</v>
          </cell>
          <cell r="AM817" t="str">
            <v>Chirografario - Altro</v>
          </cell>
          <cell r="AN817" t="str">
            <v>CONSUMER - NON IPO</v>
          </cell>
        </row>
        <row r="818">
          <cell r="M818">
            <v>17962.599999999999</v>
          </cell>
          <cell r="N818">
            <v>17962.599999999999</v>
          </cell>
          <cell r="R818">
            <v>795.86</v>
          </cell>
          <cell r="AB818" t="str">
            <v>Chirografario</v>
          </cell>
          <cell r="AK818">
            <v>35679.136986301368</v>
          </cell>
          <cell r="AL818" t="str">
            <v>Chirografario</v>
          </cell>
          <cell r="AM818" t="str">
            <v>Chirografario - Altro</v>
          </cell>
          <cell r="AN818" t="str">
            <v>CONSUMER - NON IPO</v>
          </cell>
        </row>
        <row r="819">
          <cell r="M819">
            <v>22458.41</v>
          </cell>
          <cell r="N819">
            <v>22458.41</v>
          </cell>
          <cell r="R819">
            <v>992.36</v>
          </cell>
          <cell r="AB819" t="str">
            <v>Chirografario</v>
          </cell>
          <cell r="AK819">
            <v>58391.866000000002</v>
          </cell>
          <cell r="AL819" t="str">
            <v>Chirografario</v>
          </cell>
          <cell r="AM819" t="str">
            <v>Chirografario - Altro</v>
          </cell>
          <cell r="AN819" t="str">
            <v>CONSUMER - NON IPO</v>
          </cell>
        </row>
        <row r="820">
          <cell r="M820">
            <v>26017.72</v>
          </cell>
          <cell r="N820">
            <v>26017.719999999998</v>
          </cell>
          <cell r="R820">
            <v>1226.2</v>
          </cell>
          <cell r="AB820" t="str">
            <v>Chirografario</v>
          </cell>
          <cell r="AK820">
            <v>51180.062904109582</v>
          </cell>
          <cell r="AL820" t="str">
            <v>Chirografario</v>
          </cell>
          <cell r="AM820" t="str">
            <v>Chirografario - Altro</v>
          </cell>
          <cell r="AN820" t="str">
            <v>CONSUMER - NON IPO</v>
          </cell>
        </row>
        <row r="821">
          <cell r="M821">
            <v>13137.75</v>
          </cell>
          <cell r="N821">
            <v>13137.75</v>
          </cell>
          <cell r="R821">
            <v>556.65</v>
          </cell>
          <cell r="AB821" t="str">
            <v>Chirografario</v>
          </cell>
          <cell r="AK821">
            <v>34590.076027397263</v>
          </cell>
          <cell r="AL821" t="str">
            <v>Chirografario</v>
          </cell>
          <cell r="AM821" t="str">
            <v>Chirografario - Altro</v>
          </cell>
          <cell r="AN821" t="str">
            <v>CONSUMER - NON IPO</v>
          </cell>
        </row>
        <row r="822">
          <cell r="M822">
            <v>2086.3000000000002</v>
          </cell>
          <cell r="N822">
            <v>2086.3000000000002</v>
          </cell>
          <cell r="R822">
            <v>61.53</v>
          </cell>
          <cell r="AB822" t="str">
            <v>Chirografario</v>
          </cell>
          <cell r="AK822">
            <v>6298.9112328767123</v>
          </cell>
          <cell r="AL822" t="str">
            <v>Chirografario</v>
          </cell>
          <cell r="AM822" t="str">
            <v>Chirografario - Altro</v>
          </cell>
          <cell r="AN822" t="str">
            <v>CONSUMER - NON IPO</v>
          </cell>
        </row>
        <row r="823">
          <cell r="M823">
            <v>11132.09</v>
          </cell>
          <cell r="N823">
            <v>11132.09</v>
          </cell>
          <cell r="R823">
            <v>440.12</v>
          </cell>
          <cell r="AB823" t="str">
            <v>Chirografario</v>
          </cell>
          <cell r="AK823">
            <v>56666.912931506849</v>
          </cell>
          <cell r="AL823" t="str">
            <v>Chirografario</v>
          </cell>
          <cell r="AM823" t="str">
            <v>Chirografario - Altro</v>
          </cell>
          <cell r="AN823" t="str">
            <v>CONSUMER - NON IPO</v>
          </cell>
        </row>
        <row r="824">
          <cell r="M824">
            <v>11659.27</v>
          </cell>
          <cell r="N824">
            <v>11659.27</v>
          </cell>
          <cell r="R824">
            <v>507.77</v>
          </cell>
          <cell r="AB824" t="str">
            <v>Chirografario</v>
          </cell>
          <cell r="AK824">
            <v>42516.406493150687</v>
          </cell>
          <cell r="AL824" t="str">
            <v>Chirografario</v>
          </cell>
          <cell r="AM824" t="str">
            <v>Chirografario - Altro</v>
          </cell>
          <cell r="AN824" t="str">
            <v>CONSUMER - NON IPO</v>
          </cell>
        </row>
        <row r="825">
          <cell r="M825">
            <v>8553.89</v>
          </cell>
          <cell r="N825">
            <v>8553.89</v>
          </cell>
          <cell r="R825">
            <v>371.91</v>
          </cell>
          <cell r="AB825" t="str">
            <v>Chirografario</v>
          </cell>
          <cell r="AK825">
            <v>18748.252054794517</v>
          </cell>
          <cell r="AL825" t="str">
            <v>Chirografario</v>
          </cell>
          <cell r="AM825" t="str">
            <v>Chirografario - Altro</v>
          </cell>
          <cell r="AN825" t="str">
            <v>CONSUMER - NON IPO</v>
          </cell>
        </row>
        <row r="826">
          <cell r="M826">
            <v>18745.98</v>
          </cell>
          <cell r="N826">
            <v>18745.980000000003</v>
          </cell>
          <cell r="R826">
            <v>812.25</v>
          </cell>
          <cell r="AB826" t="str">
            <v>Chirografario</v>
          </cell>
          <cell r="AK826">
            <v>84536.665972602757</v>
          </cell>
          <cell r="AL826" t="str">
            <v>Chirografario</v>
          </cell>
          <cell r="AM826" t="str">
            <v>Chirografario - Altro</v>
          </cell>
          <cell r="AN826" t="str">
            <v>CONSUMER - NON IPO</v>
          </cell>
        </row>
        <row r="827">
          <cell r="M827">
            <v>3634.13</v>
          </cell>
          <cell r="N827">
            <v>3634.13</v>
          </cell>
          <cell r="R827">
            <v>0</v>
          </cell>
          <cell r="AB827" t="str">
            <v>Chirografario</v>
          </cell>
          <cell r="AK827">
            <v>18200.519561643836</v>
          </cell>
          <cell r="AL827" t="str">
            <v>Chirografario</v>
          </cell>
          <cell r="AM827" t="str">
            <v>Chirografario - Altro</v>
          </cell>
          <cell r="AN827" t="str">
            <v>CONSUMER - NON IPO</v>
          </cell>
        </row>
        <row r="828">
          <cell r="M828">
            <v>1823.91</v>
          </cell>
          <cell r="N828">
            <v>1823.9099999999999</v>
          </cell>
          <cell r="R828">
            <v>70.67</v>
          </cell>
          <cell r="AB828" t="str">
            <v>Chirografario</v>
          </cell>
          <cell r="AK828">
            <v>6790.9416164383556</v>
          </cell>
          <cell r="AL828" t="str">
            <v>Chirografario</v>
          </cell>
          <cell r="AM828" t="str">
            <v>Chirografario - Altro</v>
          </cell>
          <cell r="AN828" t="str">
            <v>CONSUMER - NON IPO</v>
          </cell>
        </row>
        <row r="829">
          <cell r="M829">
            <v>13069.98</v>
          </cell>
          <cell r="N829">
            <v>13069.98</v>
          </cell>
          <cell r="R829">
            <v>630.98</v>
          </cell>
          <cell r="AB829" t="str">
            <v>Chirografario</v>
          </cell>
          <cell r="AK829">
            <v>25208.947726027396</v>
          </cell>
          <cell r="AL829" t="str">
            <v>Chirografario</v>
          </cell>
          <cell r="AM829" t="str">
            <v>Chirografario - Altro</v>
          </cell>
          <cell r="AN829" t="str">
            <v>CONSUMER - NON IPO</v>
          </cell>
        </row>
        <row r="830">
          <cell r="M830">
            <v>14595.07</v>
          </cell>
          <cell r="N830">
            <v>14595.07</v>
          </cell>
          <cell r="R830">
            <v>665.18</v>
          </cell>
          <cell r="AB830" t="str">
            <v>Chirografario</v>
          </cell>
          <cell r="AK830">
            <v>28910.234547945205</v>
          </cell>
          <cell r="AL830" t="str">
            <v>Chirografario</v>
          </cell>
          <cell r="AM830" t="str">
            <v>Chirografario - Altro</v>
          </cell>
          <cell r="AN830" t="str">
            <v>CONSUMER - NON IPO</v>
          </cell>
        </row>
        <row r="831">
          <cell r="M831">
            <v>17135.32</v>
          </cell>
          <cell r="N831">
            <v>17135.32</v>
          </cell>
          <cell r="R831">
            <v>749.33</v>
          </cell>
          <cell r="AB831" t="str">
            <v>Chirografario</v>
          </cell>
          <cell r="AK831">
            <v>37556.865753424652</v>
          </cell>
          <cell r="AL831" t="str">
            <v>Chirografario</v>
          </cell>
          <cell r="AM831" t="str">
            <v>Chirografario - Altro</v>
          </cell>
          <cell r="AN831" t="str">
            <v>CONSUMER - NON IPO</v>
          </cell>
        </row>
        <row r="832">
          <cell r="M832">
            <v>1797.2</v>
          </cell>
          <cell r="N832">
            <v>1797.2</v>
          </cell>
          <cell r="R832">
            <v>74.06</v>
          </cell>
          <cell r="AB832" t="str">
            <v>Chirografario</v>
          </cell>
          <cell r="AK832">
            <v>6396.0624657534245</v>
          </cell>
          <cell r="AL832" t="str">
            <v>Chirografario</v>
          </cell>
          <cell r="AM832" t="str">
            <v>Chirografario - Altro</v>
          </cell>
          <cell r="AN832" t="str">
            <v>CONSUMER - NON IPO</v>
          </cell>
        </row>
        <row r="833">
          <cell r="M833">
            <v>1715.01</v>
          </cell>
          <cell r="N833">
            <v>1715.01</v>
          </cell>
          <cell r="R833">
            <v>39.659999999999997</v>
          </cell>
          <cell r="AB833" t="str">
            <v>Chirografario</v>
          </cell>
          <cell r="AK833">
            <v>9726.2210958904107</v>
          </cell>
          <cell r="AL833" t="str">
            <v>Chirografario</v>
          </cell>
          <cell r="AM833" t="str">
            <v>Chirografario - Altro</v>
          </cell>
          <cell r="AN833" t="str">
            <v>CONSUMER - NON IPO</v>
          </cell>
        </row>
        <row r="834">
          <cell r="M834">
            <v>7991.24</v>
          </cell>
          <cell r="N834">
            <v>7991.24</v>
          </cell>
          <cell r="R834">
            <v>344.65</v>
          </cell>
          <cell r="AB834" t="str">
            <v>Chirografario</v>
          </cell>
          <cell r="AK834">
            <v>52720.290191780827</v>
          </cell>
          <cell r="AL834" t="str">
            <v>Chirografario</v>
          </cell>
          <cell r="AM834" t="str">
            <v>Chirografario - Altro</v>
          </cell>
          <cell r="AN834" t="str">
            <v>CONSUMER - NON IPO</v>
          </cell>
        </row>
        <row r="835">
          <cell r="M835">
            <v>27850.18</v>
          </cell>
          <cell r="N835">
            <v>27850.18</v>
          </cell>
          <cell r="R835">
            <v>1144.54</v>
          </cell>
          <cell r="AB835" t="str">
            <v>Chirografario</v>
          </cell>
          <cell r="AK835">
            <v>47841.268109589037</v>
          </cell>
          <cell r="AL835" t="str">
            <v>Chirografario</v>
          </cell>
          <cell r="AM835" t="str">
            <v>Chirografario - Altro</v>
          </cell>
          <cell r="AN835" t="str">
            <v>CONSUMER - NON IPO</v>
          </cell>
        </row>
        <row r="836">
          <cell r="M836">
            <v>2919.74</v>
          </cell>
          <cell r="N836">
            <v>2919.74</v>
          </cell>
          <cell r="R836">
            <v>0</v>
          </cell>
          <cell r="AB836" t="str">
            <v>Chirografario</v>
          </cell>
          <cell r="AK836">
            <v>13078.835342465751</v>
          </cell>
          <cell r="AL836" t="str">
            <v>Chirografario</v>
          </cell>
          <cell r="AM836" t="str">
            <v>Chirografario - Altro</v>
          </cell>
          <cell r="AN836" t="str">
            <v>CONSUMER - NON IPO</v>
          </cell>
        </row>
        <row r="837">
          <cell r="M837">
            <v>9334.82</v>
          </cell>
          <cell r="N837">
            <v>9334.82</v>
          </cell>
          <cell r="R837">
            <v>386.74</v>
          </cell>
          <cell r="AB837" t="str">
            <v>Chirografario</v>
          </cell>
          <cell r="AK837">
            <v>25088.927178082191</v>
          </cell>
          <cell r="AL837" t="str">
            <v>Chirografario</v>
          </cell>
          <cell r="AM837" t="str">
            <v>Chirografario - Altro</v>
          </cell>
          <cell r="AN837" t="str">
            <v>CONSUMER - NON IPO</v>
          </cell>
        </row>
        <row r="838">
          <cell r="M838">
            <v>17272.73</v>
          </cell>
          <cell r="N838">
            <v>17272.73</v>
          </cell>
          <cell r="R838">
            <v>711.45</v>
          </cell>
          <cell r="AB838" t="str">
            <v>Chirografario</v>
          </cell>
          <cell r="AK838">
            <v>44246.582328767123</v>
          </cell>
          <cell r="AL838" t="str">
            <v>Chirografario</v>
          </cell>
          <cell r="AM838" t="str">
            <v>Chirografario - Altro</v>
          </cell>
          <cell r="AN838" t="str">
            <v>CONSUMER - NON IPO</v>
          </cell>
        </row>
        <row r="839">
          <cell r="M839">
            <v>2191.31</v>
          </cell>
          <cell r="N839">
            <v>2191.31</v>
          </cell>
          <cell r="R839">
            <v>89.1</v>
          </cell>
          <cell r="AB839" t="str">
            <v>Chirografario</v>
          </cell>
          <cell r="AK839">
            <v>8326.9779999999992</v>
          </cell>
          <cell r="AL839" t="str">
            <v>Chirografario</v>
          </cell>
          <cell r="AM839" t="str">
            <v>Chirografario - Altro</v>
          </cell>
          <cell r="AN839" t="str">
            <v>CONSUMER - NON IPO</v>
          </cell>
        </row>
        <row r="840">
          <cell r="M840">
            <v>1552.65</v>
          </cell>
          <cell r="N840">
            <v>1552.6499999999999</v>
          </cell>
          <cell r="R840">
            <v>40.08</v>
          </cell>
          <cell r="AB840" t="str">
            <v>Chirografario</v>
          </cell>
          <cell r="AK840">
            <v>10281.520684931507</v>
          </cell>
          <cell r="AL840" t="str">
            <v>Chirografario</v>
          </cell>
          <cell r="AM840" t="str">
            <v>Chirografario - Altro</v>
          </cell>
          <cell r="AN840" t="str">
            <v>CONSUMER - NON IPO</v>
          </cell>
        </row>
        <row r="841">
          <cell r="M841">
            <v>11367.7</v>
          </cell>
          <cell r="N841">
            <v>11367.7</v>
          </cell>
          <cell r="R841">
            <v>490.07</v>
          </cell>
          <cell r="AB841" t="str">
            <v>Chirografario</v>
          </cell>
          <cell r="AK841">
            <v>22361.667397260273</v>
          </cell>
          <cell r="AL841" t="str">
            <v>Chirografario</v>
          </cell>
          <cell r="AM841" t="str">
            <v>Chirografario - Altro</v>
          </cell>
          <cell r="AN841" t="str">
            <v>CONSUMER - NON IPO</v>
          </cell>
        </row>
        <row r="842">
          <cell r="M842">
            <v>6778.3</v>
          </cell>
          <cell r="N842">
            <v>6778.2999999999993</v>
          </cell>
          <cell r="R842">
            <v>301.26</v>
          </cell>
          <cell r="AB842" t="str">
            <v>Chirografario</v>
          </cell>
          <cell r="AK842">
            <v>13333.751780821916</v>
          </cell>
          <cell r="AL842" t="str">
            <v>Chirografario</v>
          </cell>
          <cell r="AM842" t="str">
            <v>Chirografario - Altro</v>
          </cell>
          <cell r="AN842" t="str">
            <v>CONSUMER - NON IPO</v>
          </cell>
        </row>
        <row r="843">
          <cell r="M843">
            <v>5834.79</v>
          </cell>
          <cell r="N843">
            <v>5834.79</v>
          </cell>
          <cell r="R843">
            <v>280.64</v>
          </cell>
          <cell r="AB843" t="str">
            <v>Chirografario</v>
          </cell>
          <cell r="AK843">
            <v>11365.851205479452</v>
          </cell>
          <cell r="AL843" t="str">
            <v>Chirografario</v>
          </cell>
          <cell r="AM843" t="str">
            <v>Chirografario - Altro</v>
          </cell>
          <cell r="AN843" t="str">
            <v>CONSUMER - NON IPO</v>
          </cell>
        </row>
        <row r="844">
          <cell r="M844">
            <v>10204.76</v>
          </cell>
          <cell r="N844">
            <v>10204.76</v>
          </cell>
          <cell r="R844">
            <v>430.49</v>
          </cell>
          <cell r="AB844" t="str">
            <v>Chirografario</v>
          </cell>
          <cell r="AK844">
            <v>21835.39057534247</v>
          </cell>
          <cell r="AL844" t="str">
            <v>Chirografario</v>
          </cell>
          <cell r="AM844" t="str">
            <v>Chirografario - Altro</v>
          </cell>
          <cell r="AN844" t="str">
            <v>CONSUMER - NON IPO</v>
          </cell>
        </row>
        <row r="845">
          <cell r="M845">
            <v>7635.42</v>
          </cell>
          <cell r="N845">
            <v>7635.42</v>
          </cell>
          <cell r="R845">
            <v>323.33999999999997</v>
          </cell>
          <cell r="AB845" t="str">
            <v>Chirografario</v>
          </cell>
          <cell r="AK845">
            <v>15019.812493150685</v>
          </cell>
          <cell r="AL845" t="str">
            <v>Chirografario</v>
          </cell>
          <cell r="AM845" t="str">
            <v>Chirografario - Altro</v>
          </cell>
          <cell r="AN845" t="str">
            <v>CONSUMER - NON IPO</v>
          </cell>
        </row>
        <row r="846">
          <cell r="M846">
            <v>8493.25</v>
          </cell>
          <cell r="N846">
            <v>8493.25</v>
          </cell>
          <cell r="R846">
            <v>357.61</v>
          </cell>
          <cell r="AB846" t="str">
            <v>Chirografario</v>
          </cell>
          <cell r="AK846">
            <v>16707.269863013698</v>
          </cell>
          <cell r="AL846" t="str">
            <v>Chirografario</v>
          </cell>
          <cell r="AM846" t="str">
            <v>Chirografario - Altro</v>
          </cell>
          <cell r="AN846" t="str">
            <v>CONSUMER - NON IPO</v>
          </cell>
        </row>
        <row r="847">
          <cell r="M847">
            <v>897.47</v>
          </cell>
          <cell r="N847">
            <v>897.47</v>
          </cell>
          <cell r="R847">
            <v>34.83</v>
          </cell>
          <cell r="AB847" t="str">
            <v>Chirografario</v>
          </cell>
          <cell r="AK847">
            <v>2144.092712328767</v>
          </cell>
          <cell r="AL847" t="str">
            <v>Chirografario</v>
          </cell>
          <cell r="AM847" t="str">
            <v>Chirografario - Altro</v>
          </cell>
          <cell r="AN847" t="str">
            <v>CONSUMER - NON IPO</v>
          </cell>
        </row>
        <row r="848">
          <cell r="M848">
            <v>17177.03</v>
          </cell>
          <cell r="N848">
            <v>17177.03</v>
          </cell>
          <cell r="R848">
            <v>0</v>
          </cell>
          <cell r="AB848" t="str">
            <v>Chirografario</v>
          </cell>
          <cell r="AK848">
            <v>74543.604164383549</v>
          </cell>
          <cell r="AL848" t="str">
            <v>Chirografario</v>
          </cell>
          <cell r="AM848" t="str">
            <v>Chirografario - Altro</v>
          </cell>
          <cell r="AN848" t="str">
            <v>CONSUMER - NON IPO</v>
          </cell>
        </row>
        <row r="849">
          <cell r="M849">
            <v>22630.87</v>
          </cell>
          <cell r="N849">
            <v>22630.87</v>
          </cell>
          <cell r="R849">
            <v>810.76</v>
          </cell>
          <cell r="AB849" t="str">
            <v>Chirografario</v>
          </cell>
          <cell r="AK849">
            <v>178256.85273972602</v>
          </cell>
          <cell r="AL849" t="str">
            <v>Chirografario</v>
          </cell>
          <cell r="AM849" t="str">
            <v>Chirografario - Altro</v>
          </cell>
          <cell r="AN849" t="str">
            <v>CONSUMER - NON IPO</v>
          </cell>
        </row>
        <row r="850">
          <cell r="M850">
            <v>15118.36</v>
          </cell>
          <cell r="N850">
            <v>15118.36</v>
          </cell>
          <cell r="R850">
            <v>673.14</v>
          </cell>
          <cell r="AB850" t="str">
            <v>Chirografario</v>
          </cell>
          <cell r="AK850">
            <v>29946.778849315069</v>
          </cell>
          <cell r="AL850" t="str">
            <v>Chirografario</v>
          </cell>
          <cell r="AM850" t="str">
            <v>Chirografario - Altro</v>
          </cell>
          <cell r="AN850" t="str">
            <v>CONSUMER - NON IPO</v>
          </cell>
        </row>
        <row r="851">
          <cell r="M851">
            <v>8133.36</v>
          </cell>
          <cell r="N851">
            <v>8133.36</v>
          </cell>
          <cell r="R851">
            <v>377.92</v>
          </cell>
          <cell r="AB851" t="str">
            <v>Chirografario</v>
          </cell>
          <cell r="AK851">
            <v>15999.321863013698</v>
          </cell>
          <cell r="AL851" t="str">
            <v>Chirografario</v>
          </cell>
          <cell r="AM851" t="str">
            <v>Chirografario - Altro</v>
          </cell>
          <cell r="AN851" t="str">
            <v>CONSUMER - NON IPO</v>
          </cell>
        </row>
        <row r="852">
          <cell r="M852">
            <v>16008.21</v>
          </cell>
          <cell r="N852">
            <v>16008.21</v>
          </cell>
          <cell r="R852">
            <v>690.61</v>
          </cell>
          <cell r="AB852" t="str">
            <v>Chirografario</v>
          </cell>
          <cell r="AK852">
            <v>41928.352767123281</v>
          </cell>
          <cell r="AL852" t="str">
            <v>Chirografario</v>
          </cell>
          <cell r="AM852" t="str">
            <v>Chirografario - Altro</v>
          </cell>
          <cell r="AN852" t="str">
            <v>CONSUMER - NON IPO</v>
          </cell>
        </row>
        <row r="853">
          <cell r="M853">
            <v>1535.6</v>
          </cell>
          <cell r="N853">
            <v>1535.6</v>
          </cell>
          <cell r="R853">
            <v>0</v>
          </cell>
          <cell r="AB853" t="str">
            <v>Chirografario</v>
          </cell>
          <cell r="AK853">
            <v>9617.4838356164382</v>
          </cell>
          <cell r="AL853" t="str">
            <v>Chirografario</v>
          </cell>
          <cell r="AM853" t="str">
            <v>Chirografario - Altro</v>
          </cell>
          <cell r="AN853" t="str">
            <v>CONSUMER - NON IPO</v>
          </cell>
        </row>
        <row r="854">
          <cell r="M854">
            <v>10313.370000000001</v>
          </cell>
          <cell r="N854">
            <v>10313.370000000001</v>
          </cell>
          <cell r="R854">
            <v>474.27</v>
          </cell>
          <cell r="AB854" t="str">
            <v>Chirografario</v>
          </cell>
          <cell r="AK854">
            <v>22604.646575342467</v>
          </cell>
          <cell r="AL854" t="str">
            <v>Chirografario</v>
          </cell>
          <cell r="AM854" t="str">
            <v>Chirografario - Altro</v>
          </cell>
          <cell r="AN854" t="str">
            <v>CONSUMER - NON IPO</v>
          </cell>
        </row>
        <row r="855">
          <cell r="M855">
            <v>6609.05</v>
          </cell>
          <cell r="N855">
            <v>6609.05</v>
          </cell>
          <cell r="R855">
            <v>121.32</v>
          </cell>
          <cell r="AB855" t="str">
            <v>Chirografario</v>
          </cell>
          <cell r="AK855">
            <v>38060.885205479455</v>
          </cell>
          <cell r="AL855" t="str">
            <v>Chirografario</v>
          </cell>
          <cell r="AM855" t="str">
            <v>Chirografario - Altro</v>
          </cell>
          <cell r="AN855" t="str">
            <v>CONSUMER - NON IPO</v>
          </cell>
        </row>
        <row r="856">
          <cell r="M856">
            <v>17891.59</v>
          </cell>
          <cell r="N856">
            <v>17891.59</v>
          </cell>
          <cell r="R856">
            <v>0</v>
          </cell>
          <cell r="AB856" t="str">
            <v>Chirografario</v>
          </cell>
          <cell r="AK856">
            <v>107496.59416438357</v>
          </cell>
          <cell r="AL856" t="str">
            <v>Chirografario</v>
          </cell>
          <cell r="AM856" t="str">
            <v>Chirografario - Altro</v>
          </cell>
          <cell r="AN856" t="str">
            <v>CONSUMER - NON IPO</v>
          </cell>
        </row>
        <row r="857">
          <cell r="M857">
            <v>6777.04</v>
          </cell>
          <cell r="N857">
            <v>6777.04</v>
          </cell>
          <cell r="R857">
            <v>312.57</v>
          </cell>
          <cell r="AB857" t="str">
            <v>Chirografario</v>
          </cell>
          <cell r="AK857">
            <v>13424.109369863014</v>
          </cell>
          <cell r="AL857" t="str">
            <v>Chirografario</v>
          </cell>
          <cell r="AM857" t="str">
            <v>Chirografario - Altro</v>
          </cell>
          <cell r="AN857" t="str">
            <v>CONSUMER - NON IPO</v>
          </cell>
        </row>
        <row r="858">
          <cell r="M858">
            <v>6134.37</v>
          </cell>
          <cell r="N858">
            <v>6134.37</v>
          </cell>
          <cell r="R858">
            <v>116.79</v>
          </cell>
          <cell r="AB858" t="str">
            <v>Chirografario</v>
          </cell>
          <cell r="AK858">
            <v>17478.752876712326</v>
          </cell>
          <cell r="AL858" t="str">
            <v>Chirografario</v>
          </cell>
          <cell r="AM858" t="str">
            <v>Chirografario - Altro</v>
          </cell>
          <cell r="AN858" t="str">
            <v>CONSUMER - NON IPO</v>
          </cell>
        </row>
        <row r="859">
          <cell r="M859">
            <v>25752.39</v>
          </cell>
          <cell r="N859">
            <v>25752.39</v>
          </cell>
          <cell r="R859">
            <v>1155.5</v>
          </cell>
          <cell r="AB859" t="str">
            <v>Chirografario</v>
          </cell>
          <cell r="AK859">
            <v>46565.965479452054</v>
          </cell>
          <cell r="AL859" t="str">
            <v>Chirografario</v>
          </cell>
          <cell r="AM859" t="str">
            <v>Chirografario - Altro</v>
          </cell>
          <cell r="AN859" t="str">
            <v>CONSUMER - NON IPO</v>
          </cell>
        </row>
        <row r="860">
          <cell r="M860">
            <v>7130.4</v>
          </cell>
          <cell r="N860">
            <v>7130.4000000000005</v>
          </cell>
          <cell r="R860">
            <v>309.83</v>
          </cell>
          <cell r="AB860" t="str">
            <v>Chirografario</v>
          </cell>
          <cell r="AK860">
            <v>14163.123287671233</v>
          </cell>
          <cell r="AL860" t="str">
            <v>Chirografario</v>
          </cell>
          <cell r="AM860" t="str">
            <v>Chirografario - Altro</v>
          </cell>
          <cell r="AN860" t="str">
            <v>CONSUMER - NON IPO</v>
          </cell>
        </row>
        <row r="861">
          <cell r="M861">
            <v>9192.61</v>
          </cell>
          <cell r="N861">
            <v>9192.61</v>
          </cell>
          <cell r="R861">
            <v>414.94</v>
          </cell>
          <cell r="AB861" t="str">
            <v>Chirografario</v>
          </cell>
          <cell r="AK861">
            <v>18208.923369863016</v>
          </cell>
          <cell r="AL861" t="str">
            <v>Chirografario</v>
          </cell>
          <cell r="AM861" t="str">
            <v>Chirografario - Altro</v>
          </cell>
          <cell r="AN861" t="str">
            <v>CONSUMER - NON IPO</v>
          </cell>
        </row>
        <row r="862">
          <cell r="M862">
            <v>35317.74</v>
          </cell>
          <cell r="N862">
            <v>35317.74</v>
          </cell>
          <cell r="R862">
            <v>1488.28</v>
          </cell>
          <cell r="AB862" t="str">
            <v>Chirografario</v>
          </cell>
          <cell r="AK862">
            <v>206391.06690410955</v>
          </cell>
          <cell r="AL862" t="str">
            <v>Chirografario</v>
          </cell>
          <cell r="AM862" t="str">
            <v>Chirografario - Altro</v>
          </cell>
          <cell r="AN862" t="str">
            <v>CONSUMER - NON IPO</v>
          </cell>
        </row>
        <row r="863">
          <cell r="M863">
            <v>28689.01</v>
          </cell>
          <cell r="N863">
            <v>28689.010000000002</v>
          </cell>
          <cell r="R863">
            <v>518.11</v>
          </cell>
          <cell r="AB863" t="str">
            <v>Chirografario</v>
          </cell>
          <cell r="AK863">
            <v>50854.217726027397</v>
          </cell>
          <cell r="AL863" t="str">
            <v>Chirografario</v>
          </cell>
          <cell r="AM863" t="str">
            <v>Chirografario - Altro</v>
          </cell>
          <cell r="AN863" t="str">
            <v>CONSUMER - NON IPO</v>
          </cell>
        </row>
        <row r="864">
          <cell r="M864">
            <v>6407.58</v>
          </cell>
          <cell r="N864">
            <v>6407.58</v>
          </cell>
          <cell r="R864">
            <v>262</v>
          </cell>
          <cell r="AB864" t="str">
            <v>Chirografario</v>
          </cell>
          <cell r="AK864">
            <v>18257.214246575342</v>
          </cell>
          <cell r="AL864" t="str">
            <v>Chirografario</v>
          </cell>
          <cell r="AM864" t="str">
            <v>Chirografario - Altro</v>
          </cell>
          <cell r="AN864" t="str">
            <v>CONSUMER - NON IPO</v>
          </cell>
        </row>
        <row r="865">
          <cell r="M865">
            <v>1550.93</v>
          </cell>
          <cell r="N865">
            <v>1550.93</v>
          </cell>
          <cell r="R865">
            <v>37.08</v>
          </cell>
          <cell r="AB865" t="str">
            <v>Chirografario</v>
          </cell>
          <cell r="AK865">
            <v>9195.1027945205478</v>
          </cell>
          <cell r="AL865" t="str">
            <v>Chirografario</v>
          </cell>
          <cell r="AM865" t="str">
            <v>Chirografario - Altro</v>
          </cell>
          <cell r="AN865" t="str">
            <v>CONSUMER - NON IPO</v>
          </cell>
        </row>
        <row r="866">
          <cell r="M866">
            <v>1063.4100000000001</v>
          </cell>
          <cell r="N866">
            <v>1063.4100000000001</v>
          </cell>
          <cell r="R866">
            <v>0</v>
          </cell>
          <cell r="AB866" t="str">
            <v>Chirografario</v>
          </cell>
          <cell r="AK866">
            <v>6660.1513972602743</v>
          </cell>
          <cell r="AL866" t="str">
            <v>Chirografario</v>
          </cell>
          <cell r="AM866" t="str">
            <v>Chirografario - Altro</v>
          </cell>
          <cell r="AN866" t="str">
            <v>CONSUMER - NON IPO</v>
          </cell>
        </row>
        <row r="867">
          <cell r="M867">
            <v>14868.12</v>
          </cell>
          <cell r="N867">
            <v>14868.12</v>
          </cell>
          <cell r="R867">
            <v>658.22</v>
          </cell>
          <cell r="AB867" t="str">
            <v>Chirografario</v>
          </cell>
          <cell r="AK867">
            <v>28880.81391780822</v>
          </cell>
          <cell r="AL867" t="str">
            <v>Chirografario</v>
          </cell>
          <cell r="AM867" t="str">
            <v>Chirografario - Altro</v>
          </cell>
          <cell r="AN867" t="str">
            <v>CONSUMER - NON IPO</v>
          </cell>
        </row>
        <row r="868">
          <cell r="M868">
            <v>6297.85</v>
          </cell>
          <cell r="N868">
            <v>6297.8499999999995</v>
          </cell>
          <cell r="R868">
            <v>278.10000000000002</v>
          </cell>
          <cell r="AB868" t="str">
            <v>Chirografario</v>
          </cell>
          <cell r="AK868">
            <v>12474.919315068491</v>
          </cell>
          <cell r="AL868" t="str">
            <v>Chirografario</v>
          </cell>
          <cell r="AM868" t="str">
            <v>Chirografario - Altro</v>
          </cell>
          <cell r="AN868" t="str">
            <v>CONSUMER - NON IPO</v>
          </cell>
        </row>
        <row r="869">
          <cell r="M869">
            <v>14876.12</v>
          </cell>
          <cell r="N869">
            <v>14876.119999999999</v>
          </cell>
          <cell r="R869">
            <v>655.76</v>
          </cell>
          <cell r="AB869" t="str">
            <v>Chirografario</v>
          </cell>
          <cell r="AK869">
            <v>28692.571178082191</v>
          </cell>
          <cell r="AL869" t="str">
            <v>Chirografario</v>
          </cell>
          <cell r="AM869" t="str">
            <v>Chirografario - Altro</v>
          </cell>
          <cell r="AN869" t="str">
            <v>CONSUMER - NON IPO</v>
          </cell>
        </row>
        <row r="870">
          <cell r="M870">
            <v>2164.79</v>
          </cell>
          <cell r="N870">
            <v>2164.79</v>
          </cell>
          <cell r="R870">
            <v>0</v>
          </cell>
          <cell r="AB870" t="str">
            <v>Chirografario</v>
          </cell>
          <cell r="AK870">
            <v>10479.95597260274</v>
          </cell>
          <cell r="AL870" t="str">
            <v>Chirografario</v>
          </cell>
          <cell r="AM870" t="str">
            <v>Chirografario - Altro</v>
          </cell>
          <cell r="AN870" t="str">
            <v>CONSUMER - NON IPO</v>
          </cell>
        </row>
        <row r="871">
          <cell r="M871">
            <v>17349.240000000002</v>
          </cell>
          <cell r="N871">
            <v>17349.240000000002</v>
          </cell>
          <cell r="R871">
            <v>703.95</v>
          </cell>
          <cell r="AB871" t="str">
            <v>Chirografario</v>
          </cell>
          <cell r="AK871">
            <v>83989.334465753447</v>
          </cell>
          <cell r="AL871" t="str">
            <v>Chirografario</v>
          </cell>
          <cell r="AM871" t="str">
            <v>Chirografario - Altro</v>
          </cell>
          <cell r="AN871" t="str">
            <v>CONSUMER - NON IPO</v>
          </cell>
        </row>
        <row r="872">
          <cell r="M872">
            <v>5810.84</v>
          </cell>
          <cell r="N872">
            <v>5810.84</v>
          </cell>
          <cell r="R872">
            <v>240.95</v>
          </cell>
          <cell r="AB872" t="str">
            <v>Chirografario</v>
          </cell>
          <cell r="AK872">
            <v>11430.638684931506</v>
          </cell>
          <cell r="AL872" t="str">
            <v>Chirografario</v>
          </cell>
          <cell r="AM872" t="str">
            <v>Chirografario - Altro</v>
          </cell>
          <cell r="AN872" t="str">
            <v>CONSUMER - NON IPO</v>
          </cell>
        </row>
        <row r="873">
          <cell r="M873">
            <v>6514.17</v>
          </cell>
          <cell r="N873">
            <v>6514.17</v>
          </cell>
          <cell r="R873">
            <v>119.59</v>
          </cell>
          <cell r="AB873" t="str">
            <v>Chirografario</v>
          </cell>
          <cell r="AK873">
            <v>29162.065150684928</v>
          </cell>
          <cell r="AL873" t="str">
            <v>Chirografario</v>
          </cell>
          <cell r="AM873" t="str">
            <v>Chirografario - Altro</v>
          </cell>
          <cell r="AN873" t="str">
            <v>CONSUMER - NON IPO</v>
          </cell>
        </row>
        <row r="874">
          <cell r="M874">
            <v>3945.78</v>
          </cell>
          <cell r="N874">
            <v>3945.78</v>
          </cell>
          <cell r="R874">
            <v>167.74</v>
          </cell>
          <cell r="AB874" t="str">
            <v>Chirografario</v>
          </cell>
          <cell r="AK874">
            <v>28355.564219178083</v>
          </cell>
          <cell r="AL874" t="str">
            <v>Chirografario</v>
          </cell>
          <cell r="AM874" t="str">
            <v>Chirografario - Altro</v>
          </cell>
          <cell r="AN874" t="str">
            <v>CONSUMER - NON IPO</v>
          </cell>
        </row>
        <row r="875">
          <cell r="M875">
            <v>14289.75</v>
          </cell>
          <cell r="N875">
            <v>14289.75</v>
          </cell>
          <cell r="R875">
            <v>675.31</v>
          </cell>
          <cell r="AB875" t="str">
            <v>Chirografario</v>
          </cell>
          <cell r="AK875">
            <v>27757.35</v>
          </cell>
          <cell r="AL875" t="str">
            <v>Chirografario</v>
          </cell>
          <cell r="AM875" t="str">
            <v>Chirografario - Altro</v>
          </cell>
          <cell r="AN875" t="str">
            <v>CONSUMER - NON IPO</v>
          </cell>
        </row>
        <row r="876">
          <cell r="M876">
            <v>7376.97</v>
          </cell>
          <cell r="N876">
            <v>7376.9699999999993</v>
          </cell>
          <cell r="R876">
            <v>341.8</v>
          </cell>
          <cell r="AB876" t="str">
            <v>Chirografario</v>
          </cell>
          <cell r="AK876">
            <v>14511.409479452053</v>
          </cell>
          <cell r="AL876" t="str">
            <v>Chirografario</v>
          </cell>
          <cell r="AM876" t="str">
            <v>Chirografario - Altro</v>
          </cell>
          <cell r="AN876" t="str">
            <v>CONSUMER - NON IPO</v>
          </cell>
        </row>
        <row r="877">
          <cell r="M877">
            <v>772.84</v>
          </cell>
          <cell r="N877">
            <v>772.84</v>
          </cell>
          <cell r="R877">
            <v>0</v>
          </cell>
          <cell r="AB877" t="str">
            <v>Chirografario</v>
          </cell>
          <cell r="AK877">
            <v>5030.8707945205479</v>
          </cell>
          <cell r="AL877" t="str">
            <v>Chirografario</v>
          </cell>
          <cell r="AM877" t="str">
            <v>Chirografario - Altro</v>
          </cell>
          <cell r="AN877" t="str">
            <v>CONSUMER - NON IPO</v>
          </cell>
        </row>
        <row r="878">
          <cell r="M878">
            <v>3429.93</v>
          </cell>
          <cell r="N878">
            <v>3429.9300000000003</v>
          </cell>
          <cell r="R878">
            <v>145.06</v>
          </cell>
          <cell r="AB878" t="str">
            <v>Chirografario</v>
          </cell>
          <cell r="AK878">
            <v>23765.186219178086</v>
          </cell>
          <cell r="AL878" t="str">
            <v>Chirografario</v>
          </cell>
          <cell r="AM878" t="str">
            <v>Chirografario - Altro</v>
          </cell>
          <cell r="AN878" t="str">
            <v>CONSUMER - NON IPO</v>
          </cell>
        </row>
        <row r="879">
          <cell r="M879">
            <v>10840.32</v>
          </cell>
          <cell r="N879">
            <v>10840.32</v>
          </cell>
          <cell r="R879">
            <v>0</v>
          </cell>
          <cell r="AB879" t="str">
            <v>Chirografario</v>
          </cell>
          <cell r="AK879">
            <v>27769.038904109588</v>
          </cell>
          <cell r="AL879" t="str">
            <v>Chirografario</v>
          </cell>
          <cell r="AM879" t="str">
            <v>Chirografario - Altro</v>
          </cell>
          <cell r="AN879" t="str">
            <v>CONSUMER - NON IPO</v>
          </cell>
        </row>
        <row r="880">
          <cell r="M880">
            <v>10518.92</v>
          </cell>
          <cell r="N880">
            <v>10518.92</v>
          </cell>
          <cell r="R880">
            <v>495.8</v>
          </cell>
          <cell r="AB880" t="str">
            <v>Chirografario</v>
          </cell>
          <cell r="AK880">
            <v>21873.589808219174</v>
          </cell>
          <cell r="AL880" t="str">
            <v>Chirografario</v>
          </cell>
          <cell r="AM880" t="str">
            <v>Chirografario - Altro</v>
          </cell>
          <cell r="AN880" t="str">
            <v>CONSUMER - NON IPO</v>
          </cell>
        </row>
        <row r="881">
          <cell r="M881">
            <v>16618.3</v>
          </cell>
          <cell r="N881">
            <v>16618.3</v>
          </cell>
          <cell r="R881">
            <v>795.3</v>
          </cell>
          <cell r="AB881" t="str">
            <v>Chirografario</v>
          </cell>
          <cell r="AK881">
            <v>28547.05232876712</v>
          </cell>
          <cell r="AL881" t="str">
            <v>Chirografario</v>
          </cell>
          <cell r="AM881" t="str">
            <v>Chirografario - Altro</v>
          </cell>
          <cell r="AN881" t="str">
            <v>CONSUMER - NON IPO</v>
          </cell>
        </row>
        <row r="882">
          <cell r="M882">
            <v>950.52</v>
          </cell>
          <cell r="N882">
            <v>950.52</v>
          </cell>
          <cell r="R882">
            <v>37.909999999999997</v>
          </cell>
          <cell r="AB882" t="str">
            <v>Chirografario</v>
          </cell>
          <cell r="AK882">
            <v>1632.8110684931505</v>
          </cell>
          <cell r="AL882" t="str">
            <v>Chirografario</v>
          </cell>
          <cell r="AM882" t="str">
            <v>Chirografario - Altro</v>
          </cell>
          <cell r="AN882" t="str">
            <v>CONSUMER - NON IPO</v>
          </cell>
        </row>
        <row r="883">
          <cell r="M883">
            <v>5501.6</v>
          </cell>
          <cell r="N883">
            <v>5501.6</v>
          </cell>
          <cell r="R883">
            <v>263.14999999999998</v>
          </cell>
          <cell r="AB883" t="str">
            <v>Chirografario</v>
          </cell>
          <cell r="AK883">
            <v>9450.6936986301371</v>
          </cell>
          <cell r="AL883" t="str">
            <v>Chirografario</v>
          </cell>
          <cell r="AM883" t="str">
            <v>Chirografario - Altro</v>
          </cell>
          <cell r="AN883" t="str">
            <v>CONSUMER - NON IPO</v>
          </cell>
        </row>
        <row r="884">
          <cell r="M884">
            <v>16643.919999999998</v>
          </cell>
          <cell r="N884">
            <v>16643.920000000002</v>
          </cell>
          <cell r="R884">
            <v>718.38</v>
          </cell>
          <cell r="AB884" t="str">
            <v>Chirografario</v>
          </cell>
          <cell r="AK884">
            <v>32330.244602739727</v>
          </cell>
          <cell r="AL884" t="str">
            <v>Chirografario</v>
          </cell>
          <cell r="AM884" t="str">
            <v>Chirografario - Altro</v>
          </cell>
          <cell r="AN884" t="str">
            <v>CONSUMER - NON IPO</v>
          </cell>
        </row>
        <row r="885">
          <cell r="M885">
            <v>18111.099999999999</v>
          </cell>
          <cell r="N885">
            <v>18111.100000000002</v>
          </cell>
          <cell r="R885">
            <v>816.69</v>
          </cell>
          <cell r="AB885" t="str">
            <v>Chirografario</v>
          </cell>
          <cell r="AK885">
            <v>35180.191506849318</v>
          </cell>
          <cell r="AL885" t="str">
            <v>Chirografario</v>
          </cell>
          <cell r="AM885" t="str">
            <v>Chirografario - Altro</v>
          </cell>
          <cell r="AN885" t="str">
            <v>CONSUMER - NON IPO</v>
          </cell>
        </row>
        <row r="886">
          <cell r="M886">
            <v>14619.18</v>
          </cell>
          <cell r="N886">
            <v>14619.18</v>
          </cell>
          <cell r="R886">
            <v>651.02</v>
          </cell>
          <cell r="AB886" t="str">
            <v>Chirografario</v>
          </cell>
          <cell r="AK886">
            <v>28397.256493150686</v>
          </cell>
          <cell r="AL886" t="str">
            <v>Chirografario</v>
          </cell>
          <cell r="AM886" t="str">
            <v>Chirografario - Altro</v>
          </cell>
          <cell r="AN886" t="str">
            <v>CONSUMER - NON IPO</v>
          </cell>
        </row>
        <row r="887">
          <cell r="M887">
            <v>15113.84</v>
          </cell>
          <cell r="N887">
            <v>15113.84</v>
          </cell>
          <cell r="R887">
            <v>666.81</v>
          </cell>
          <cell r="AB887" t="str">
            <v>Chirografario</v>
          </cell>
          <cell r="AK887">
            <v>29730.786630136987</v>
          </cell>
          <cell r="AL887" t="str">
            <v>Chirografario</v>
          </cell>
          <cell r="AM887" t="str">
            <v>Chirografario - Altro</v>
          </cell>
          <cell r="AN887" t="str">
            <v>CONSUMER - NON IPO</v>
          </cell>
        </row>
        <row r="888">
          <cell r="M888">
            <v>6211.44</v>
          </cell>
          <cell r="N888">
            <v>6211.44</v>
          </cell>
          <cell r="R888">
            <v>269.17</v>
          </cell>
          <cell r="AB888" t="str">
            <v>Chirografario</v>
          </cell>
          <cell r="AK888">
            <v>13614.115068493149</v>
          </cell>
          <cell r="AL888" t="str">
            <v>Chirografario</v>
          </cell>
          <cell r="AM888" t="str">
            <v>Chirografario - Altro</v>
          </cell>
          <cell r="AN888" t="str">
            <v>CONSUMER - NON IPO</v>
          </cell>
        </row>
        <row r="889">
          <cell r="M889">
            <v>16868.48</v>
          </cell>
          <cell r="N889">
            <v>16868.48</v>
          </cell>
          <cell r="R889">
            <v>674.74</v>
          </cell>
          <cell r="AB889" t="str">
            <v>Chirografario</v>
          </cell>
          <cell r="AK889">
            <v>35631.775561643837</v>
          </cell>
          <cell r="AL889" t="str">
            <v>Chirografario</v>
          </cell>
          <cell r="AM889" t="str">
            <v>Chirografario - Altro</v>
          </cell>
          <cell r="AN889" t="str">
            <v>CONSUMER - NON IPO</v>
          </cell>
        </row>
        <row r="890">
          <cell r="M890">
            <v>40737.61</v>
          </cell>
          <cell r="N890">
            <v>40737.61</v>
          </cell>
          <cell r="R890">
            <v>0</v>
          </cell>
          <cell r="AB890" t="str">
            <v>Chirografario</v>
          </cell>
          <cell r="AK890">
            <v>144981.24764383561</v>
          </cell>
          <cell r="AL890" t="str">
            <v>Chirografario</v>
          </cell>
          <cell r="AM890" t="str">
            <v>Chirografario - Altro</v>
          </cell>
          <cell r="AN890" t="str">
            <v>CONSUMER - NON IPO</v>
          </cell>
        </row>
        <row r="891">
          <cell r="M891">
            <v>1421.4</v>
          </cell>
          <cell r="N891">
            <v>1421.4</v>
          </cell>
          <cell r="R891">
            <v>0</v>
          </cell>
          <cell r="AB891" t="str">
            <v>Chirografario</v>
          </cell>
          <cell r="AK891">
            <v>8660.8043835616445</v>
          </cell>
          <cell r="AL891" t="str">
            <v>Chirografario</v>
          </cell>
          <cell r="AM891" t="str">
            <v>Chirografario - Altro</v>
          </cell>
          <cell r="AN891" t="str">
            <v>CONSUMER - NON IPO</v>
          </cell>
        </row>
        <row r="892">
          <cell r="M892">
            <v>10772.9</v>
          </cell>
          <cell r="N892">
            <v>10772.9</v>
          </cell>
          <cell r="R892">
            <v>484.38</v>
          </cell>
          <cell r="AB892" t="str">
            <v>Chirografario</v>
          </cell>
          <cell r="AK892">
            <v>21398.226027397261</v>
          </cell>
          <cell r="AL892" t="str">
            <v>Chirografario</v>
          </cell>
          <cell r="AM892" t="str">
            <v>Chirografario - Altro</v>
          </cell>
          <cell r="AN892" t="str">
            <v>CONSUMER - NON IPO</v>
          </cell>
        </row>
        <row r="893">
          <cell r="M893">
            <v>5588.11</v>
          </cell>
          <cell r="N893">
            <v>5588.11</v>
          </cell>
          <cell r="R893">
            <v>252.53</v>
          </cell>
          <cell r="AB893" t="str">
            <v>Chirografario</v>
          </cell>
          <cell r="AK893">
            <v>10778.162849315067</v>
          </cell>
          <cell r="AL893" t="str">
            <v>Chirografario</v>
          </cell>
          <cell r="AM893" t="str">
            <v>Chirografario - Altro</v>
          </cell>
          <cell r="AN893" t="str">
            <v>CONSUMER - NON IPO</v>
          </cell>
        </row>
        <row r="894">
          <cell r="M894">
            <v>7025.31</v>
          </cell>
          <cell r="N894">
            <v>7025.3099999999995</v>
          </cell>
          <cell r="R894">
            <v>128.19999999999999</v>
          </cell>
          <cell r="AB894" t="str">
            <v>Chirografario</v>
          </cell>
          <cell r="AK894">
            <v>41054.756794520545</v>
          </cell>
          <cell r="AL894" t="str">
            <v>Chirografario</v>
          </cell>
          <cell r="AM894" t="str">
            <v>Chirografario - Altro</v>
          </cell>
          <cell r="AN894" t="str">
            <v>CONSUMER - NON IPO</v>
          </cell>
        </row>
        <row r="895">
          <cell r="M895">
            <v>2634.38</v>
          </cell>
          <cell r="N895">
            <v>2634.38</v>
          </cell>
          <cell r="R895">
            <v>101.54</v>
          </cell>
          <cell r="AB895" t="str">
            <v>Chirografario</v>
          </cell>
          <cell r="AK895">
            <v>12811.026027397262</v>
          </cell>
          <cell r="AL895" t="str">
            <v>Chirografario</v>
          </cell>
          <cell r="AM895" t="str">
            <v>Chirografario - Altro</v>
          </cell>
          <cell r="AN895" t="str">
            <v>CONSUMER - NON IPO</v>
          </cell>
        </row>
        <row r="896">
          <cell r="M896">
            <v>4698.79</v>
          </cell>
          <cell r="N896">
            <v>4698.79</v>
          </cell>
          <cell r="R896">
            <v>211.59</v>
          </cell>
          <cell r="AB896" t="str">
            <v>Chirografario</v>
          </cell>
          <cell r="AK896">
            <v>13388.33315068493</v>
          </cell>
          <cell r="AL896" t="str">
            <v>Chirografario</v>
          </cell>
          <cell r="AM896" t="str">
            <v>Chirografario - Altro</v>
          </cell>
          <cell r="AN896" t="str">
            <v>CONSUMER - NON IPO</v>
          </cell>
        </row>
        <row r="897">
          <cell r="M897">
            <v>10963.84</v>
          </cell>
          <cell r="N897">
            <v>10963.84</v>
          </cell>
          <cell r="R897">
            <v>236.13</v>
          </cell>
          <cell r="AB897" t="str">
            <v>Chirografario</v>
          </cell>
          <cell r="AK897">
            <v>64040.840767123293</v>
          </cell>
          <cell r="AL897" t="str">
            <v>Chirografario</v>
          </cell>
          <cell r="AM897" t="str">
            <v>Chirografario - Altro</v>
          </cell>
          <cell r="AN897" t="str">
            <v>CONSUMER - NON IPO</v>
          </cell>
        </row>
        <row r="898">
          <cell r="M898">
            <v>988.59</v>
          </cell>
          <cell r="N898">
            <v>988.58999999999992</v>
          </cell>
          <cell r="R898">
            <v>20.23</v>
          </cell>
          <cell r="AB898" t="str">
            <v>Chirografario</v>
          </cell>
          <cell r="AK898">
            <v>5861.1198904109588</v>
          </cell>
          <cell r="AL898" t="str">
            <v>Chirografario</v>
          </cell>
          <cell r="AM898" t="str">
            <v>Chirografario - Altro</v>
          </cell>
          <cell r="AN898" t="str">
            <v>CONSUMER - NON IPO</v>
          </cell>
        </row>
        <row r="899">
          <cell r="M899">
            <v>1499.34</v>
          </cell>
          <cell r="N899">
            <v>1499.34</v>
          </cell>
          <cell r="R899">
            <v>0</v>
          </cell>
          <cell r="AB899" t="str">
            <v>Chirografario</v>
          </cell>
          <cell r="AK899">
            <v>9008.3633424657528</v>
          </cell>
          <cell r="AL899" t="str">
            <v>Chirografario</v>
          </cell>
          <cell r="AM899" t="str">
            <v>Chirografario - Altro</v>
          </cell>
          <cell r="AN899" t="str">
            <v>CONSUMER - NON IPO</v>
          </cell>
        </row>
        <row r="900">
          <cell r="M900">
            <v>8851.67</v>
          </cell>
          <cell r="N900">
            <v>8851.67</v>
          </cell>
          <cell r="R900">
            <v>402.09</v>
          </cell>
          <cell r="AB900" t="str">
            <v>Chirografario</v>
          </cell>
          <cell r="AK900">
            <v>47313.994986301368</v>
          </cell>
          <cell r="AL900" t="str">
            <v>Chirografario</v>
          </cell>
          <cell r="AM900" t="str">
            <v>Chirografario - Altro</v>
          </cell>
          <cell r="AN900" t="str">
            <v>CONSUMER - NON IPO</v>
          </cell>
        </row>
        <row r="901">
          <cell r="M901">
            <v>4161.1399999999994</v>
          </cell>
          <cell r="N901">
            <v>4161.1399999999994</v>
          </cell>
          <cell r="R901">
            <v>151.76000000000002</v>
          </cell>
          <cell r="AB901" t="str">
            <v>Chirografario</v>
          </cell>
          <cell r="AK901">
            <v>18765.031342465751</v>
          </cell>
          <cell r="AL901" t="str">
            <v>Chirografario</v>
          </cell>
          <cell r="AM901" t="str">
            <v>Chirografario - Altro</v>
          </cell>
          <cell r="AN901" t="str">
            <v>CONSUMER - NON IPO</v>
          </cell>
        </row>
        <row r="902">
          <cell r="M902">
            <v>8754.5300000000007</v>
          </cell>
          <cell r="N902">
            <v>8754.5300000000007</v>
          </cell>
          <cell r="R902">
            <v>354.06</v>
          </cell>
          <cell r="AB902" t="str">
            <v>Chirografario</v>
          </cell>
          <cell r="AK902">
            <v>15038.603589041097</v>
          </cell>
          <cell r="AL902" t="str">
            <v>Chirografario</v>
          </cell>
          <cell r="AM902" t="str">
            <v>Chirografario - Altro</v>
          </cell>
          <cell r="AN902" t="str">
            <v>CONSUMER - NON IPO</v>
          </cell>
        </row>
        <row r="903">
          <cell r="M903">
            <v>6028.66</v>
          </cell>
          <cell r="N903">
            <v>6028.66</v>
          </cell>
          <cell r="R903">
            <v>247.41</v>
          </cell>
          <cell r="AB903" t="str">
            <v>Chirografario</v>
          </cell>
          <cell r="AK903">
            <v>11941.701863013699</v>
          </cell>
          <cell r="AL903" t="str">
            <v>Chirografario</v>
          </cell>
          <cell r="AM903" t="str">
            <v>Chirografario - Altro</v>
          </cell>
          <cell r="AN903" t="str">
            <v>CONSUMER - NON IPO</v>
          </cell>
        </row>
        <row r="904">
          <cell r="M904">
            <v>4030.59</v>
          </cell>
          <cell r="N904">
            <v>4030.5899999999997</v>
          </cell>
          <cell r="R904">
            <v>76.540000000000006</v>
          </cell>
          <cell r="AB904" t="str">
            <v>Chirografario</v>
          </cell>
          <cell r="AK904">
            <v>21544.331753424656</v>
          </cell>
          <cell r="AL904" t="str">
            <v>Chirografario</v>
          </cell>
          <cell r="AM904" t="str">
            <v>Chirografario - Altro</v>
          </cell>
          <cell r="AN904" t="str">
            <v>CONSUMER - NON IPO</v>
          </cell>
        </row>
        <row r="905">
          <cell r="M905">
            <v>4567.6099999999997</v>
          </cell>
          <cell r="N905">
            <v>4567.6099999999997</v>
          </cell>
          <cell r="R905">
            <v>1048.01</v>
          </cell>
          <cell r="AB905" t="str">
            <v>Chirografario</v>
          </cell>
          <cell r="AK905">
            <v>17006.525999999998</v>
          </cell>
          <cell r="AL905" t="str">
            <v>Chirografario</v>
          </cell>
          <cell r="AM905" t="str">
            <v>Chirografario - Altro</v>
          </cell>
          <cell r="AN905" t="str">
            <v>CONSUMER - NON IPO</v>
          </cell>
        </row>
        <row r="906">
          <cell r="M906">
            <v>24387.41</v>
          </cell>
          <cell r="N906">
            <v>24387.41</v>
          </cell>
          <cell r="R906">
            <v>1113.05</v>
          </cell>
          <cell r="AB906" t="str">
            <v>Chirografario</v>
          </cell>
          <cell r="AK906">
            <v>47973.042136986296</v>
          </cell>
          <cell r="AL906" t="str">
            <v>Chirografario</v>
          </cell>
          <cell r="AM906" t="str">
            <v>Chirografario - Altro</v>
          </cell>
          <cell r="AN906" t="str">
            <v>CONSUMER - NON IPO</v>
          </cell>
        </row>
        <row r="907">
          <cell r="M907">
            <v>14340.81</v>
          </cell>
          <cell r="N907">
            <v>14340.810000000001</v>
          </cell>
          <cell r="R907">
            <v>598.80999999999995</v>
          </cell>
          <cell r="AB907" t="str">
            <v>Chirografario</v>
          </cell>
          <cell r="AK907">
            <v>28210.141315068493</v>
          </cell>
          <cell r="AL907" t="str">
            <v>Chirografario</v>
          </cell>
          <cell r="AM907" t="str">
            <v>Chirografario - Altro</v>
          </cell>
          <cell r="AN907" t="str">
            <v>CONSUMER - NON IPO</v>
          </cell>
        </row>
        <row r="908">
          <cell r="M908">
            <v>8068.43</v>
          </cell>
          <cell r="N908">
            <v>8068.4299999999994</v>
          </cell>
          <cell r="R908">
            <v>228.85</v>
          </cell>
          <cell r="AB908" t="str">
            <v>Chirografario</v>
          </cell>
          <cell r="AK908">
            <v>28714.768684931503</v>
          </cell>
          <cell r="AL908" t="str">
            <v>Chirografario</v>
          </cell>
          <cell r="AM908" t="str">
            <v>Chirografario - Altro</v>
          </cell>
          <cell r="AN908" t="str">
            <v>CONSUMER - NON IPO</v>
          </cell>
        </row>
        <row r="909">
          <cell r="M909">
            <v>7811.63</v>
          </cell>
          <cell r="N909">
            <v>7811.63</v>
          </cell>
          <cell r="R909">
            <v>348.88</v>
          </cell>
          <cell r="AB909" t="str">
            <v>Chirografario</v>
          </cell>
          <cell r="AK909">
            <v>15366.439287671232</v>
          </cell>
          <cell r="AL909" t="str">
            <v>Chirografario</v>
          </cell>
          <cell r="AM909" t="str">
            <v>Chirografario - Altro</v>
          </cell>
          <cell r="AN909" t="str">
            <v>CONSUMER - NON IPO</v>
          </cell>
        </row>
        <row r="910">
          <cell r="M910">
            <v>899.74</v>
          </cell>
          <cell r="N910">
            <v>899.74</v>
          </cell>
          <cell r="R910">
            <v>0</v>
          </cell>
          <cell r="AB910" t="str">
            <v>Chirografario</v>
          </cell>
          <cell r="AK910">
            <v>2834.7972602739728</v>
          </cell>
          <cell r="AL910" t="str">
            <v>Chirografario</v>
          </cell>
          <cell r="AM910" t="str">
            <v>Chirografario - Altro</v>
          </cell>
          <cell r="AN910" t="str">
            <v>CONSUMER - NON IPO</v>
          </cell>
        </row>
        <row r="911">
          <cell r="M911">
            <v>8284.14</v>
          </cell>
          <cell r="N911">
            <v>8284.14</v>
          </cell>
          <cell r="R911">
            <v>316.76</v>
          </cell>
          <cell r="AB911" t="str">
            <v>Chirografario</v>
          </cell>
          <cell r="AK911">
            <v>22287.741041095887</v>
          </cell>
          <cell r="AL911" t="str">
            <v>Chirografario</v>
          </cell>
          <cell r="AM911" t="str">
            <v>Chirografario - Altro</v>
          </cell>
          <cell r="AN911" t="str">
            <v>CONSUMER - NON IPO</v>
          </cell>
        </row>
        <row r="912">
          <cell r="M912">
            <v>13111.89</v>
          </cell>
          <cell r="N912">
            <v>13111.890000000001</v>
          </cell>
          <cell r="R912">
            <v>548.05999999999995</v>
          </cell>
          <cell r="AB912" t="str">
            <v>Chirografario</v>
          </cell>
          <cell r="AK912">
            <v>34521.989835616441</v>
          </cell>
          <cell r="AL912" t="str">
            <v>Chirografario</v>
          </cell>
          <cell r="AM912" t="str">
            <v>Chirografario - Altro</v>
          </cell>
          <cell r="AN912" t="str">
            <v>CONSUMER - NON IPO</v>
          </cell>
        </row>
        <row r="913">
          <cell r="M913">
            <v>14891.93</v>
          </cell>
          <cell r="N913">
            <v>14891.93</v>
          </cell>
          <cell r="R913">
            <v>622.41999999999996</v>
          </cell>
          <cell r="AB913" t="str">
            <v>Chirografario</v>
          </cell>
          <cell r="AK913">
            <v>88290.784986301369</v>
          </cell>
          <cell r="AL913" t="str">
            <v>Chirografario</v>
          </cell>
          <cell r="AM913" t="str">
            <v>Chirografario - Altro</v>
          </cell>
          <cell r="AN913" t="str">
            <v>CONSUMER - NON IPO</v>
          </cell>
        </row>
        <row r="914">
          <cell r="M914">
            <v>18768.150000000001</v>
          </cell>
          <cell r="N914">
            <v>18768.149999999998</v>
          </cell>
          <cell r="R914">
            <v>850.25</v>
          </cell>
          <cell r="AB914" t="str">
            <v>Chirografario</v>
          </cell>
          <cell r="AK914">
            <v>37176.362876712323</v>
          </cell>
          <cell r="AL914" t="str">
            <v>Chirografario</v>
          </cell>
          <cell r="AM914" t="str">
            <v>Chirografario - Altro</v>
          </cell>
          <cell r="AN914" t="str">
            <v>CONSUMER - NON IPO</v>
          </cell>
        </row>
        <row r="915">
          <cell r="M915">
            <v>20404.68</v>
          </cell>
          <cell r="N915">
            <v>20404.68</v>
          </cell>
          <cell r="R915">
            <v>877.54</v>
          </cell>
          <cell r="AB915" t="str">
            <v>Chirografario</v>
          </cell>
          <cell r="AK915">
            <v>43101.392547945208</v>
          </cell>
          <cell r="AL915" t="str">
            <v>Chirografario</v>
          </cell>
          <cell r="AM915" t="str">
            <v>Chirografario - Altro</v>
          </cell>
          <cell r="AN915" t="str">
            <v>CONSUMER - NON IPO</v>
          </cell>
        </row>
        <row r="916">
          <cell r="M916">
            <v>5916.07</v>
          </cell>
          <cell r="N916">
            <v>5916.07</v>
          </cell>
          <cell r="R916">
            <v>115.51</v>
          </cell>
          <cell r="AB916" t="str">
            <v>Chirografario</v>
          </cell>
          <cell r="AK916">
            <v>31622.609780821917</v>
          </cell>
          <cell r="AL916" t="str">
            <v>Chirografario</v>
          </cell>
          <cell r="AM916" t="str">
            <v>Chirografario - Altro</v>
          </cell>
          <cell r="AN916" t="str">
            <v>CONSUMER - NON IPO</v>
          </cell>
        </row>
        <row r="917">
          <cell r="M917">
            <v>21494.32</v>
          </cell>
          <cell r="N917">
            <v>21494.32</v>
          </cell>
          <cell r="R917">
            <v>933.83</v>
          </cell>
          <cell r="AB917" t="str">
            <v>Chirografario</v>
          </cell>
          <cell r="AK917">
            <v>47110.838356164379</v>
          </cell>
          <cell r="AL917" t="str">
            <v>Chirografario</v>
          </cell>
          <cell r="AM917" t="str">
            <v>Chirografario - Altro</v>
          </cell>
          <cell r="AN917" t="str">
            <v>CONSUMER - NON IPO</v>
          </cell>
        </row>
        <row r="918">
          <cell r="M918">
            <v>14249.02</v>
          </cell>
          <cell r="N918">
            <v>14249.02</v>
          </cell>
          <cell r="R918">
            <v>188.98</v>
          </cell>
          <cell r="AB918" t="str">
            <v>Chirografario</v>
          </cell>
          <cell r="AK918">
            <v>164039.40284931508</v>
          </cell>
          <cell r="AL918" t="str">
            <v>Chirografario</v>
          </cell>
          <cell r="AM918" t="str">
            <v>Chirografario - Altro</v>
          </cell>
          <cell r="AN918" t="str">
            <v>CONSUMER - NON IPO</v>
          </cell>
        </row>
        <row r="919">
          <cell r="M919">
            <v>5833.79</v>
          </cell>
          <cell r="N919">
            <v>5833.79</v>
          </cell>
          <cell r="R919">
            <v>238.34</v>
          </cell>
          <cell r="AB919" t="str">
            <v>Chirografario</v>
          </cell>
          <cell r="AK919">
            <v>25317.050301369862</v>
          </cell>
          <cell r="AL919" t="str">
            <v>Chirografario</v>
          </cell>
          <cell r="AM919" t="str">
            <v>Chirografario - Altro</v>
          </cell>
          <cell r="AN919" t="str">
            <v>CONSUMER - NON IPO</v>
          </cell>
        </row>
        <row r="920">
          <cell r="M920">
            <v>3579.67</v>
          </cell>
          <cell r="N920">
            <v>3579.67</v>
          </cell>
          <cell r="R920">
            <v>92.71</v>
          </cell>
          <cell r="AB920" t="str">
            <v>Chirografario</v>
          </cell>
          <cell r="AK920">
            <v>18221.991397260274</v>
          </cell>
          <cell r="AL920" t="str">
            <v>Chirografario</v>
          </cell>
          <cell r="AM920" t="str">
            <v>Chirografario - Altro</v>
          </cell>
          <cell r="AN920" t="str">
            <v>CONSUMER - NON IPO</v>
          </cell>
        </row>
        <row r="921">
          <cell r="M921">
            <v>7668.01</v>
          </cell>
          <cell r="N921">
            <v>7668.01</v>
          </cell>
          <cell r="R921">
            <v>328.99</v>
          </cell>
          <cell r="AB921" t="str">
            <v>Chirografario</v>
          </cell>
          <cell r="AK921">
            <v>16806.597260273971</v>
          </cell>
          <cell r="AL921" t="str">
            <v>Chirografario</v>
          </cell>
          <cell r="AM921" t="str">
            <v>Chirografario - Altro</v>
          </cell>
          <cell r="AN921" t="str">
            <v>CONSUMER - NON IPO</v>
          </cell>
        </row>
        <row r="922">
          <cell r="M922">
            <v>13864.24</v>
          </cell>
          <cell r="N922">
            <v>13864.24</v>
          </cell>
          <cell r="R922">
            <v>661.8</v>
          </cell>
          <cell r="AB922" t="str">
            <v>Chirografario</v>
          </cell>
          <cell r="AK922">
            <v>27272.669369863012</v>
          </cell>
          <cell r="AL922" t="str">
            <v>Chirografario</v>
          </cell>
          <cell r="AM922" t="str">
            <v>Chirografario - Altro</v>
          </cell>
          <cell r="AN922" t="str">
            <v>CONSUMER - NON IPO</v>
          </cell>
        </row>
        <row r="923">
          <cell r="M923">
            <v>17403.7</v>
          </cell>
          <cell r="N923">
            <v>17403.7</v>
          </cell>
          <cell r="R923">
            <v>743.11</v>
          </cell>
          <cell r="AB923" t="str">
            <v>Chirografario</v>
          </cell>
          <cell r="AK923">
            <v>30849.846301369864</v>
          </cell>
          <cell r="AL923" t="str">
            <v>Chirografario</v>
          </cell>
          <cell r="AM923" t="str">
            <v>Chirografario - Altro</v>
          </cell>
          <cell r="AN923" t="str">
            <v>CONSUMER - NON IPO</v>
          </cell>
        </row>
        <row r="924">
          <cell r="M924">
            <v>5499.15</v>
          </cell>
          <cell r="N924">
            <v>5499.15</v>
          </cell>
          <cell r="R924">
            <v>214.82</v>
          </cell>
          <cell r="AB924" t="str">
            <v>Chirografario</v>
          </cell>
          <cell r="AK924">
            <v>25250.891506849315</v>
          </cell>
          <cell r="AL924" t="str">
            <v>Chirografario</v>
          </cell>
          <cell r="AM924" t="str">
            <v>Chirografario - Altro</v>
          </cell>
          <cell r="AN924" t="str">
            <v>CONSUMER - NON IPO</v>
          </cell>
        </row>
        <row r="925">
          <cell r="M925">
            <v>6144.14</v>
          </cell>
          <cell r="N925">
            <v>6144.14</v>
          </cell>
          <cell r="R925">
            <v>248.59</v>
          </cell>
          <cell r="AB925" t="str">
            <v>Chirografario</v>
          </cell>
          <cell r="AK925">
            <v>17506.590684931507</v>
          </cell>
          <cell r="AL925" t="str">
            <v>Chirografario</v>
          </cell>
          <cell r="AM925" t="str">
            <v>Chirografario - Altro</v>
          </cell>
          <cell r="AN925" t="str">
            <v>CONSUMER - NON IPO</v>
          </cell>
        </row>
        <row r="926">
          <cell r="M926">
            <v>15012.1</v>
          </cell>
          <cell r="N926">
            <v>15012.099999999999</v>
          </cell>
          <cell r="R926">
            <v>656.99</v>
          </cell>
          <cell r="AB926" t="str">
            <v>Chirografario</v>
          </cell>
          <cell r="AK926">
            <v>29160.490136986296</v>
          </cell>
          <cell r="AL926" t="str">
            <v>Chirografario</v>
          </cell>
          <cell r="AM926" t="str">
            <v>Chirografario - Altro</v>
          </cell>
          <cell r="AN926" t="str">
            <v>CONSUMER - NON IPO</v>
          </cell>
        </row>
        <row r="927">
          <cell r="M927">
            <v>20037.259999999998</v>
          </cell>
          <cell r="N927">
            <v>20037.260000000002</v>
          </cell>
          <cell r="R927">
            <v>802.67</v>
          </cell>
          <cell r="AB927" t="str">
            <v>Chirografario</v>
          </cell>
          <cell r="AK927">
            <v>42325.280712328771</v>
          </cell>
          <cell r="AL927" t="str">
            <v>Chirografario</v>
          </cell>
          <cell r="AM927" t="str">
            <v>Chirografario - Altro</v>
          </cell>
          <cell r="AN927" t="str">
            <v>CONSUMER - NON IPO</v>
          </cell>
        </row>
        <row r="928">
          <cell r="M928">
            <v>19734.88</v>
          </cell>
          <cell r="N928">
            <v>19734.88</v>
          </cell>
          <cell r="R928">
            <v>869.48</v>
          </cell>
          <cell r="AB928" t="str">
            <v>Chirografario</v>
          </cell>
          <cell r="AK928">
            <v>43254.531506849315</v>
          </cell>
          <cell r="AL928" t="str">
            <v>Chirografario</v>
          </cell>
          <cell r="AM928" t="str">
            <v>Chirografario - Altro</v>
          </cell>
          <cell r="AN928" t="str">
            <v>CONSUMER - NON IPO</v>
          </cell>
        </row>
        <row r="929">
          <cell r="M929">
            <v>16548.580000000002</v>
          </cell>
          <cell r="N929">
            <v>16548.580000000002</v>
          </cell>
          <cell r="R929">
            <v>763.05</v>
          </cell>
          <cell r="AB929" t="str">
            <v>Chirografario</v>
          </cell>
          <cell r="AK929">
            <v>32553.097095890414</v>
          </cell>
          <cell r="AL929" t="str">
            <v>Chirografario</v>
          </cell>
          <cell r="AM929" t="str">
            <v>Chirografario - Altro</v>
          </cell>
          <cell r="AN929" t="str">
            <v>CONSUMER - NON IPO</v>
          </cell>
        </row>
        <row r="930">
          <cell r="M930">
            <v>13457.1</v>
          </cell>
          <cell r="N930">
            <v>13457.1</v>
          </cell>
          <cell r="R930">
            <v>610.64</v>
          </cell>
          <cell r="AB930" t="str">
            <v>Chirografario</v>
          </cell>
          <cell r="AK930">
            <v>26656.118630136985</v>
          </cell>
          <cell r="AL930" t="str">
            <v>Chirografario</v>
          </cell>
          <cell r="AM930" t="str">
            <v>Chirografario - Altro</v>
          </cell>
          <cell r="AN930" t="str">
            <v>CONSUMER - NON IPO</v>
          </cell>
        </row>
        <row r="931">
          <cell r="M931">
            <v>14276.39</v>
          </cell>
          <cell r="N931">
            <v>14276.390000000001</v>
          </cell>
          <cell r="R931">
            <v>640.69000000000005</v>
          </cell>
          <cell r="AB931" t="str">
            <v>Chirografario</v>
          </cell>
          <cell r="AK931">
            <v>28357.213013698631</v>
          </cell>
          <cell r="AL931" t="str">
            <v>Chirografario</v>
          </cell>
          <cell r="AM931" t="str">
            <v>Chirografario - Altro</v>
          </cell>
          <cell r="AN931" t="str">
            <v>CONSUMER - NON IPO</v>
          </cell>
        </row>
        <row r="932">
          <cell r="M932">
            <v>5254.62</v>
          </cell>
          <cell r="N932">
            <v>5254.62</v>
          </cell>
          <cell r="R932">
            <v>219.99</v>
          </cell>
          <cell r="AB932" t="str">
            <v>Chirografario</v>
          </cell>
          <cell r="AK932">
            <v>10336.485369863012</v>
          </cell>
          <cell r="AL932" t="str">
            <v>Chirografario</v>
          </cell>
          <cell r="AM932" t="str">
            <v>Chirografario - Altro</v>
          </cell>
          <cell r="AN932" t="str">
            <v>CONSUMER - NON IPO</v>
          </cell>
        </row>
        <row r="933">
          <cell r="M933">
            <v>9930.3700000000008</v>
          </cell>
          <cell r="N933">
            <v>9930.3700000000008</v>
          </cell>
          <cell r="R933">
            <v>414.22</v>
          </cell>
          <cell r="AB933" t="str">
            <v>Chirografario</v>
          </cell>
          <cell r="AK933">
            <v>19724.707534246576</v>
          </cell>
          <cell r="AL933" t="str">
            <v>Chirografario</v>
          </cell>
          <cell r="AM933" t="str">
            <v>Chirografario - Altro</v>
          </cell>
          <cell r="AN933" t="str">
            <v>CONSUMER - NON IPO</v>
          </cell>
        </row>
        <row r="934">
          <cell r="M934">
            <v>23856.14</v>
          </cell>
          <cell r="N934">
            <v>23856.140000000003</v>
          </cell>
          <cell r="R934">
            <v>970.13</v>
          </cell>
          <cell r="AB934" t="str">
            <v>Chirografario</v>
          </cell>
          <cell r="AK934">
            <v>62025.964000000007</v>
          </cell>
          <cell r="AL934" t="str">
            <v>Chirografario</v>
          </cell>
          <cell r="AM934" t="str">
            <v>Chirografario - Altro</v>
          </cell>
          <cell r="AN934" t="str">
            <v>CONSUMER - NON IPO</v>
          </cell>
        </row>
        <row r="935">
          <cell r="M935">
            <v>2477.16</v>
          </cell>
          <cell r="N935">
            <v>2477.16</v>
          </cell>
          <cell r="R935">
            <v>99.19</v>
          </cell>
          <cell r="AB935" t="str">
            <v>Chirografario</v>
          </cell>
          <cell r="AK935">
            <v>10458.365917808218</v>
          </cell>
          <cell r="AL935" t="str">
            <v>Chirografario</v>
          </cell>
          <cell r="AM935" t="str">
            <v>Chirografario - Altro</v>
          </cell>
          <cell r="AN935" t="str">
            <v>CONSUMER - NON IPO</v>
          </cell>
        </row>
        <row r="936">
          <cell r="M936">
            <v>23147.1</v>
          </cell>
          <cell r="N936">
            <v>23147.100000000002</v>
          </cell>
          <cell r="R936">
            <v>1017.68</v>
          </cell>
          <cell r="AB936" t="str">
            <v>Chirografario</v>
          </cell>
          <cell r="AK936">
            <v>60182.460000000006</v>
          </cell>
          <cell r="AL936" t="str">
            <v>Chirografario</v>
          </cell>
          <cell r="AM936" t="str">
            <v>Chirografario - Altro</v>
          </cell>
          <cell r="AN936" t="str">
            <v>CONSUMER - NON IPO</v>
          </cell>
        </row>
        <row r="937">
          <cell r="M937">
            <v>20347.12</v>
          </cell>
          <cell r="N937">
            <v>20347.12</v>
          </cell>
          <cell r="R937">
            <v>921</v>
          </cell>
          <cell r="AB937" t="str">
            <v>Chirografario</v>
          </cell>
          <cell r="AK937">
            <v>49669.271013698628</v>
          </cell>
          <cell r="AL937" t="str">
            <v>Chirografario</v>
          </cell>
          <cell r="AM937" t="str">
            <v>Chirografario - Altro</v>
          </cell>
          <cell r="AN937" t="str">
            <v>CONSUMER - NON IPO</v>
          </cell>
        </row>
        <row r="938">
          <cell r="M938">
            <v>14098.66</v>
          </cell>
          <cell r="N938">
            <v>14098.66</v>
          </cell>
          <cell r="R938">
            <v>621.26</v>
          </cell>
          <cell r="AB938" t="str">
            <v>Chirografario</v>
          </cell>
          <cell r="AK938">
            <v>27733.802410958902</v>
          </cell>
          <cell r="AL938" t="str">
            <v>Chirografario</v>
          </cell>
          <cell r="AM938" t="str">
            <v>Chirografario - Altro</v>
          </cell>
          <cell r="AN938" t="str">
            <v>CONSUMER - NON IPO</v>
          </cell>
        </row>
        <row r="939">
          <cell r="M939">
            <v>15214.02</v>
          </cell>
          <cell r="N939">
            <v>15214.02</v>
          </cell>
          <cell r="R939">
            <v>668.79000000000008</v>
          </cell>
          <cell r="AB939" t="str">
            <v>Chirografario</v>
          </cell>
          <cell r="AK939">
            <v>36346.919013698629</v>
          </cell>
          <cell r="AL939" t="str">
            <v>Chirografario</v>
          </cell>
          <cell r="AM939" t="str">
            <v>Chirografario - Altro</v>
          </cell>
          <cell r="AN939" t="str">
            <v>CONSUMER - NON IPO</v>
          </cell>
        </row>
        <row r="940">
          <cell r="M940">
            <v>12209.3</v>
          </cell>
          <cell r="N940">
            <v>12209.3</v>
          </cell>
          <cell r="R940">
            <v>519.39</v>
          </cell>
          <cell r="AB940" t="str">
            <v>Chirografario</v>
          </cell>
          <cell r="AK940">
            <v>24251.349315068492</v>
          </cell>
          <cell r="AL940" t="str">
            <v>Chirografario</v>
          </cell>
          <cell r="AM940" t="str">
            <v>Chirografario - Altro</v>
          </cell>
          <cell r="AN940" t="str">
            <v>CONSUMER - NON IPO</v>
          </cell>
        </row>
        <row r="941">
          <cell r="M941">
            <v>26167.72</v>
          </cell>
          <cell r="N941">
            <v>26167.72</v>
          </cell>
          <cell r="R941">
            <v>1115.94</v>
          </cell>
          <cell r="AB941" t="str">
            <v>Chirografario</v>
          </cell>
          <cell r="AK941">
            <v>55561.597260273978</v>
          </cell>
          <cell r="AL941" t="str">
            <v>Chirografario</v>
          </cell>
          <cell r="AM941" t="str">
            <v>Chirografario - Altro</v>
          </cell>
          <cell r="AN941" t="str">
            <v>CONSUMER - NON IPO</v>
          </cell>
        </row>
        <row r="942">
          <cell r="M942">
            <v>4251.5600000000004</v>
          </cell>
          <cell r="N942">
            <v>4251.5600000000004</v>
          </cell>
          <cell r="R942">
            <v>0</v>
          </cell>
          <cell r="AB942" t="str">
            <v>Chirografario</v>
          </cell>
          <cell r="AK942">
            <v>19860.026849315069</v>
          </cell>
          <cell r="AL942" t="str">
            <v>Chirografario</v>
          </cell>
          <cell r="AM942" t="str">
            <v>Chirografario - Altro</v>
          </cell>
          <cell r="AN942" t="str">
            <v>CONSUMER - NON IPO</v>
          </cell>
        </row>
        <row r="943">
          <cell r="M943">
            <v>5853.27</v>
          </cell>
          <cell r="N943">
            <v>5853.27</v>
          </cell>
          <cell r="R943">
            <v>244.28</v>
          </cell>
          <cell r="AB943" t="str">
            <v>Chirografario</v>
          </cell>
          <cell r="AK943">
            <v>10054.795315068493</v>
          </cell>
          <cell r="AL943" t="str">
            <v>Chirografario</v>
          </cell>
          <cell r="AM943" t="str">
            <v>Chirografario - Altro</v>
          </cell>
          <cell r="AN943" t="str">
            <v>CONSUMER - NON IPO</v>
          </cell>
        </row>
        <row r="944">
          <cell r="M944">
            <v>4106.32</v>
          </cell>
          <cell r="N944">
            <v>4106.32</v>
          </cell>
          <cell r="R944">
            <v>181.4</v>
          </cell>
          <cell r="AB944" t="str">
            <v>Chirografario</v>
          </cell>
          <cell r="AK944">
            <v>9191.4066849315059</v>
          </cell>
          <cell r="AL944" t="str">
            <v>Chirografario</v>
          </cell>
          <cell r="AM944" t="str">
            <v>Chirografario - Altro</v>
          </cell>
          <cell r="AN944" t="str">
            <v>CONSUMER - NON IPO</v>
          </cell>
        </row>
        <row r="945">
          <cell r="M945">
            <v>22970.82</v>
          </cell>
          <cell r="N945">
            <v>22970.82</v>
          </cell>
          <cell r="R945">
            <v>1045.0999999999999</v>
          </cell>
          <cell r="AB945" t="str">
            <v>Chirografario</v>
          </cell>
          <cell r="AK945">
            <v>44620.031178082187</v>
          </cell>
          <cell r="AL945" t="str">
            <v>Chirografario</v>
          </cell>
          <cell r="AM945" t="str">
            <v>Chirografario - Altro</v>
          </cell>
          <cell r="AN945" t="str">
            <v>CONSUMER - NON IPO</v>
          </cell>
        </row>
        <row r="946">
          <cell r="M946">
            <v>12616.94</v>
          </cell>
          <cell r="N946">
            <v>12616.94</v>
          </cell>
          <cell r="R946">
            <v>593.79999999999995</v>
          </cell>
          <cell r="AB946" t="str">
            <v>Chirografario</v>
          </cell>
          <cell r="AK946">
            <v>24335.139068493154</v>
          </cell>
          <cell r="AL946" t="str">
            <v>Chirografario</v>
          </cell>
          <cell r="AM946" t="str">
            <v>Chirografario - Altro</v>
          </cell>
          <cell r="AN946" t="str">
            <v>CONSUMER - NON IPO</v>
          </cell>
        </row>
        <row r="947">
          <cell r="M947">
            <v>23225.66</v>
          </cell>
          <cell r="N947">
            <v>23225.660000000003</v>
          </cell>
          <cell r="R947">
            <v>1056.28</v>
          </cell>
          <cell r="AB947" t="str">
            <v>Chirografario</v>
          </cell>
          <cell r="AK947">
            <v>44796.889424657544</v>
          </cell>
          <cell r="AL947" t="str">
            <v>Chirografario</v>
          </cell>
          <cell r="AM947" t="str">
            <v>Chirografario - Altro</v>
          </cell>
          <cell r="AN947" t="str">
            <v>CONSUMER - NON IPO</v>
          </cell>
        </row>
        <row r="948">
          <cell r="M948">
            <v>20903.150000000001</v>
          </cell>
          <cell r="N948">
            <v>20903.149999999998</v>
          </cell>
          <cell r="R948">
            <v>896.05</v>
          </cell>
          <cell r="AB948" t="str">
            <v>Chirografario</v>
          </cell>
          <cell r="AK948">
            <v>37052.980958904103</v>
          </cell>
          <cell r="AL948" t="str">
            <v>Chirografario</v>
          </cell>
          <cell r="AM948" t="str">
            <v>Chirografario - Altro</v>
          </cell>
          <cell r="AN948" t="str">
            <v>CONSUMER - NON IPO</v>
          </cell>
        </row>
        <row r="949">
          <cell r="M949">
            <v>4261.3900000000003</v>
          </cell>
          <cell r="N949">
            <v>4261.3900000000003</v>
          </cell>
          <cell r="R949">
            <v>90.99</v>
          </cell>
          <cell r="AB949" t="str">
            <v>Chirografario</v>
          </cell>
          <cell r="AK949">
            <v>23139.931452054796</v>
          </cell>
          <cell r="AL949" t="str">
            <v>Chirografario</v>
          </cell>
          <cell r="AM949" t="str">
            <v>Chirografario - Altro</v>
          </cell>
          <cell r="AN949" t="str">
            <v>CONSUMER - NON IPO</v>
          </cell>
        </row>
        <row r="950">
          <cell r="M950">
            <v>21169.71</v>
          </cell>
          <cell r="N950">
            <v>21169.71</v>
          </cell>
          <cell r="R950">
            <v>999.43</v>
          </cell>
          <cell r="AB950" t="str">
            <v>Chirografario</v>
          </cell>
          <cell r="AK950">
            <v>41643.42953424657</v>
          </cell>
          <cell r="AL950" t="str">
            <v>Chirografario</v>
          </cell>
          <cell r="AM950" t="str">
            <v>Chirografario - Altro</v>
          </cell>
          <cell r="AN950" t="str">
            <v>CONSUMER - NON IPO</v>
          </cell>
        </row>
        <row r="951">
          <cell r="M951">
            <v>18220.71</v>
          </cell>
          <cell r="N951">
            <v>18220.71</v>
          </cell>
          <cell r="R951">
            <v>745.63</v>
          </cell>
          <cell r="AB951" t="str">
            <v>Chirografario</v>
          </cell>
          <cell r="AK951">
            <v>86710.611698630135</v>
          </cell>
          <cell r="AL951" t="str">
            <v>Chirografario</v>
          </cell>
          <cell r="AM951" t="str">
            <v>Chirografario - Altro</v>
          </cell>
          <cell r="AN951" t="str">
            <v>CONSUMER - NON IPO</v>
          </cell>
        </row>
        <row r="952">
          <cell r="M952">
            <v>29251.93</v>
          </cell>
          <cell r="N952">
            <v>29251.93</v>
          </cell>
          <cell r="R952">
            <v>0</v>
          </cell>
          <cell r="AB952" t="str">
            <v>Chirografario</v>
          </cell>
          <cell r="AK952">
            <v>173427.88087671233</v>
          </cell>
          <cell r="AL952" t="str">
            <v>Chirografario</v>
          </cell>
          <cell r="AM952" t="str">
            <v>Chirografario - Altro</v>
          </cell>
          <cell r="AN952" t="str">
            <v>CONSUMER - NON IPO</v>
          </cell>
        </row>
        <row r="953">
          <cell r="M953">
            <v>13309.76</v>
          </cell>
          <cell r="N953">
            <v>13309.76</v>
          </cell>
          <cell r="R953">
            <v>600.13</v>
          </cell>
          <cell r="AB953" t="str">
            <v>Chirografario</v>
          </cell>
          <cell r="AK953">
            <v>26437.194520547946</v>
          </cell>
          <cell r="AL953" t="str">
            <v>Chirografario</v>
          </cell>
          <cell r="AM953" t="str">
            <v>Chirografario - Altro</v>
          </cell>
          <cell r="AN953" t="str">
            <v>CONSUMER - NON IPO</v>
          </cell>
        </row>
        <row r="954">
          <cell r="M954">
            <v>1692.48</v>
          </cell>
          <cell r="N954">
            <v>1692.48</v>
          </cell>
          <cell r="R954">
            <v>0</v>
          </cell>
          <cell r="AB954" t="str">
            <v>Chirografario</v>
          </cell>
          <cell r="AK954">
            <v>4400.4480000000003</v>
          </cell>
          <cell r="AL954" t="str">
            <v>Chirografario</v>
          </cell>
          <cell r="AM954" t="str">
            <v>Chirografario - Altro</v>
          </cell>
          <cell r="AN954" t="str">
            <v>CONSUMER - NON IPO</v>
          </cell>
        </row>
        <row r="955">
          <cell r="M955">
            <v>13838.99</v>
          </cell>
          <cell r="N955">
            <v>13838.99</v>
          </cell>
          <cell r="R955">
            <v>564.92999999999995</v>
          </cell>
          <cell r="AB955" t="str">
            <v>Chirografario</v>
          </cell>
          <cell r="AK955">
            <v>72834.793945205471</v>
          </cell>
          <cell r="AL955" t="str">
            <v>Chirografario</v>
          </cell>
          <cell r="AM955" t="str">
            <v>Chirografario - Altro</v>
          </cell>
          <cell r="AN955" t="str">
            <v>CONSUMER - NON IPO</v>
          </cell>
        </row>
        <row r="956">
          <cell r="M956">
            <v>7057.44</v>
          </cell>
          <cell r="N956">
            <v>7057.4400000000005</v>
          </cell>
          <cell r="R956">
            <v>322.89999999999998</v>
          </cell>
          <cell r="AB956" t="str">
            <v>Chirografario</v>
          </cell>
          <cell r="AK956">
            <v>13979.531835616439</v>
          </cell>
          <cell r="AL956" t="str">
            <v>Chirografario</v>
          </cell>
          <cell r="AM956" t="str">
            <v>Chirografario - Altro</v>
          </cell>
          <cell r="AN956" t="str">
            <v>CONSUMER - NON IPO</v>
          </cell>
        </row>
        <row r="957">
          <cell r="M957">
            <v>16477.98</v>
          </cell>
          <cell r="N957">
            <v>16477.98</v>
          </cell>
          <cell r="R957">
            <v>726.69</v>
          </cell>
          <cell r="AB957" t="str">
            <v>Chirografario</v>
          </cell>
          <cell r="AK957">
            <v>36116.120547945204</v>
          </cell>
          <cell r="AL957" t="str">
            <v>Chirografario</v>
          </cell>
          <cell r="AM957" t="str">
            <v>Chirografario - Altro</v>
          </cell>
          <cell r="AN957" t="str">
            <v>CONSUMER - NON IPO</v>
          </cell>
        </row>
        <row r="958">
          <cell r="M958">
            <v>9321</v>
          </cell>
          <cell r="N958">
            <v>9321</v>
          </cell>
          <cell r="R958">
            <v>412.67</v>
          </cell>
          <cell r="AB958" t="str">
            <v>Chirografario</v>
          </cell>
          <cell r="AK958">
            <v>18514.31506849315</v>
          </cell>
          <cell r="AL958" t="str">
            <v>Chirografario</v>
          </cell>
          <cell r="AM958" t="str">
            <v>Chirografario - Altro</v>
          </cell>
          <cell r="AN958" t="str">
            <v>CONSUMER - NON IPO</v>
          </cell>
        </row>
        <row r="959">
          <cell r="M959">
            <v>13593.87</v>
          </cell>
          <cell r="N959">
            <v>13593.869999999999</v>
          </cell>
          <cell r="R959">
            <v>584.38</v>
          </cell>
          <cell r="AB959" t="str">
            <v>Chirografario</v>
          </cell>
          <cell r="AK959">
            <v>26740.818246575338</v>
          </cell>
          <cell r="AL959" t="str">
            <v>Chirografario</v>
          </cell>
          <cell r="AM959" t="str">
            <v>Chirografario - Altro</v>
          </cell>
          <cell r="AN959" t="str">
            <v>CONSUMER - NON IPO</v>
          </cell>
        </row>
        <row r="960">
          <cell r="M960">
            <v>9868.02</v>
          </cell>
          <cell r="N960">
            <v>9868.02</v>
          </cell>
          <cell r="R960">
            <v>417.79</v>
          </cell>
          <cell r="AB960" t="str">
            <v>Chirografario</v>
          </cell>
          <cell r="AK960">
            <v>19411.611945205481</v>
          </cell>
          <cell r="AL960" t="str">
            <v>Chirografario</v>
          </cell>
          <cell r="AM960" t="str">
            <v>Chirografario - Altro</v>
          </cell>
          <cell r="AN960" t="str">
            <v>CONSUMER - NON IPO</v>
          </cell>
        </row>
        <row r="961">
          <cell r="M961">
            <v>9081.0300000000007</v>
          </cell>
          <cell r="N961">
            <v>9081.0300000000007</v>
          </cell>
          <cell r="R961">
            <v>391.86</v>
          </cell>
          <cell r="AB961" t="str">
            <v>Chirografario</v>
          </cell>
          <cell r="AK961">
            <v>19430.916246575347</v>
          </cell>
          <cell r="AL961" t="str">
            <v>Chirografario</v>
          </cell>
          <cell r="AM961" t="str">
            <v>Chirografario - Altro</v>
          </cell>
          <cell r="AN961" t="str">
            <v>CONSUMER - NON IPO</v>
          </cell>
        </row>
        <row r="962">
          <cell r="M962">
            <v>5329.97</v>
          </cell>
          <cell r="N962">
            <v>5329.97</v>
          </cell>
          <cell r="R962">
            <v>220.11</v>
          </cell>
          <cell r="AB962" t="str">
            <v>Chirografario</v>
          </cell>
          <cell r="AK962">
            <v>9447.9194246575335</v>
          </cell>
          <cell r="AL962" t="str">
            <v>Chirografario</v>
          </cell>
          <cell r="AM962" t="str">
            <v>Chirografario - Altro</v>
          </cell>
          <cell r="AN962" t="str">
            <v>CONSUMER - NON IPO</v>
          </cell>
        </row>
        <row r="963">
          <cell r="M963">
            <v>23128.78</v>
          </cell>
          <cell r="N963">
            <v>23128.780000000002</v>
          </cell>
          <cell r="R963">
            <v>1076.57</v>
          </cell>
          <cell r="AB963" t="str">
            <v>Chirografario</v>
          </cell>
          <cell r="AK963">
            <v>59247.696712328776</v>
          </cell>
          <cell r="AL963" t="str">
            <v>Chirografario</v>
          </cell>
          <cell r="AM963" t="str">
            <v>Chirografario - Altro</v>
          </cell>
          <cell r="AN963" t="str">
            <v>CONSUMER - NON IPO</v>
          </cell>
        </row>
        <row r="964">
          <cell r="M964">
            <v>14273.5</v>
          </cell>
          <cell r="N964">
            <v>14273.5</v>
          </cell>
          <cell r="R964">
            <v>636.57000000000005</v>
          </cell>
          <cell r="AB964" t="str">
            <v>Chirografario</v>
          </cell>
          <cell r="AK964">
            <v>31284.383561643834</v>
          </cell>
          <cell r="AL964" t="str">
            <v>Chirografario</v>
          </cell>
          <cell r="AM964" t="str">
            <v>Chirografario - Altro</v>
          </cell>
          <cell r="AN964" t="str">
            <v>CONSUMER - NON IPO</v>
          </cell>
        </row>
        <row r="965">
          <cell r="M965">
            <v>8155.87</v>
          </cell>
          <cell r="N965">
            <v>8155.8700000000008</v>
          </cell>
          <cell r="R965">
            <v>339.48</v>
          </cell>
          <cell r="AB965" t="str">
            <v>Chirografario</v>
          </cell>
          <cell r="AK965">
            <v>21830.917780821921</v>
          </cell>
          <cell r="AL965" t="str">
            <v>Chirografario</v>
          </cell>
          <cell r="AM965" t="str">
            <v>Chirografario - Altro</v>
          </cell>
          <cell r="AN965" t="str">
            <v>CONSUMER - NON IPO</v>
          </cell>
        </row>
        <row r="966">
          <cell r="M966">
            <v>12588.4</v>
          </cell>
          <cell r="N966">
            <v>12588.4</v>
          </cell>
          <cell r="R966">
            <v>586.61</v>
          </cell>
          <cell r="AB966" t="str">
            <v>Chirografario</v>
          </cell>
          <cell r="AK966">
            <v>24762.934794520545</v>
          </cell>
          <cell r="AL966" t="str">
            <v>Chirografario</v>
          </cell>
          <cell r="AM966" t="str">
            <v>Chirografario - Altro</v>
          </cell>
          <cell r="AN966" t="str">
            <v>CONSUMER - NON IPO</v>
          </cell>
        </row>
        <row r="967">
          <cell r="M967">
            <v>7826.37</v>
          </cell>
          <cell r="N967">
            <v>7826.37</v>
          </cell>
          <cell r="R967">
            <v>327.2</v>
          </cell>
          <cell r="AB967" t="str">
            <v>Chirografario</v>
          </cell>
          <cell r="AK967">
            <v>22106.814986301368</v>
          </cell>
          <cell r="AL967" t="str">
            <v>Chirografario</v>
          </cell>
          <cell r="AM967" t="str">
            <v>Chirografario - Altro</v>
          </cell>
          <cell r="AN967" t="str">
            <v>CONSUMER - NON IPO</v>
          </cell>
        </row>
        <row r="968">
          <cell r="M968">
            <v>6114.22</v>
          </cell>
          <cell r="N968">
            <v>6114.22</v>
          </cell>
          <cell r="R968">
            <v>113.55</v>
          </cell>
          <cell r="AB968" t="str">
            <v>Chirografario</v>
          </cell>
          <cell r="AK968">
            <v>35730.496602739724</v>
          </cell>
          <cell r="AL968" t="str">
            <v>Chirografario</v>
          </cell>
          <cell r="AM968" t="str">
            <v>Chirografario - Altro</v>
          </cell>
          <cell r="AN968" t="str">
            <v>CONSUMER - NON IPO</v>
          </cell>
        </row>
        <row r="969">
          <cell r="M969">
            <v>10063.049999999999</v>
          </cell>
          <cell r="N969">
            <v>10063.049999999999</v>
          </cell>
          <cell r="R969">
            <v>432.76</v>
          </cell>
          <cell r="AB969" t="str">
            <v>Chirografario</v>
          </cell>
          <cell r="AK969">
            <v>26935.89</v>
          </cell>
          <cell r="AL969" t="str">
            <v>Chirografario</v>
          </cell>
          <cell r="AM969" t="str">
            <v>Chirografario - Altro</v>
          </cell>
          <cell r="AN969" t="str">
            <v>CONSUMER - NON IPO</v>
          </cell>
        </row>
        <row r="970">
          <cell r="M970">
            <v>692.79</v>
          </cell>
          <cell r="N970">
            <v>692.79</v>
          </cell>
          <cell r="R970">
            <v>0</v>
          </cell>
          <cell r="AB970" t="str">
            <v>Chirografario</v>
          </cell>
          <cell r="AK970">
            <v>2091.6563835616435</v>
          </cell>
          <cell r="AL970" t="str">
            <v>Chirografario</v>
          </cell>
          <cell r="AM970" t="str">
            <v>Chirografario - Altro</v>
          </cell>
          <cell r="AN970" t="str">
            <v>CONSUMER - NON IPO</v>
          </cell>
        </row>
        <row r="971">
          <cell r="M971">
            <v>6808.06</v>
          </cell>
          <cell r="N971">
            <v>6808.0599999999995</v>
          </cell>
          <cell r="R971">
            <v>0</v>
          </cell>
          <cell r="AB971" t="str">
            <v>Chirografario</v>
          </cell>
          <cell r="AK971">
            <v>25348.365863013696</v>
          </cell>
          <cell r="AL971" t="str">
            <v>Chirografario</v>
          </cell>
          <cell r="AM971" t="str">
            <v>Chirografario - Altro</v>
          </cell>
          <cell r="AN971" t="str">
            <v>CONSUMER - NON IPO</v>
          </cell>
        </row>
        <row r="972">
          <cell r="M972">
            <v>8671.01</v>
          </cell>
          <cell r="N972">
            <v>8671.01</v>
          </cell>
          <cell r="R972">
            <v>394.47</v>
          </cell>
          <cell r="AB972" t="str">
            <v>Chirografario</v>
          </cell>
          <cell r="AK972">
            <v>25561.662356164383</v>
          </cell>
          <cell r="AL972" t="str">
            <v>Chirografario</v>
          </cell>
          <cell r="AM972" t="str">
            <v>Chirografario - Altro</v>
          </cell>
          <cell r="AN972" t="str">
            <v>CONSUMER - NON IPO</v>
          </cell>
        </row>
        <row r="973">
          <cell r="M973">
            <v>1699.18</v>
          </cell>
          <cell r="N973">
            <v>1699.18</v>
          </cell>
          <cell r="R973">
            <v>0</v>
          </cell>
          <cell r="AB973" t="str">
            <v>Chirografario</v>
          </cell>
          <cell r="AK973">
            <v>7569.4977534246573</v>
          </cell>
          <cell r="AL973" t="str">
            <v>Chirografario</v>
          </cell>
          <cell r="AM973" t="str">
            <v>Chirografario - Altro</v>
          </cell>
          <cell r="AN973" t="str">
            <v>CONSUMER - NON IPO</v>
          </cell>
        </row>
        <row r="974">
          <cell r="M974">
            <v>11940.76</v>
          </cell>
          <cell r="N974">
            <v>11940.76</v>
          </cell>
          <cell r="R974">
            <v>476.25</v>
          </cell>
          <cell r="AB974" t="str">
            <v>Chirografario</v>
          </cell>
          <cell r="AK974">
            <v>20511.935671232877</v>
          </cell>
          <cell r="AL974" t="str">
            <v>Chirografario</v>
          </cell>
          <cell r="AM974" t="str">
            <v>Chirografario - Altro</v>
          </cell>
          <cell r="AN974" t="str">
            <v>CONSUMER - NON IPO</v>
          </cell>
        </row>
        <row r="975">
          <cell r="M975">
            <v>12747.73</v>
          </cell>
          <cell r="N975">
            <v>12747.730000000001</v>
          </cell>
          <cell r="R975">
            <v>600.66</v>
          </cell>
          <cell r="AB975" t="str">
            <v>Chirografario</v>
          </cell>
          <cell r="AK975">
            <v>27940.230136986302</v>
          </cell>
          <cell r="AL975" t="str">
            <v>Chirografario</v>
          </cell>
          <cell r="AM975" t="str">
            <v>Chirografario - Altro</v>
          </cell>
          <cell r="AN975" t="str">
            <v>CONSUMER - NON IPO</v>
          </cell>
        </row>
        <row r="976">
          <cell r="M976">
            <v>9355.68</v>
          </cell>
          <cell r="N976">
            <v>9355.68</v>
          </cell>
          <cell r="R976">
            <v>369</v>
          </cell>
          <cell r="AB976" t="str">
            <v>Chirografario</v>
          </cell>
          <cell r="AK976">
            <v>21402.719999999998</v>
          </cell>
          <cell r="AL976" t="str">
            <v>Chirografario</v>
          </cell>
          <cell r="AM976" t="str">
            <v>Chirografario - Altro</v>
          </cell>
          <cell r="AN976" t="str">
            <v>CONSUMER - NON IPO</v>
          </cell>
        </row>
        <row r="977">
          <cell r="M977">
            <v>13401.29</v>
          </cell>
          <cell r="N977">
            <v>13401.289999999999</v>
          </cell>
          <cell r="R977">
            <v>593.16999999999996</v>
          </cell>
          <cell r="AB977" t="str">
            <v>Chirografario</v>
          </cell>
          <cell r="AK977">
            <v>25847.967561643836</v>
          </cell>
          <cell r="AL977" t="str">
            <v>Chirografario</v>
          </cell>
          <cell r="AM977" t="str">
            <v>Chirografario - Altro</v>
          </cell>
          <cell r="AN977" t="str">
            <v>CONSUMER - NON IPO</v>
          </cell>
        </row>
        <row r="978">
          <cell r="M978">
            <v>1702.35</v>
          </cell>
          <cell r="N978">
            <v>1702.3500000000001</v>
          </cell>
          <cell r="R978">
            <v>58.74</v>
          </cell>
          <cell r="AB978" t="str">
            <v>Chirografario</v>
          </cell>
          <cell r="AK978">
            <v>2439.2576712328769</v>
          </cell>
          <cell r="AL978" t="str">
            <v>Chirografario</v>
          </cell>
          <cell r="AM978" t="str">
            <v>Chirografario - Altro</v>
          </cell>
          <cell r="AN978" t="str">
            <v>CONSUMER - NON IPO</v>
          </cell>
        </row>
        <row r="979">
          <cell r="M979">
            <v>1563.61</v>
          </cell>
          <cell r="N979">
            <v>1563.61</v>
          </cell>
          <cell r="R979">
            <v>57.94</v>
          </cell>
          <cell r="AB979" t="str">
            <v>Chirografario</v>
          </cell>
          <cell r="AK979">
            <v>2771.6593698630136</v>
          </cell>
          <cell r="AL979" t="str">
            <v>Chirografario</v>
          </cell>
          <cell r="AM979" t="str">
            <v>Chirografario - Altro</v>
          </cell>
          <cell r="AN979" t="str">
            <v>CONSUMER - NON IPO</v>
          </cell>
        </row>
        <row r="980">
          <cell r="M980">
            <v>10894.43</v>
          </cell>
          <cell r="N980">
            <v>10894.43</v>
          </cell>
          <cell r="R980">
            <v>490.4</v>
          </cell>
          <cell r="AB980" t="str">
            <v>Chirografario</v>
          </cell>
          <cell r="AK980">
            <v>32951.919780821918</v>
          </cell>
          <cell r="AL980" t="str">
            <v>Chirografario</v>
          </cell>
          <cell r="AM980" t="str">
            <v>Chirografario - Altro</v>
          </cell>
          <cell r="AN980" t="str">
            <v>CONSUMER - NON IPO</v>
          </cell>
        </row>
        <row r="981">
          <cell r="M981">
            <v>11661.73</v>
          </cell>
          <cell r="N981">
            <v>11661.730000000001</v>
          </cell>
          <cell r="R981">
            <v>549.32000000000005</v>
          </cell>
          <cell r="AB981" t="str">
            <v>Chirografario</v>
          </cell>
          <cell r="AK981">
            <v>22492.761424657539</v>
          </cell>
          <cell r="AL981" t="str">
            <v>Chirografario</v>
          </cell>
          <cell r="AM981" t="str">
            <v>Chirografario - Altro</v>
          </cell>
          <cell r="AN981" t="str">
            <v>CONSUMER - NON IPO</v>
          </cell>
        </row>
        <row r="982">
          <cell r="M982">
            <v>5947.43</v>
          </cell>
          <cell r="N982">
            <v>5947.4299999999994</v>
          </cell>
          <cell r="R982">
            <v>113.28</v>
          </cell>
          <cell r="AB982" t="str">
            <v>Chirografario</v>
          </cell>
          <cell r="AK982">
            <v>26641.227534246569</v>
          </cell>
          <cell r="AL982" t="str">
            <v>Chirografario</v>
          </cell>
          <cell r="AM982" t="str">
            <v>Chirografario - Altro</v>
          </cell>
          <cell r="AN982" t="str">
            <v>CONSUMER - NON IPO</v>
          </cell>
        </row>
        <row r="983">
          <cell r="M983">
            <v>12192.85</v>
          </cell>
          <cell r="N983">
            <v>12192.849999999999</v>
          </cell>
          <cell r="R983">
            <v>553.29999999999995</v>
          </cell>
          <cell r="AB983" t="str">
            <v>Chirografario</v>
          </cell>
          <cell r="AK983">
            <v>23984.839178082188</v>
          </cell>
          <cell r="AL983" t="str">
            <v>Chirografario</v>
          </cell>
          <cell r="AM983" t="str">
            <v>Chirografario - Altro</v>
          </cell>
          <cell r="AN983" t="str">
            <v>CONSUMER - NON IPO</v>
          </cell>
        </row>
        <row r="984">
          <cell r="M984">
            <v>11572.56</v>
          </cell>
          <cell r="N984">
            <v>11572.56</v>
          </cell>
          <cell r="R984">
            <v>505.39</v>
          </cell>
          <cell r="AB984" t="str">
            <v>Chirografario</v>
          </cell>
          <cell r="AK984">
            <v>22986.591780821916</v>
          </cell>
          <cell r="AL984" t="str">
            <v>Chirografario</v>
          </cell>
          <cell r="AM984" t="str">
            <v>Chirografario - Altro</v>
          </cell>
          <cell r="AN984" t="str">
            <v>CONSUMER - NON IPO</v>
          </cell>
        </row>
        <row r="985">
          <cell r="M985">
            <v>1030</v>
          </cell>
          <cell r="N985">
            <v>1030</v>
          </cell>
          <cell r="R985">
            <v>41.51</v>
          </cell>
          <cell r="AB985" t="str">
            <v>Chirografario</v>
          </cell>
          <cell r="AK985">
            <v>5090.7397260273965</v>
          </cell>
          <cell r="AL985" t="str">
            <v>Chirografario</v>
          </cell>
          <cell r="AM985" t="str">
            <v>Chirografario - Altro</v>
          </cell>
          <cell r="AN985" t="str">
            <v>CONSUMER - NON IPO</v>
          </cell>
        </row>
        <row r="986">
          <cell r="M986">
            <v>4732.28</v>
          </cell>
          <cell r="N986">
            <v>4732.28</v>
          </cell>
          <cell r="R986">
            <v>87.1</v>
          </cell>
          <cell r="AB986" t="str">
            <v>Chirografario</v>
          </cell>
          <cell r="AK986">
            <v>27654.6664109589</v>
          </cell>
          <cell r="AL986" t="str">
            <v>Chirografario</v>
          </cell>
          <cell r="AM986" t="str">
            <v>Chirografario - Altro</v>
          </cell>
          <cell r="AN986" t="str">
            <v>CONSUMER - NON IPO</v>
          </cell>
        </row>
        <row r="987">
          <cell r="M987">
            <v>10006.209999999999</v>
          </cell>
          <cell r="N987">
            <v>10006.210000000001</v>
          </cell>
          <cell r="R987">
            <v>462.17</v>
          </cell>
          <cell r="AB987" t="str">
            <v>Chirografario</v>
          </cell>
          <cell r="AK987">
            <v>19436.720246575343</v>
          </cell>
          <cell r="AL987" t="str">
            <v>Chirografario</v>
          </cell>
          <cell r="AM987" t="str">
            <v>Chirografario - Altro</v>
          </cell>
          <cell r="AN987" t="str">
            <v>CONSUMER - NON IPO</v>
          </cell>
        </row>
        <row r="988">
          <cell r="M988">
            <v>8284.49</v>
          </cell>
          <cell r="N988">
            <v>8284.49</v>
          </cell>
          <cell r="R988">
            <v>354.27</v>
          </cell>
          <cell r="AB988" t="str">
            <v>Chirografario</v>
          </cell>
          <cell r="AK988">
            <v>14980.173698630137</v>
          </cell>
          <cell r="AL988" t="str">
            <v>Chirografario</v>
          </cell>
          <cell r="AM988" t="str">
            <v>Chirografario - Altro</v>
          </cell>
          <cell r="AN988" t="str">
            <v>CONSUMER - NON IPO</v>
          </cell>
        </row>
        <row r="989">
          <cell r="M989">
            <v>17669.34</v>
          </cell>
          <cell r="N989">
            <v>17669.34</v>
          </cell>
          <cell r="R989">
            <v>819.29</v>
          </cell>
          <cell r="AB989" t="str">
            <v>Chirografario</v>
          </cell>
          <cell r="AK989">
            <v>55670.523287671233</v>
          </cell>
          <cell r="AL989" t="str">
            <v>Chirografario</v>
          </cell>
          <cell r="AM989" t="str">
            <v>Chirografario - Altro</v>
          </cell>
          <cell r="AN989" t="str">
            <v>CONSUMER - NON IPO</v>
          </cell>
        </row>
        <row r="990">
          <cell r="M990">
            <v>6326.88</v>
          </cell>
          <cell r="N990">
            <v>6326.8799999999992</v>
          </cell>
          <cell r="R990">
            <v>116.62</v>
          </cell>
          <cell r="AB990" t="str">
            <v>Chirografario</v>
          </cell>
          <cell r="AK990">
            <v>36435.895232876712</v>
          </cell>
          <cell r="AL990" t="str">
            <v>Chirografario</v>
          </cell>
          <cell r="AM990" t="str">
            <v>Chirografario - Altro</v>
          </cell>
          <cell r="AN990" t="str">
            <v>CONSUMER - NON IPO</v>
          </cell>
        </row>
        <row r="991">
          <cell r="M991">
            <v>10645.58</v>
          </cell>
          <cell r="N991">
            <v>10645.58</v>
          </cell>
          <cell r="R991">
            <v>491.08</v>
          </cell>
          <cell r="AB991" t="str">
            <v>Chirografario</v>
          </cell>
          <cell r="AK991">
            <v>16449.608547945205</v>
          </cell>
          <cell r="AL991" t="str">
            <v>Chirografario</v>
          </cell>
          <cell r="AM991" t="str">
            <v>Chirografario - Altro</v>
          </cell>
          <cell r="AN991" t="str">
            <v>CONSUMER - NON IPO</v>
          </cell>
        </row>
        <row r="992">
          <cell r="M992">
            <v>6695.15</v>
          </cell>
          <cell r="N992">
            <v>6695.15</v>
          </cell>
          <cell r="R992">
            <v>122.7</v>
          </cell>
          <cell r="AB992" t="str">
            <v>Chirografario</v>
          </cell>
          <cell r="AK992">
            <v>39693.985205479454</v>
          </cell>
          <cell r="AL992" t="str">
            <v>Chirografario</v>
          </cell>
          <cell r="AM992" t="str">
            <v>Chirografario - Altro</v>
          </cell>
          <cell r="AN992" t="str">
            <v>CONSUMER - NON IPO</v>
          </cell>
        </row>
        <row r="993">
          <cell r="M993">
            <v>4524.3100000000004</v>
          </cell>
          <cell r="N993">
            <v>4524.3099999999995</v>
          </cell>
          <cell r="R993">
            <v>191.44</v>
          </cell>
          <cell r="AB993" t="str">
            <v>Chirografario</v>
          </cell>
          <cell r="AK993">
            <v>9916.2958904109564</v>
          </cell>
          <cell r="AL993" t="str">
            <v>Chirografario</v>
          </cell>
          <cell r="AM993" t="str">
            <v>Chirografario - Altro</v>
          </cell>
          <cell r="AN993" t="str">
            <v>CONSUMER - NON IPO</v>
          </cell>
        </row>
        <row r="994">
          <cell r="M994">
            <v>5832.74</v>
          </cell>
          <cell r="N994">
            <v>5832.74</v>
          </cell>
          <cell r="R994">
            <v>0</v>
          </cell>
          <cell r="AB994" t="str">
            <v>Chirografario</v>
          </cell>
          <cell r="AK994">
            <v>27246.086849315067</v>
          </cell>
          <cell r="AL994" t="str">
            <v>Chirografario</v>
          </cell>
          <cell r="AM994" t="str">
            <v>Chirografario - Altro</v>
          </cell>
          <cell r="AN994" t="str">
            <v>CONSUMER - NON IPO</v>
          </cell>
        </row>
        <row r="995">
          <cell r="M995">
            <v>5536.26</v>
          </cell>
          <cell r="N995">
            <v>5536.26</v>
          </cell>
          <cell r="R995">
            <v>107.87</v>
          </cell>
          <cell r="AB995" t="str">
            <v>Chirografario</v>
          </cell>
          <cell r="AK995">
            <v>30972.720328767125</v>
          </cell>
          <cell r="AL995" t="str">
            <v>Chirografario</v>
          </cell>
          <cell r="AM995" t="str">
            <v>Chirografario - Altro</v>
          </cell>
          <cell r="AN995" t="str">
            <v>CONSUMER - NON IPO</v>
          </cell>
        </row>
        <row r="996">
          <cell r="M996">
            <v>3326.68</v>
          </cell>
          <cell r="N996">
            <v>3326.6800000000003</v>
          </cell>
          <cell r="R996">
            <v>142</v>
          </cell>
          <cell r="AB996" t="str">
            <v>Chirografario</v>
          </cell>
          <cell r="AK996">
            <v>6589.5606575342472</v>
          </cell>
          <cell r="AL996" t="str">
            <v>Chirografario</v>
          </cell>
          <cell r="AM996" t="str">
            <v>Chirografario - Altro</v>
          </cell>
          <cell r="AN996" t="str">
            <v>CONSUMER - NON IPO</v>
          </cell>
        </row>
        <row r="997">
          <cell r="M997">
            <v>26102.17</v>
          </cell>
          <cell r="N997">
            <v>26102.17</v>
          </cell>
          <cell r="R997">
            <v>1202.77</v>
          </cell>
          <cell r="AB997" t="str">
            <v>Chirografario</v>
          </cell>
          <cell r="AK997">
            <v>51346.186465753417</v>
          </cell>
          <cell r="AL997" t="str">
            <v>Chirografario</v>
          </cell>
          <cell r="AM997" t="str">
            <v>Chirografario - Altro</v>
          </cell>
          <cell r="AN997" t="str">
            <v>CONSUMER - NON IPO</v>
          </cell>
        </row>
        <row r="998">
          <cell r="M998">
            <v>24284.81</v>
          </cell>
          <cell r="N998">
            <v>24284.809999999998</v>
          </cell>
          <cell r="R998">
            <v>935.28</v>
          </cell>
          <cell r="AB998" t="str">
            <v>Chirografario</v>
          </cell>
          <cell r="AK998">
            <v>51297.502767123282</v>
          </cell>
          <cell r="AL998" t="str">
            <v>Chirografario</v>
          </cell>
          <cell r="AM998" t="str">
            <v>Chirografario - Altro</v>
          </cell>
          <cell r="AN998" t="str">
            <v>CONSUMER - NON IPO</v>
          </cell>
        </row>
        <row r="999">
          <cell r="M999">
            <v>3286.43</v>
          </cell>
          <cell r="N999">
            <v>3286.4300000000003</v>
          </cell>
          <cell r="R999">
            <v>147.97</v>
          </cell>
          <cell r="AB999" t="str">
            <v>Chirografario</v>
          </cell>
          <cell r="AK999">
            <v>13902.049095890414</v>
          </cell>
          <cell r="AL999" t="str">
            <v>Chirografario</v>
          </cell>
          <cell r="AM999" t="str">
            <v>Chirografario - Altro</v>
          </cell>
          <cell r="AN999" t="str">
            <v>CONSUMER - NON IPO</v>
          </cell>
        </row>
        <row r="1000">
          <cell r="M1000">
            <v>7913.14</v>
          </cell>
          <cell r="N1000">
            <v>7913.14</v>
          </cell>
          <cell r="R1000">
            <v>124.53</v>
          </cell>
          <cell r="AB1000" t="str">
            <v>Chirografario</v>
          </cell>
          <cell r="AK1000">
            <v>62307.847561643837</v>
          </cell>
          <cell r="AL1000" t="str">
            <v>Chirografario</v>
          </cell>
          <cell r="AM1000" t="str">
            <v>Chirografario - Altro</v>
          </cell>
          <cell r="AN1000" t="str">
            <v>CONSUMER - NON IPO</v>
          </cell>
        </row>
        <row r="1001">
          <cell r="M1001">
            <v>647.25</v>
          </cell>
          <cell r="N1001">
            <v>647.25</v>
          </cell>
          <cell r="R1001">
            <v>16.760000000000002</v>
          </cell>
          <cell r="AB1001" t="str">
            <v>Chirografario</v>
          </cell>
          <cell r="AK1001">
            <v>3732.7705479452056</v>
          </cell>
          <cell r="AL1001" t="str">
            <v>Chirografario</v>
          </cell>
          <cell r="AM1001" t="str">
            <v>Chirografario - Altro</v>
          </cell>
          <cell r="AN1001" t="str">
            <v>CONSUMER - NON IPO</v>
          </cell>
        </row>
        <row r="1002">
          <cell r="M1002">
            <v>4429.08</v>
          </cell>
          <cell r="N1002">
            <v>4429.08</v>
          </cell>
          <cell r="R1002">
            <v>187.78</v>
          </cell>
          <cell r="AB1002" t="str">
            <v>Chirografario</v>
          </cell>
          <cell r="AK1002">
            <v>8542.6638904109586</v>
          </cell>
          <cell r="AL1002" t="str">
            <v>Chirografario</v>
          </cell>
          <cell r="AM1002" t="str">
            <v>Chirografario - Altro</v>
          </cell>
          <cell r="AN1002" t="str">
            <v>CONSUMER - NON IPO</v>
          </cell>
        </row>
        <row r="1003">
          <cell r="M1003">
            <v>5140.74</v>
          </cell>
          <cell r="N1003">
            <v>5140.74</v>
          </cell>
          <cell r="R1003">
            <v>92.03</v>
          </cell>
          <cell r="AB1003" t="str">
            <v>Chirografario</v>
          </cell>
          <cell r="AK1003">
            <v>30478.250301369862</v>
          </cell>
          <cell r="AL1003" t="str">
            <v>Chirografario</v>
          </cell>
          <cell r="AM1003" t="str">
            <v>Chirografario - Altro</v>
          </cell>
          <cell r="AN1003" t="str">
            <v>CONSUMER - NON IPO</v>
          </cell>
        </row>
        <row r="1004">
          <cell r="M1004">
            <v>4160.1499999999996</v>
          </cell>
          <cell r="N1004">
            <v>4160.1499999999996</v>
          </cell>
          <cell r="R1004">
            <v>187.52</v>
          </cell>
          <cell r="AB1004" t="str">
            <v>Chirografario</v>
          </cell>
          <cell r="AK1004">
            <v>8240.516301369862</v>
          </cell>
          <cell r="AL1004" t="str">
            <v>Chirografario</v>
          </cell>
          <cell r="AM1004" t="str">
            <v>Chirografario - Altro</v>
          </cell>
          <cell r="AN1004" t="str">
            <v>CONSUMER - NON IPO</v>
          </cell>
        </row>
        <row r="1005">
          <cell r="M1005">
            <v>5406.57</v>
          </cell>
          <cell r="N1005">
            <v>5406.57</v>
          </cell>
          <cell r="R1005">
            <v>232.27</v>
          </cell>
          <cell r="AB1005" t="str">
            <v>Chirografario</v>
          </cell>
          <cell r="AK1005">
            <v>10635.389753424657</v>
          </cell>
          <cell r="AL1005" t="str">
            <v>Chirografario</v>
          </cell>
          <cell r="AM1005" t="str">
            <v>Chirografario - Altro</v>
          </cell>
          <cell r="AN1005" t="str">
            <v>CONSUMER - NON IPO</v>
          </cell>
        </row>
        <row r="1006">
          <cell r="M1006">
            <v>2339.0700000000002</v>
          </cell>
          <cell r="N1006">
            <v>2339.0699999999997</v>
          </cell>
          <cell r="R1006">
            <v>52.46</v>
          </cell>
          <cell r="AB1006" t="str">
            <v>Chirografario</v>
          </cell>
          <cell r="AK1006">
            <v>13085.975178082192</v>
          </cell>
          <cell r="AL1006" t="str">
            <v>Chirografario</v>
          </cell>
          <cell r="AM1006" t="str">
            <v>Chirografario - Altro</v>
          </cell>
          <cell r="AN1006" t="str">
            <v>CONSUMER - NON IPO</v>
          </cell>
        </row>
        <row r="1007">
          <cell r="M1007">
            <v>10510.34</v>
          </cell>
          <cell r="N1007">
            <v>10510.34</v>
          </cell>
          <cell r="R1007">
            <v>453.54</v>
          </cell>
          <cell r="AB1007" t="str">
            <v>Chirografario</v>
          </cell>
          <cell r="AK1007">
            <v>28133.156657534248</v>
          </cell>
          <cell r="AL1007" t="str">
            <v>Chirografario</v>
          </cell>
          <cell r="AM1007" t="str">
            <v>Chirografario - Altro</v>
          </cell>
          <cell r="AN1007" t="str">
            <v>CONSUMER - NON IPO</v>
          </cell>
        </row>
        <row r="1008">
          <cell r="M1008">
            <v>19163.41</v>
          </cell>
          <cell r="N1008">
            <v>19163.41</v>
          </cell>
          <cell r="R1008">
            <v>894.05</v>
          </cell>
          <cell r="AB1008" t="str">
            <v>Chirografario</v>
          </cell>
          <cell r="AK1008">
            <v>36961.755178082196</v>
          </cell>
          <cell r="AL1008" t="str">
            <v>Chirografario</v>
          </cell>
          <cell r="AM1008" t="str">
            <v>Chirografario - Altro</v>
          </cell>
          <cell r="AN1008" t="str">
            <v>CONSUMER - NON IPO</v>
          </cell>
        </row>
        <row r="1009">
          <cell r="M1009">
            <v>5521.8</v>
          </cell>
          <cell r="N1009">
            <v>5521.8</v>
          </cell>
          <cell r="R1009">
            <v>100.85</v>
          </cell>
          <cell r="AB1009" t="str">
            <v>Chirografario</v>
          </cell>
          <cell r="AK1009">
            <v>32737.466301369863</v>
          </cell>
          <cell r="AL1009" t="str">
            <v>Chirografario</v>
          </cell>
          <cell r="AM1009" t="str">
            <v>Chirografario - Altro</v>
          </cell>
          <cell r="AN1009" t="str">
            <v>CONSUMER - NON IPO</v>
          </cell>
        </row>
        <row r="1010">
          <cell r="M1010">
            <v>6532.91</v>
          </cell>
          <cell r="N1010">
            <v>6532.91</v>
          </cell>
          <cell r="R1010">
            <v>118.23</v>
          </cell>
          <cell r="AB1010" t="str">
            <v>Chirografario</v>
          </cell>
          <cell r="AK1010">
            <v>38732.102027397261</v>
          </cell>
          <cell r="AL1010" t="str">
            <v>Chirografario</v>
          </cell>
          <cell r="AM1010" t="str">
            <v>Chirografario - Altro</v>
          </cell>
          <cell r="AN1010" t="str">
            <v>CONSUMER - NON IPO</v>
          </cell>
        </row>
        <row r="1011">
          <cell r="M1011">
            <v>16005.5</v>
          </cell>
          <cell r="N1011">
            <v>16005.5</v>
          </cell>
          <cell r="R1011">
            <v>683.95</v>
          </cell>
          <cell r="AB1011" t="str">
            <v>Chirografario</v>
          </cell>
          <cell r="AK1011">
            <v>31090.135616438354</v>
          </cell>
          <cell r="AL1011" t="str">
            <v>Chirografario</v>
          </cell>
          <cell r="AM1011" t="str">
            <v>Chirografario - Altro</v>
          </cell>
          <cell r="AN1011" t="str">
            <v>CONSUMER - NON IPO</v>
          </cell>
        </row>
        <row r="1012">
          <cell r="M1012">
            <v>1921.97</v>
          </cell>
          <cell r="N1012">
            <v>1921.97</v>
          </cell>
          <cell r="R1012">
            <v>40.840000000000003</v>
          </cell>
          <cell r="AB1012" t="str">
            <v>Chirografario</v>
          </cell>
          <cell r="AK1012">
            <v>11068.44093150685</v>
          </cell>
          <cell r="AL1012" t="str">
            <v>Chirografario</v>
          </cell>
          <cell r="AM1012" t="str">
            <v>Chirografario - Altro</v>
          </cell>
          <cell r="AN1012" t="str">
            <v>CONSUMER - NON IPO</v>
          </cell>
        </row>
        <row r="1013">
          <cell r="M1013">
            <v>4826.26</v>
          </cell>
          <cell r="N1013">
            <v>4826.26</v>
          </cell>
          <cell r="R1013">
            <v>83.59</v>
          </cell>
          <cell r="AB1013" t="str">
            <v>Chirografario</v>
          </cell>
          <cell r="AK1013">
            <v>28613.771616438356</v>
          </cell>
          <cell r="AL1013" t="str">
            <v>Chirografario</v>
          </cell>
          <cell r="AM1013" t="str">
            <v>Chirografario - Altro</v>
          </cell>
          <cell r="AN1013" t="str">
            <v>CONSUMER - NON IPO</v>
          </cell>
        </row>
        <row r="1014">
          <cell r="M1014">
            <v>20422.620000000003</v>
          </cell>
          <cell r="N1014">
            <v>20422.620000000003</v>
          </cell>
          <cell r="R1014">
            <v>369.82</v>
          </cell>
          <cell r="AB1014" t="str">
            <v>Chirografario</v>
          </cell>
          <cell r="AK1014">
            <v>117611.91024657535</v>
          </cell>
          <cell r="AL1014" t="str">
            <v>Chirografario</v>
          </cell>
          <cell r="AM1014" t="str">
            <v>Chirografario - Altro</v>
          </cell>
          <cell r="AN1014" t="str">
            <v>CONSUMER - NON IPO</v>
          </cell>
        </row>
        <row r="1015">
          <cell r="M1015">
            <v>6128.78</v>
          </cell>
          <cell r="N1015">
            <v>6128.78</v>
          </cell>
          <cell r="R1015">
            <v>117.61</v>
          </cell>
          <cell r="AB1015" t="str">
            <v>Chirografario</v>
          </cell>
          <cell r="AK1015">
            <v>35815.582849315062</v>
          </cell>
          <cell r="AL1015" t="str">
            <v>Chirografario</v>
          </cell>
          <cell r="AM1015" t="str">
            <v>Chirografario - Altro</v>
          </cell>
          <cell r="AN1015" t="str">
            <v>CONSUMER - NON IPO</v>
          </cell>
        </row>
        <row r="1016">
          <cell r="M1016">
            <v>10380.08</v>
          </cell>
          <cell r="N1016">
            <v>10380.08</v>
          </cell>
          <cell r="R1016">
            <v>249.97000000000003</v>
          </cell>
          <cell r="AB1016" t="str">
            <v>Chirografario</v>
          </cell>
          <cell r="AK1016">
            <v>59749.446794520547</v>
          </cell>
          <cell r="AL1016" t="str">
            <v>Chirografario</v>
          </cell>
          <cell r="AM1016" t="str">
            <v>Chirografario - Altro</v>
          </cell>
          <cell r="AN1016" t="str">
            <v>CONSUMER - NON IPO</v>
          </cell>
        </row>
        <row r="1017">
          <cell r="M1017">
            <v>3018.93</v>
          </cell>
          <cell r="N1017">
            <v>3018.9300000000003</v>
          </cell>
          <cell r="R1017">
            <v>0</v>
          </cell>
          <cell r="AB1017" t="str">
            <v>Chirografario</v>
          </cell>
          <cell r="AK1017">
            <v>8932.7243835616446</v>
          </cell>
          <cell r="AL1017" t="str">
            <v>Chirografario</v>
          </cell>
          <cell r="AM1017" t="str">
            <v>Chirografario - Altro</v>
          </cell>
          <cell r="AN1017" t="str">
            <v>CONSUMER - NON IPO</v>
          </cell>
        </row>
        <row r="1018">
          <cell r="M1018">
            <v>16246.32</v>
          </cell>
          <cell r="N1018">
            <v>16246.32</v>
          </cell>
          <cell r="R1018">
            <v>766.94</v>
          </cell>
          <cell r="AB1018" t="str">
            <v>Chirografario</v>
          </cell>
          <cell r="AK1018">
            <v>31958.514410958902</v>
          </cell>
          <cell r="AL1018" t="str">
            <v>Chirografario</v>
          </cell>
          <cell r="AM1018" t="str">
            <v>Chirografario - Altro</v>
          </cell>
          <cell r="AN1018" t="str">
            <v>CONSUMER - NON IPO</v>
          </cell>
        </row>
        <row r="1019">
          <cell r="M1019">
            <v>13852.66</v>
          </cell>
          <cell r="N1019">
            <v>13852.66</v>
          </cell>
          <cell r="R1019">
            <v>639.79999999999995</v>
          </cell>
          <cell r="AB1019" t="str">
            <v>Chirografario</v>
          </cell>
          <cell r="AK1019">
            <v>49300.288602739725</v>
          </cell>
          <cell r="AL1019" t="str">
            <v>Chirografario</v>
          </cell>
          <cell r="AM1019" t="str">
            <v>Chirografario - Altro</v>
          </cell>
          <cell r="AN1019" t="str">
            <v>CONSUMER - NON IPO</v>
          </cell>
        </row>
        <row r="1020">
          <cell r="M1020">
            <v>14106.29</v>
          </cell>
          <cell r="N1020">
            <v>14106.29</v>
          </cell>
          <cell r="R1020">
            <v>670.76</v>
          </cell>
          <cell r="AB1020" t="str">
            <v>Chirografario</v>
          </cell>
          <cell r="AK1020">
            <v>25004.848301369864</v>
          </cell>
          <cell r="AL1020" t="str">
            <v>Chirografario</v>
          </cell>
          <cell r="AM1020" t="str">
            <v>Chirografario - Altro</v>
          </cell>
          <cell r="AN1020" t="str">
            <v>CONSUMER - NON IPO</v>
          </cell>
        </row>
        <row r="1021">
          <cell r="M1021">
            <v>36363.769999999997</v>
          </cell>
          <cell r="N1021">
            <v>36363.769999999997</v>
          </cell>
          <cell r="R1021">
            <v>30520.53</v>
          </cell>
          <cell r="AB1021" t="str">
            <v>Chirografario</v>
          </cell>
          <cell r="AK1021">
            <v>105006.61254794519</v>
          </cell>
          <cell r="AL1021" t="str">
            <v>Chirografario</v>
          </cell>
          <cell r="AM1021" t="str">
            <v>Chirografario - Altro</v>
          </cell>
          <cell r="AN1021" t="str">
            <v>CONSUMER - NON IPO</v>
          </cell>
        </row>
        <row r="1022">
          <cell r="M1022">
            <v>20046.5</v>
          </cell>
          <cell r="N1022">
            <v>20046.5</v>
          </cell>
          <cell r="R1022">
            <v>851.65</v>
          </cell>
          <cell r="AB1022" t="str">
            <v>Chirografario</v>
          </cell>
          <cell r="AK1022">
            <v>52505.353424657529</v>
          </cell>
          <cell r="AL1022" t="str">
            <v>Chirografario</v>
          </cell>
          <cell r="AM1022" t="str">
            <v>Chirografario - Altro</v>
          </cell>
          <cell r="AN1022" t="str">
            <v>CONSUMER - NON IPO</v>
          </cell>
        </row>
        <row r="1023">
          <cell r="M1023">
            <v>7169.73</v>
          </cell>
          <cell r="N1023">
            <v>7169.7300000000005</v>
          </cell>
          <cell r="R1023">
            <v>315.77999999999997</v>
          </cell>
          <cell r="AB1023" t="str">
            <v>Chirografario</v>
          </cell>
          <cell r="AK1023">
            <v>14103.742849315069</v>
          </cell>
          <cell r="AL1023" t="str">
            <v>Chirografario</v>
          </cell>
          <cell r="AM1023" t="str">
            <v>Chirografario - Altro</v>
          </cell>
          <cell r="AN1023" t="str">
            <v>CONSUMER - NON IPO</v>
          </cell>
        </row>
        <row r="1024">
          <cell r="M1024">
            <v>16520</v>
          </cell>
          <cell r="N1024">
            <v>16520</v>
          </cell>
          <cell r="R1024">
            <v>450.06</v>
          </cell>
          <cell r="AB1024" t="str">
            <v>Chirografario</v>
          </cell>
          <cell r="AK1024">
            <v>43268.821917808214</v>
          </cell>
          <cell r="AL1024" t="str">
            <v>Chirografario</v>
          </cell>
          <cell r="AM1024" t="str">
            <v>Chirografario - Altro</v>
          </cell>
          <cell r="AN1024" t="str">
            <v>CONSUMER - NON IPO</v>
          </cell>
        </row>
        <row r="1025">
          <cell r="M1025">
            <v>16501.61</v>
          </cell>
          <cell r="N1025">
            <v>16501.61</v>
          </cell>
          <cell r="R1025">
            <v>748.07</v>
          </cell>
          <cell r="AB1025" t="str">
            <v>Chirografario</v>
          </cell>
          <cell r="AK1025">
            <v>37750.258493150686</v>
          </cell>
          <cell r="AL1025" t="str">
            <v>Chirografario</v>
          </cell>
          <cell r="AM1025" t="str">
            <v>Chirografario - Altro</v>
          </cell>
          <cell r="AN1025" t="str">
            <v>CONSUMER - NON IPO</v>
          </cell>
        </row>
        <row r="1026">
          <cell r="M1026">
            <v>19983.14</v>
          </cell>
          <cell r="N1026">
            <v>19983.140000000003</v>
          </cell>
          <cell r="R1026">
            <v>942.14</v>
          </cell>
          <cell r="AB1026" t="str">
            <v>Chirografario</v>
          </cell>
          <cell r="AK1026">
            <v>39692.53835616439</v>
          </cell>
          <cell r="AL1026" t="str">
            <v>Chirografario</v>
          </cell>
          <cell r="AM1026" t="str">
            <v>Chirografario - Altro</v>
          </cell>
          <cell r="AN1026" t="str">
            <v>CONSUMER - NON IPO</v>
          </cell>
        </row>
        <row r="1027">
          <cell r="M1027">
            <v>10226.129999999999</v>
          </cell>
          <cell r="N1027">
            <v>10226.130000000001</v>
          </cell>
          <cell r="R1027">
            <v>477.6</v>
          </cell>
          <cell r="AB1027" t="str">
            <v>Chirografario</v>
          </cell>
          <cell r="AK1027">
            <v>19863.907315068493</v>
          </cell>
          <cell r="AL1027" t="str">
            <v>Chirografario</v>
          </cell>
          <cell r="AM1027" t="str">
            <v>Chirografario - Altro</v>
          </cell>
          <cell r="AN1027" t="str">
            <v>CONSUMER - NON IPO</v>
          </cell>
        </row>
        <row r="1028">
          <cell r="M1028">
            <v>3297.06</v>
          </cell>
          <cell r="N1028">
            <v>3297.06</v>
          </cell>
          <cell r="R1028">
            <v>145.47999999999999</v>
          </cell>
          <cell r="AB1028" t="str">
            <v>Chirografario</v>
          </cell>
          <cell r="AK1028">
            <v>5961.8071232876709</v>
          </cell>
          <cell r="AL1028" t="str">
            <v>Chirografario</v>
          </cell>
          <cell r="AM1028" t="str">
            <v>Chirografario - Altro</v>
          </cell>
          <cell r="AN1028" t="str">
            <v>CONSUMER - NON IPO</v>
          </cell>
        </row>
        <row r="1029">
          <cell r="M1029">
            <v>31932.880000000001</v>
          </cell>
          <cell r="N1029">
            <v>31932.880000000001</v>
          </cell>
          <cell r="R1029">
            <v>5529.56</v>
          </cell>
          <cell r="AB1029" t="str">
            <v>Chirografario</v>
          </cell>
          <cell r="AK1029">
            <v>72527.006904109599</v>
          </cell>
          <cell r="AL1029" t="str">
            <v>Chirografario</v>
          </cell>
          <cell r="AM1029" t="str">
            <v>Chirografario - Altro</v>
          </cell>
          <cell r="AN1029" t="str">
            <v>CONSUMER - NON IPO</v>
          </cell>
        </row>
        <row r="1030">
          <cell r="M1030">
            <v>8572.15</v>
          </cell>
          <cell r="N1030">
            <v>8572.15</v>
          </cell>
          <cell r="R1030">
            <v>148.43</v>
          </cell>
          <cell r="AB1030" t="str">
            <v>Chirografario</v>
          </cell>
          <cell r="AK1030">
            <v>54368.567808219173</v>
          </cell>
          <cell r="AL1030" t="str">
            <v>Chirografario</v>
          </cell>
          <cell r="AM1030" t="str">
            <v>Chirografario - Altro</v>
          </cell>
          <cell r="AN1030" t="str">
            <v>CONSUMER - NON IPO</v>
          </cell>
        </row>
        <row r="1031">
          <cell r="M1031">
            <v>14611.65</v>
          </cell>
          <cell r="N1031">
            <v>14611.65</v>
          </cell>
          <cell r="R1031">
            <v>351.7</v>
          </cell>
          <cell r="AB1031" t="str">
            <v>Chirografario</v>
          </cell>
          <cell r="AK1031">
            <v>115091.76369863014</v>
          </cell>
          <cell r="AL1031" t="str">
            <v>Chirografario</v>
          </cell>
          <cell r="AM1031" t="str">
            <v>Chirografario - Altro</v>
          </cell>
          <cell r="AN1031" t="str">
            <v>CONSUMER - NON IPO</v>
          </cell>
        </row>
        <row r="1032">
          <cell r="M1032">
            <v>5518.51</v>
          </cell>
          <cell r="N1032">
            <v>5518.51</v>
          </cell>
          <cell r="R1032">
            <v>0</v>
          </cell>
          <cell r="AB1032" t="str">
            <v>Chirografario</v>
          </cell>
          <cell r="AK1032">
            <v>32249.265287671231</v>
          </cell>
          <cell r="AL1032" t="str">
            <v>Chirografario</v>
          </cell>
          <cell r="AM1032" t="str">
            <v>Chirografario - Altro</v>
          </cell>
          <cell r="AN1032" t="str">
            <v>CONSUMER - NON IPO</v>
          </cell>
        </row>
        <row r="1033">
          <cell r="M1033">
            <v>3631.82</v>
          </cell>
          <cell r="N1033">
            <v>3631.8199999999997</v>
          </cell>
          <cell r="R1033">
            <v>68.06</v>
          </cell>
          <cell r="AB1033" t="str">
            <v>Chirografario</v>
          </cell>
          <cell r="AK1033">
            <v>20596.896986301366</v>
          </cell>
          <cell r="AL1033" t="str">
            <v>Chirografario</v>
          </cell>
          <cell r="AM1033" t="str">
            <v>Chirografario - Altro</v>
          </cell>
          <cell r="AN1033" t="str">
            <v>CONSUMER - NON IPO</v>
          </cell>
        </row>
        <row r="1034">
          <cell r="M1034">
            <v>11217.99</v>
          </cell>
          <cell r="N1034">
            <v>11217.99</v>
          </cell>
          <cell r="R1034">
            <v>2584.81</v>
          </cell>
          <cell r="AB1034" t="str">
            <v>Chirografario</v>
          </cell>
          <cell r="AK1034">
            <v>27384.189287671234</v>
          </cell>
          <cell r="AL1034" t="str">
            <v>Chirografario</v>
          </cell>
          <cell r="AM1034" t="str">
            <v>Chirografario - Altro</v>
          </cell>
          <cell r="AN1034" t="str">
            <v>CONSUMER - NON IPO</v>
          </cell>
        </row>
        <row r="1035">
          <cell r="M1035">
            <v>0</v>
          </cell>
          <cell r="N1035">
            <v>28958.510000000002</v>
          </cell>
          <cell r="R1035">
            <v>0</v>
          </cell>
          <cell r="AB1035" t="str">
            <v>Chirografario</v>
          </cell>
          <cell r="AK1035">
            <v>225241.67093150687</v>
          </cell>
          <cell r="AL1035" t="str">
            <v>Chirografario</v>
          </cell>
          <cell r="AM1035" t="str">
            <v>Chirografario - Altro</v>
          </cell>
          <cell r="AN1035" t="str">
            <v>CONSUMER - NON IPO</v>
          </cell>
        </row>
        <row r="1036">
          <cell r="M1036">
            <v>17168.59</v>
          </cell>
          <cell r="N1036">
            <v>17168.59</v>
          </cell>
          <cell r="R1036">
            <v>498.2</v>
          </cell>
          <cell r="AB1036" t="str">
            <v>Chirografario</v>
          </cell>
          <cell r="AK1036">
            <v>153247.30471232877</v>
          </cell>
          <cell r="AL1036" t="str">
            <v>Chirografario</v>
          </cell>
          <cell r="AM1036" t="str">
            <v>Chirografario - Altro</v>
          </cell>
          <cell r="AN1036" t="str">
            <v>CONSUMER - NON IPO</v>
          </cell>
        </row>
        <row r="1037">
          <cell r="M1037">
            <v>7953.61</v>
          </cell>
          <cell r="N1037">
            <v>7953.61</v>
          </cell>
          <cell r="R1037">
            <v>349.5</v>
          </cell>
          <cell r="AB1037" t="str">
            <v>Chirografario</v>
          </cell>
          <cell r="AK1037">
            <v>28306.135315068492</v>
          </cell>
          <cell r="AL1037" t="str">
            <v>Chirografario</v>
          </cell>
          <cell r="AM1037" t="str">
            <v>Chirografario - Altro</v>
          </cell>
          <cell r="AN1037" t="str">
            <v>CONSUMER - NON IPO</v>
          </cell>
        </row>
        <row r="1038">
          <cell r="M1038">
            <v>2372.58</v>
          </cell>
          <cell r="N1038">
            <v>2372.58</v>
          </cell>
          <cell r="R1038">
            <v>0</v>
          </cell>
          <cell r="AB1038" t="str">
            <v>Chirografario</v>
          </cell>
          <cell r="AK1038">
            <v>7033.2371506849313</v>
          </cell>
          <cell r="AL1038" t="str">
            <v>Chirografario</v>
          </cell>
          <cell r="AM1038" t="str">
            <v>Chirografario - Altro</v>
          </cell>
          <cell r="AN1038" t="str">
            <v>CONSUMER - NON IPO</v>
          </cell>
        </row>
        <row r="1039">
          <cell r="M1039">
            <v>17339.62</v>
          </cell>
          <cell r="N1039">
            <v>17339.620000000003</v>
          </cell>
          <cell r="R1039">
            <v>796.58</v>
          </cell>
          <cell r="AB1039" t="str">
            <v>Chirografario</v>
          </cell>
          <cell r="AK1039">
            <v>38004.646575342471</v>
          </cell>
          <cell r="AL1039" t="str">
            <v>Chirografario</v>
          </cell>
          <cell r="AM1039" t="str">
            <v>Chirografario - Altro</v>
          </cell>
          <cell r="AN1039" t="str">
            <v>CONSUMER - NON IPO</v>
          </cell>
        </row>
        <row r="1040">
          <cell r="M1040">
            <v>23628.899999999998</v>
          </cell>
          <cell r="N1040">
            <v>23628.9</v>
          </cell>
          <cell r="R1040">
            <v>954.84999999999991</v>
          </cell>
          <cell r="AB1040" t="str">
            <v>Chirografario</v>
          </cell>
          <cell r="AK1040">
            <v>41884.652876712331</v>
          </cell>
          <cell r="AL1040" t="str">
            <v>Chirografario</v>
          </cell>
          <cell r="AM1040" t="str">
            <v>Chirografario - Altro</v>
          </cell>
          <cell r="AN1040" t="str">
            <v>CONSUMER - NON IPO</v>
          </cell>
        </row>
        <row r="1041">
          <cell r="M1041">
            <v>18827.05</v>
          </cell>
          <cell r="N1041">
            <v>18827.05</v>
          </cell>
          <cell r="R1041">
            <v>803.89</v>
          </cell>
          <cell r="AB1041" t="str">
            <v>Chirografario</v>
          </cell>
          <cell r="AK1041">
            <v>40284.728904109594</v>
          </cell>
          <cell r="AL1041" t="str">
            <v>Chirografario</v>
          </cell>
          <cell r="AM1041" t="str">
            <v>Chirografario - Altro</v>
          </cell>
          <cell r="AN1041" t="str">
            <v>CONSUMER - NON IPO</v>
          </cell>
        </row>
        <row r="1042">
          <cell r="M1042">
            <v>3946.36</v>
          </cell>
          <cell r="N1042">
            <v>3946.36</v>
          </cell>
          <cell r="R1042">
            <v>167.93</v>
          </cell>
          <cell r="AB1042" t="str">
            <v>Chirografario</v>
          </cell>
          <cell r="AK1042">
            <v>13904.161534246576</v>
          </cell>
          <cell r="AL1042" t="str">
            <v>Chirografario</v>
          </cell>
          <cell r="AM1042" t="str">
            <v>Chirografario - Altro</v>
          </cell>
          <cell r="AN1042" t="str">
            <v>CONSUMER - NON IPO</v>
          </cell>
        </row>
        <row r="1043">
          <cell r="M1043">
            <v>8163.84</v>
          </cell>
          <cell r="N1043">
            <v>8163.84</v>
          </cell>
          <cell r="R1043">
            <v>344.46</v>
          </cell>
          <cell r="AB1043" t="str">
            <v>Chirografario</v>
          </cell>
          <cell r="AK1043">
            <v>16059.279780821917</v>
          </cell>
          <cell r="AL1043" t="str">
            <v>Chirografario</v>
          </cell>
          <cell r="AM1043" t="str">
            <v>Chirografario - Altro</v>
          </cell>
          <cell r="AN1043" t="str">
            <v>CONSUMER - NON IPO</v>
          </cell>
        </row>
        <row r="1044">
          <cell r="M1044">
            <v>5620.82</v>
          </cell>
          <cell r="N1044">
            <v>5620.8200000000006</v>
          </cell>
          <cell r="R1044">
            <v>0</v>
          </cell>
          <cell r="AB1044" t="str">
            <v>Chirografario</v>
          </cell>
          <cell r="AK1044">
            <v>38452.568602739731</v>
          </cell>
          <cell r="AL1044" t="str">
            <v>Chirografario</v>
          </cell>
          <cell r="AM1044" t="str">
            <v>Chirografario - Altro</v>
          </cell>
          <cell r="AN1044" t="str">
            <v>CONSUMER - NON IPO</v>
          </cell>
        </row>
        <row r="1045">
          <cell r="M1045">
            <v>19728.060000000001</v>
          </cell>
          <cell r="N1045">
            <v>19728.060000000001</v>
          </cell>
          <cell r="R1045">
            <v>850.5</v>
          </cell>
          <cell r="AB1045" t="str">
            <v>Chirografario</v>
          </cell>
          <cell r="AK1045">
            <v>43239.583561643834</v>
          </cell>
          <cell r="AL1045" t="str">
            <v>Chirografario</v>
          </cell>
          <cell r="AM1045" t="str">
            <v>Chirografario - Altro</v>
          </cell>
          <cell r="AN1045" t="str">
            <v>CONSUMER - NON IPO</v>
          </cell>
        </row>
        <row r="1046">
          <cell r="M1046">
            <v>11542.06</v>
          </cell>
          <cell r="N1046">
            <v>11542.060000000001</v>
          </cell>
          <cell r="R1046">
            <v>490.37</v>
          </cell>
          <cell r="AB1046" t="str">
            <v>Chirografario</v>
          </cell>
          <cell r="AK1046">
            <v>30388.820986301373</v>
          </cell>
          <cell r="AL1046" t="str">
            <v>Chirografario</v>
          </cell>
          <cell r="AM1046" t="str">
            <v>Chirografario - Altro</v>
          </cell>
          <cell r="AN1046" t="str">
            <v>CONSUMER - NON IPO</v>
          </cell>
        </row>
        <row r="1047">
          <cell r="M1047">
            <v>18293.04</v>
          </cell>
          <cell r="N1047">
            <v>18293.04</v>
          </cell>
          <cell r="R1047">
            <v>771.71</v>
          </cell>
          <cell r="AB1047" t="str">
            <v>Chirografario</v>
          </cell>
          <cell r="AK1047">
            <v>35984.664986301374</v>
          </cell>
          <cell r="AL1047" t="str">
            <v>Chirografario</v>
          </cell>
          <cell r="AM1047" t="str">
            <v>Chirografario - Altro</v>
          </cell>
          <cell r="AN1047" t="str">
            <v>CONSUMER - NON IPO</v>
          </cell>
        </row>
        <row r="1048">
          <cell r="M1048">
            <v>13922.16</v>
          </cell>
          <cell r="N1048">
            <v>13922.16</v>
          </cell>
          <cell r="R1048">
            <v>264.64</v>
          </cell>
          <cell r="AB1048" t="str">
            <v>Chirografario</v>
          </cell>
          <cell r="AK1048">
            <v>80176.384438356166</v>
          </cell>
          <cell r="AL1048" t="str">
            <v>Chirografario</v>
          </cell>
          <cell r="AM1048" t="str">
            <v>Chirografario - Altro</v>
          </cell>
          <cell r="AN1048" t="str">
            <v>CONSUMER - NON IPO</v>
          </cell>
        </row>
        <row r="1049">
          <cell r="M1049">
            <v>12214.89</v>
          </cell>
          <cell r="N1049">
            <v>12214.89</v>
          </cell>
          <cell r="R1049">
            <v>516.80999999999995</v>
          </cell>
          <cell r="AB1049" t="str">
            <v>Chirografario</v>
          </cell>
          <cell r="AK1049">
            <v>24028.194575342462</v>
          </cell>
          <cell r="AL1049" t="str">
            <v>Chirografario</v>
          </cell>
          <cell r="AM1049" t="str">
            <v>Chirografario - Altro</v>
          </cell>
          <cell r="AN1049" t="str">
            <v>CONSUMER - NON IPO</v>
          </cell>
        </row>
        <row r="1050">
          <cell r="M1050">
            <v>9218.4</v>
          </cell>
          <cell r="N1050">
            <v>9218.4</v>
          </cell>
          <cell r="R1050">
            <v>406.54</v>
          </cell>
          <cell r="AB1050" t="str">
            <v>Chirografario</v>
          </cell>
          <cell r="AK1050">
            <v>24776.028493150687</v>
          </cell>
          <cell r="AL1050" t="str">
            <v>Chirografario</v>
          </cell>
          <cell r="AM1050" t="str">
            <v>Chirografario - Altro</v>
          </cell>
          <cell r="AN1050" t="str">
            <v>CONSUMER - NON IPO</v>
          </cell>
        </row>
        <row r="1051">
          <cell r="M1051">
            <v>3825.58</v>
          </cell>
          <cell r="N1051">
            <v>3825.58</v>
          </cell>
          <cell r="R1051">
            <v>150.86000000000001</v>
          </cell>
          <cell r="AB1051" t="str">
            <v>Chirografario</v>
          </cell>
          <cell r="AK1051">
            <v>6917.4871232876703</v>
          </cell>
          <cell r="AL1051" t="str">
            <v>Chirografario</v>
          </cell>
          <cell r="AM1051" t="str">
            <v>Chirografario - Altro</v>
          </cell>
          <cell r="AN1051" t="str">
            <v>CONSUMER - NON IPO</v>
          </cell>
        </row>
        <row r="1052">
          <cell r="M1052">
            <v>4550</v>
          </cell>
          <cell r="N1052">
            <v>4550</v>
          </cell>
          <cell r="R1052">
            <v>193.67</v>
          </cell>
          <cell r="AB1052" t="str">
            <v>Chirografario</v>
          </cell>
          <cell r="AK1052">
            <v>9972.6027397260277</v>
          </cell>
          <cell r="AL1052" t="str">
            <v>Chirografario</v>
          </cell>
          <cell r="AM1052" t="str">
            <v>Chirografario - Altro</v>
          </cell>
          <cell r="AN1052" t="str">
            <v>CONSUMER - NON IPO</v>
          </cell>
        </row>
        <row r="1053">
          <cell r="M1053">
            <v>11891.77</v>
          </cell>
          <cell r="N1053">
            <v>11891.77</v>
          </cell>
          <cell r="R1053">
            <v>570</v>
          </cell>
          <cell r="AB1053" t="str">
            <v>Chirografario</v>
          </cell>
          <cell r="AK1053">
            <v>29289.592410958903</v>
          </cell>
          <cell r="AL1053" t="str">
            <v>Chirografario</v>
          </cell>
          <cell r="AM1053" t="str">
            <v>Chirografario - Altro</v>
          </cell>
          <cell r="AN1053" t="str">
            <v>CONSUMER - NON IPO</v>
          </cell>
        </row>
        <row r="1054">
          <cell r="M1054">
            <v>14832.21</v>
          </cell>
          <cell r="N1054">
            <v>14832.21</v>
          </cell>
          <cell r="R1054">
            <v>648.41999999999996</v>
          </cell>
          <cell r="AB1054" t="str">
            <v>Chirografario</v>
          </cell>
          <cell r="AK1054">
            <v>26819.886575342462</v>
          </cell>
          <cell r="AL1054" t="str">
            <v>Chirografario</v>
          </cell>
          <cell r="AM1054" t="str">
            <v>Chirografario - Altro</v>
          </cell>
          <cell r="AN1054" t="str">
            <v>CONSUMER - NON IPO</v>
          </cell>
        </row>
        <row r="1055">
          <cell r="M1055">
            <v>5674.84</v>
          </cell>
          <cell r="N1055">
            <v>5674.84</v>
          </cell>
          <cell r="R1055">
            <v>102.49</v>
          </cell>
          <cell r="AB1055" t="str">
            <v>Chirografario</v>
          </cell>
          <cell r="AK1055">
            <v>31748.008986301371</v>
          </cell>
          <cell r="AL1055" t="str">
            <v>Chirografario</v>
          </cell>
          <cell r="AM1055" t="str">
            <v>Chirografario - Altro</v>
          </cell>
          <cell r="AN1055" t="str">
            <v>CONSUMER - NON IPO</v>
          </cell>
        </row>
        <row r="1056">
          <cell r="M1056">
            <v>9608.3700000000008</v>
          </cell>
          <cell r="N1056">
            <v>9608.369999999999</v>
          </cell>
          <cell r="R1056">
            <v>421.22</v>
          </cell>
          <cell r="AB1056" t="str">
            <v>Chirografario</v>
          </cell>
          <cell r="AK1056">
            <v>17374.038904109588</v>
          </cell>
          <cell r="AL1056" t="str">
            <v>Chirografario</v>
          </cell>
          <cell r="AM1056" t="str">
            <v>Chirografario - Altro</v>
          </cell>
          <cell r="AN1056" t="str">
            <v>CONSUMER - NON IPO</v>
          </cell>
        </row>
        <row r="1057">
          <cell r="M1057">
            <v>13125.75</v>
          </cell>
          <cell r="N1057">
            <v>13125.75</v>
          </cell>
          <cell r="R1057">
            <v>625.53</v>
          </cell>
          <cell r="AB1057" t="str">
            <v>Chirografario</v>
          </cell>
          <cell r="AK1057">
            <v>32041.214383561644</v>
          </cell>
          <cell r="AL1057" t="str">
            <v>Chirografario</v>
          </cell>
          <cell r="AM1057" t="str">
            <v>Chirografario - Altro</v>
          </cell>
          <cell r="AN1057" t="str">
            <v>CONSUMER - NON IPO</v>
          </cell>
        </row>
        <row r="1058">
          <cell r="M1058">
            <v>592.37</v>
          </cell>
          <cell r="N1058">
            <v>592.37</v>
          </cell>
          <cell r="R1058">
            <v>24.14</v>
          </cell>
          <cell r="AB1058" t="str">
            <v>Chirografario</v>
          </cell>
          <cell r="AK1058">
            <v>1866.3712328767124</v>
          </cell>
          <cell r="AL1058" t="str">
            <v>Chirografario</v>
          </cell>
          <cell r="AM1058" t="str">
            <v>Chirografario - Altro</v>
          </cell>
          <cell r="AN1058" t="str">
            <v>CONSUMER - NON IPO</v>
          </cell>
        </row>
        <row r="1059">
          <cell r="M1059">
            <v>4977.9799999999996</v>
          </cell>
          <cell r="N1059">
            <v>4977.9800000000005</v>
          </cell>
          <cell r="R1059">
            <v>218.26</v>
          </cell>
          <cell r="AB1059" t="str">
            <v>Chirografario</v>
          </cell>
          <cell r="AK1059">
            <v>9887.7684931506865</v>
          </cell>
          <cell r="AL1059" t="str">
            <v>Chirografario</v>
          </cell>
          <cell r="AM1059" t="str">
            <v>Chirografario - Altro</v>
          </cell>
          <cell r="AN1059" t="str">
            <v>CONSUMER - NON IPO</v>
          </cell>
        </row>
        <row r="1060">
          <cell r="M1060">
            <v>7587.29</v>
          </cell>
          <cell r="N1060">
            <v>7587.29</v>
          </cell>
          <cell r="R1060">
            <v>346.91</v>
          </cell>
          <cell r="AB1060" t="str">
            <v>Chirografario</v>
          </cell>
          <cell r="AK1060">
            <v>11287.393068493151</v>
          </cell>
          <cell r="AL1060" t="str">
            <v>Chirografario</v>
          </cell>
          <cell r="AM1060" t="str">
            <v>Chirografario - Altro</v>
          </cell>
          <cell r="AN1060" t="str">
            <v>CONSUMER - NON IPO</v>
          </cell>
        </row>
        <row r="1061">
          <cell r="M1061">
            <v>19798.37</v>
          </cell>
          <cell r="N1061">
            <v>19798.37</v>
          </cell>
          <cell r="R1061">
            <v>944.89</v>
          </cell>
          <cell r="AB1061" t="str">
            <v>Chirografario</v>
          </cell>
          <cell r="AK1061">
            <v>38945.834684931506</v>
          </cell>
          <cell r="AL1061" t="str">
            <v>Chirografario</v>
          </cell>
          <cell r="AM1061" t="str">
            <v>Chirografario - Altro</v>
          </cell>
          <cell r="AN1061" t="str">
            <v>CONSUMER - NON IPO</v>
          </cell>
        </row>
        <row r="1062">
          <cell r="M1062">
            <v>4914.05</v>
          </cell>
          <cell r="N1062">
            <v>4914.05</v>
          </cell>
          <cell r="R1062">
            <v>207.92</v>
          </cell>
          <cell r="AB1062" t="str">
            <v>Chirografario</v>
          </cell>
          <cell r="AK1062">
            <v>16075.00191780822</v>
          </cell>
          <cell r="AL1062" t="str">
            <v>Chirografario</v>
          </cell>
          <cell r="AM1062" t="str">
            <v>Chirografario - Altro</v>
          </cell>
          <cell r="AN1062" t="str">
            <v>CONSUMER - NON IPO</v>
          </cell>
        </row>
        <row r="1063">
          <cell r="M1063">
            <v>23903.22</v>
          </cell>
          <cell r="N1063">
            <v>23903.22</v>
          </cell>
          <cell r="R1063">
            <v>1066.5999999999999</v>
          </cell>
          <cell r="AB1063" t="str">
            <v>Chirografario</v>
          </cell>
          <cell r="AK1063">
            <v>46431.186246575344</v>
          </cell>
          <cell r="AL1063" t="str">
            <v>Chirografario</v>
          </cell>
          <cell r="AM1063" t="str">
            <v>Chirografario - Altro</v>
          </cell>
          <cell r="AN1063" t="str">
            <v>CONSUMER - NON IPO</v>
          </cell>
        </row>
        <row r="1064">
          <cell r="M1064">
            <v>3947.76</v>
          </cell>
          <cell r="N1064">
            <v>3947.76</v>
          </cell>
          <cell r="R1064">
            <v>84.98</v>
          </cell>
          <cell r="AB1064" t="str">
            <v>Chirografario</v>
          </cell>
          <cell r="AK1064">
            <v>24281.42794520548</v>
          </cell>
          <cell r="AL1064" t="str">
            <v>Chirografario</v>
          </cell>
          <cell r="AM1064" t="str">
            <v>Chirografario - Altro</v>
          </cell>
          <cell r="AN1064" t="str">
            <v>CONSUMER - NON IPO</v>
          </cell>
        </row>
        <row r="1065">
          <cell r="M1065">
            <v>23160.86</v>
          </cell>
          <cell r="N1065">
            <v>23160.859999999997</v>
          </cell>
          <cell r="R1065">
            <v>138.29</v>
          </cell>
          <cell r="AB1065" t="str">
            <v>Chirografario</v>
          </cell>
          <cell r="AK1065">
            <v>98798.51786301368</v>
          </cell>
          <cell r="AL1065" t="str">
            <v>Chirografario</v>
          </cell>
          <cell r="AM1065" t="str">
            <v>Chirografario - Altro</v>
          </cell>
          <cell r="AN1065" t="str">
            <v>CONSUMER - NON IPO</v>
          </cell>
        </row>
        <row r="1066">
          <cell r="M1066">
            <v>7686.79</v>
          </cell>
          <cell r="N1066">
            <v>7686.79</v>
          </cell>
          <cell r="R1066">
            <v>0</v>
          </cell>
          <cell r="AB1066" t="str">
            <v>Chirografario</v>
          </cell>
          <cell r="AK1066">
            <v>55387.007397260277</v>
          </cell>
          <cell r="AL1066" t="str">
            <v>Chirografario</v>
          </cell>
          <cell r="AM1066" t="str">
            <v>Chirografario - Altro</v>
          </cell>
          <cell r="AN1066" t="str">
            <v>CONSUMER - NON IPO</v>
          </cell>
        </row>
        <row r="1067">
          <cell r="M1067">
            <v>5293.03</v>
          </cell>
          <cell r="N1067">
            <v>5293.0300000000007</v>
          </cell>
          <cell r="R1067">
            <v>107.53</v>
          </cell>
          <cell r="AB1067" t="str">
            <v>Chirografario</v>
          </cell>
          <cell r="AK1067">
            <v>38892.894410958914</v>
          </cell>
          <cell r="AL1067" t="str">
            <v>Chirografario</v>
          </cell>
          <cell r="AM1067" t="str">
            <v>Chirografario - Altro</v>
          </cell>
          <cell r="AN1067" t="str">
            <v>CONSUMER - NON IPO</v>
          </cell>
        </row>
        <row r="1068">
          <cell r="M1068">
            <v>22789.35</v>
          </cell>
          <cell r="N1068">
            <v>22789.35</v>
          </cell>
          <cell r="R1068">
            <v>1029.56</v>
          </cell>
          <cell r="AB1068" t="str">
            <v>Chirografario</v>
          </cell>
          <cell r="AK1068">
            <v>40396.464246575335</v>
          </cell>
          <cell r="AL1068" t="str">
            <v>Chirografario</v>
          </cell>
          <cell r="AM1068" t="str">
            <v>Chirografario - Altro</v>
          </cell>
          <cell r="AN1068" t="str">
            <v>CONSUMER - NON IPO</v>
          </cell>
        </row>
        <row r="1069">
          <cell r="M1069">
            <v>13752.78</v>
          </cell>
          <cell r="N1069">
            <v>13752.78</v>
          </cell>
          <cell r="R1069">
            <v>606.12</v>
          </cell>
          <cell r="AB1069" t="str">
            <v>Chirografario</v>
          </cell>
          <cell r="AK1069">
            <v>26789.661863013702</v>
          </cell>
          <cell r="AL1069" t="str">
            <v>Chirografario</v>
          </cell>
          <cell r="AM1069" t="str">
            <v>Chirografario - Altro</v>
          </cell>
          <cell r="AN1069" t="str">
            <v>CONSUMER - NON IPO</v>
          </cell>
        </row>
        <row r="1070">
          <cell r="M1070">
            <v>2503.83</v>
          </cell>
          <cell r="N1070">
            <v>2503.83</v>
          </cell>
          <cell r="R1070">
            <v>99.51</v>
          </cell>
          <cell r="AB1070" t="str">
            <v>Chirografario</v>
          </cell>
          <cell r="AK1070">
            <v>15441.428301369862</v>
          </cell>
          <cell r="AL1070" t="str">
            <v>Chirografario</v>
          </cell>
          <cell r="AM1070" t="str">
            <v>Chirografario - Altro</v>
          </cell>
          <cell r="AN1070" t="str">
            <v>CONSUMER - NON IPO</v>
          </cell>
        </row>
        <row r="1071">
          <cell r="M1071">
            <v>5019.18</v>
          </cell>
          <cell r="N1071">
            <v>5019.18</v>
          </cell>
          <cell r="R1071">
            <v>87.07</v>
          </cell>
          <cell r="AB1071" t="str">
            <v>Chirografario</v>
          </cell>
          <cell r="AK1071">
            <v>28904.976328767127</v>
          </cell>
          <cell r="AL1071" t="str">
            <v>Chirografario</v>
          </cell>
          <cell r="AM1071" t="str">
            <v>Chirografario - Altro</v>
          </cell>
          <cell r="AN1071" t="str">
            <v>CONSUMER - NON IPO</v>
          </cell>
        </row>
        <row r="1072">
          <cell r="M1072">
            <v>15290.91</v>
          </cell>
          <cell r="N1072">
            <v>15290.91</v>
          </cell>
          <cell r="R1072">
            <v>3703.71</v>
          </cell>
          <cell r="AB1072" t="str">
            <v>Chirografario</v>
          </cell>
          <cell r="AK1072">
            <v>46794.373890410956</v>
          </cell>
          <cell r="AL1072" t="str">
            <v>Chirografario</v>
          </cell>
          <cell r="AM1072" t="str">
            <v>Chirografario - Altro</v>
          </cell>
          <cell r="AN1072" t="str">
            <v>CONSUMER - NON IPO</v>
          </cell>
        </row>
        <row r="1073">
          <cell r="M1073">
            <v>3334.09</v>
          </cell>
          <cell r="N1073">
            <v>3334.09</v>
          </cell>
          <cell r="R1073">
            <v>142.03</v>
          </cell>
          <cell r="AB1073" t="str">
            <v>Chirografario</v>
          </cell>
          <cell r="AK1073">
            <v>6558.5660821917809</v>
          </cell>
          <cell r="AL1073" t="str">
            <v>Chirografario</v>
          </cell>
          <cell r="AM1073" t="str">
            <v>Chirografario - Altro</v>
          </cell>
          <cell r="AN1073" t="str">
            <v>CONSUMER - NON IPO</v>
          </cell>
        </row>
        <row r="1074">
          <cell r="M1074">
            <v>6854.22</v>
          </cell>
          <cell r="N1074">
            <v>6854.22</v>
          </cell>
          <cell r="R1074">
            <v>281.75</v>
          </cell>
          <cell r="AB1074" t="str">
            <v>Chirografario</v>
          </cell>
          <cell r="AK1074">
            <v>13483.095780821917</v>
          </cell>
          <cell r="AL1074" t="str">
            <v>Chirografario</v>
          </cell>
          <cell r="AM1074" t="str">
            <v>Chirografario - Altro</v>
          </cell>
          <cell r="AN1074" t="str">
            <v>CONSUMER - NON IPO</v>
          </cell>
        </row>
        <row r="1075">
          <cell r="M1075">
            <v>22122.89</v>
          </cell>
          <cell r="N1075">
            <v>22122.89</v>
          </cell>
          <cell r="R1075">
            <v>972.12</v>
          </cell>
          <cell r="AB1075" t="str">
            <v>Chirografario</v>
          </cell>
          <cell r="AK1075">
            <v>42972.956191780817</v>
          </cell>
          <cell r="AL1075" t="str">
            <v>Chirografario</v>
          </cell>
          <cell r="AM1075" t="str">
            <v>Chirografario - Altro</v>
          </cell>
          <cell r="AN1075" t="str">
            <v>CONSUMER - NON IPO</v>
          </cell>
        </row>
        <row r="1076">
          <cell r="M1076">
            <v>16875.11</v>
          </cell>
          <cell r="N1076">
            <v>16875.11</v>
          </cell>
          <cell r="R1076">
            <v>737.5</v>
          </cell>
          <cell r="AB1076" t="str">
            <v>Chirografario</v>
          </cell>
          <cell r="AK1076">
            <v>35645.780301369865</v>
          </cell>
          <cell r="AL1076" t="str">
            <v>Chirografario</v>
          </cell>
          <cell r="AM1076" t="str">
            <v>Chirografario - Altro</v>
          </cell>
          <cell r="AN1076" t="str">
            <v>CONSUMER - NON IPO</v>
          </cell>
        </row>
        <row r="1077">
          <cell r="M1077">
            <v>17363.330000000002</v>
          </cell>
          <cell r="N1077">
            <v>17363.329999999998</v>
          </cell>
          <cell r="R1077">
            <v>782.94</v>
          </cell>
          <cell r="AB1077" t="str">
            <v>Chirografario</v>
          </cell>
          <cell r="AK1077">
            <v>34679.089232876708</v>
          </cell>
          <cell r="AL1077" t="str">
            <v>Chirografario</v>
          </cell>
          <cell r="AM1077" t="str">
            <v>Chirografario - Altro</v>
          </cell>
          <cell r="AN1077" t="str">
            <v>CONSUMER - NON IPO</v>
          </cell>
        </row>
        <row r="1078">
          <cell r="M1078">
            <v>5621.93</v>
          </cell>
          <cell r="N1078">
            <v>5621.93</v>
          </cell>
          <cell r="R1078">
            <v>105.86</v>
          </cell>
          <cell r="AB1078" t="str">
            <v>Chirografario</v>
          </cell>
          <cell r="AK1078">
            <v>30974.523917808219</v>
          </cell>
          <cell r="AL1078" t="str">
            <v>Chirografario</v>
          </cell>
          <cell r="AM1078" t="str">
            <v>Chirografario - Altro</v>
          </cell>
          <cell r="AN1078" t="str">
            <v>CONSUMER - NON IPO</v>
          </cell>
        </row>
        <row r="1079">
          <cell r="M1079">
            <v>6325.86</v>
          </cell>
          <cell r="N1079">
            <v>6325.86</v>
          </cell>
          <cell r="R1079">
            <v>272.94</v>
          </cell>
          <cell r="AB1079" t="str">
            <v>Chirografario</v>
          </cell>
          <cell r="AK1079">
            <v>29133.618246575341</v>
          </cell>
          <cell r="AL1079" t="str">
            <v>Chirografario</v>
          </cell>
          <cell r="AM1079" t="str">
            <v>Chirografario - Altro</v>
          </cell>
          <cell r="AN1079" t="str">
            <v>CONSUMER - NON IPO</v>
          </cell>
        </row>
        <row r="1080">
          <cell r="M1080">
            <v>10617.77</v>
          </cell>
          <cell r="N1080">
            <v>10617.77</v>
          </cell>
          <cell r="R1080">
            <v>206.86</v>
          </cell>
          <cell r="AB1080" t="str">
            <v>Chirografario</v>
          </cell>
          <cell r="AK1080">
            <v>62048.502493150685</v>
          </cell>
          <cell r="AL1080" t="str">
            <v>Chirografario</v>
          </cell>
          <cell r="AM1080" t="str">
            <v>Chirografario - Altro</v>
          </cell>
          <cell r="AN1080" t="str">
            <v>CONSUMER - NON IPO</v>
          </cell>
        </row>
        <row r="1081">
          <cell r="M1081">
            <v>17208.82</v>
          </cell>
          <cell r="N1081">
            <v>17208.82</v>
          </cell>
          <cell r="R1081">
            <v>777.56</v>
          </cell>
          <cell r="AB1081" t="str">
            <v>Chirografario</v>
          </cell>
          <cell r="AK1081">
            <v>34370.492547945207</v>
          </cell>
          <cell r="AL1081" t="str">
            <v>Chirografario</v>
          </cell>
          <cell r="AM1081" t="str">
            <v>Chirografario - Altro</v>
          </cell>
          <cell r="AN1081" t="str">
            <v>CONSUMER - NON IPO</v>
          </cell>
        </row>
        <row r="1082">
          <cell r="M1082">
            <v>6213.05</v>
          </cell>
          <cell r="N1082">
            <v>6213.0499999999993</v>
          </cell>
          <cell r="R1082">
            <v>117.75</v>
          </cell>
          <cell r="AB1082" t="str">
            <v>Chirografario</v>
          </cell>
          <cell r="AK1082">
            <v>33737.712602739717</v>
          </cell>
          <cell r="AL1082" t="str">
            <v>Chirografario</v>
          </cell>
          <cell r="AM1082" t="str">
            <v>Chirografario - Altro</v>
          </cell>
          <cell r="AN1082" t="str">
            <v>CONSUMER - NON IPO</v>
          </cell>
        </row>
        <row r="1083">
          <cell r="M1083">
            <v>8597.68</v>
          </cell>
          <cell r="N1083">
            <v>8597.68</v>
          </cell>
          <cell r="R1083">
            <v>370.2</v>
          </cell>
          <cell r="AB1083" t="str">
            <v>Chirografario</v>
          </cell>
          <cell r="AK1083">
            <v>16700.698958904108</v>
          </cell>
          <cell r="AL1083" t="str">
            <v>Chirografario</v>
          </cell>
          <cell r="AM1083" t="str">
            <v>Chirografario - Altro</v>
          </cell>
          <cell r="AN1083" t="str">
            <v>CONSUMER - NON IPO</v>
          </cell>
        </row>
        <row r="1084">
          <cell r="M1084">
            <v>11425.51</v>
          </cell>
          <cell r="N1084">
            <v>11425.51</v>
          </cell>
          <cell r="R1084">
            <v>515.19000000000005</v>
          </cell>
          <cell r="AB1084" t="str">
            <v>Chirografario</v>
          </cell>
          <cell r="AK1084">
            <v>25042.213698630138</v>
          </cell>
          <cell r="AL1084" t="str">
            <v>Chirografario</v>
          </cell>
          <cell r="AM1084" t="str">
            <v>Chirografario - Altro</v>
          </cell>
          <cell r="AN1084" t="str">
            <v>CONSUMER - NON IPO</v>
          </cell>
        </row>
        <row r="1085">
          <cell r="M1085">
            <v>3438.02</v>
          </cell>
          <cell r="N1085">
            <v>3438.02</v>
          </cell>
          <cell r="R1085">
            <v>146</v>
          </cell>
          <cell r="AB1085" t="str">
            <v>Chirografario</v>
          </cell>
          <cell r="AK1085">
            <v>6763.0092054794513</v>
          </cell>
          <cell r="AL1085" t="str">
            <v>Chirografario</v>
          </cell>
          <cell r="AM1085" t="str">
            <v>Chirografario - Altro</v>
          </cell>
          <cell r="AN1085" t="str">
            <v>CONSUMER - NON IPO</v>
          </cell>
        </row>
        <row r="1086">
          <cell r="M1086">
            <v>8424.24</v>
          </cell>
          <cell r="N1086">
            <v>8424.24</v>
          </cell>
          <cell r="R1086">
            <v>367.4</v>
          </cell>
          <cell r="AB1086" t="str">
            <v>Chirografario</v>
          </cell>
          <cell r="AK1086">
            <v>14932.830904109587</v>
          </cell>
          <cell r="AL1086" t="str">
            <v>Chirografario</v>
          </cell>
          <cell r="AM1086" t="str">
            <v>Chirografario - Altro</v>
          </cell>
          <cell r="AN1086" t="str">
            <v>CONSUMER - NON IPO</v>
          </cell>
        </row>
        <row r="1087">
          <cell r="M1087">
            <v>4899.99</v>
          </cell>
          <cell r="N1087">
            <v>4899.99</v>
          </cell>
          <cell r="R1087">
            <v>106.54</v>
          </cell>
          <cell r="AB1087" t="str">
            <v>Chirografario</v>
          </cell>
          <cell r="AK1087">
            <v>25533.646520547944</v>
          </cell>
          <cell r="AL1087" t="str">
            <v>Chirografario</v>
          </cell>
          <cell r="AM1087" t="str">
            <v>Chirografario - Altro</v>
          </cell>
          <cell r="AN1087" t="str">
            <v>CONSUMER - NON IPO</v>
          </cell>
        </row>
        <row r="1088">
          <cell r="M1088">
            <v>6040.64</v>
          </cell>
          <cell r="N1088">
            <v>6040.64</v>
          </cell>
          <cell r="R1088">
            <v>131.59</v>
          </cell>
          <cell r="AB1088" t="str">
            <v>Chirografario</v>
          </cell>
          <cell r="AK1088">
            <v>33413.841534246574</v>
          </cell>
          <cell r="AL1088" t="str">
            <v>Chirografario</v>
          </cell>
          <cell r="AM1088" t="str">
            <v>Chirografario - Altro</v>
          </cell>
          <cell r="AN1088" t="str">
            <v>CONSUMER - NON IPO</v>
          </cell>
        </row>
        <row r="1089">
          <cell r="M1089">
            <v>19493.37</v>
          </cell>
          <cell r="N1089">
            <v>19493.37</v>
          </cell>
          <cell r="R1089">
            <v>120.72</v>
          </cell>
          <cell r="AB1089" t="str">
            <v>Chirografario</v>
          </cell>
          <cell r="AK1089">
            <v>120912.30049315069</v>
          </cell>
          <cell r="AL1089" t="str">
            <v>Chirografario</v>
          </cell>
          <cell r="AM1089" t="str">
            <v>Chirografario - Altro</v>
          </cell>
          <cell r="AN1089" t="str">
            <v>CONSUMER - NON IPO</v>
          </cell>
        </row>
        <row r="1090">
          <cell r="M1090">
            <v>2067.41</v>
          </cell>
          <cell r="N1090">
            <v>2067.41</v>
          </cell>
          <cell r="R1090">
            <v>80.59</v>
          </cell>
          <cell r="AB1090" t="str">
            <v>Chirografario</v>
          </cell>
          <cell r="AK1090">
            <v>3738.3304109589035</v>
          </cell>
          <cell r="AL1090" t="str">
            <v>Chirografario</v>
          </cell>
          <cell r="AM1090" t="str">
            <v>Chirografario - Altro</v>
          </cell>
          <cell r="AN1090" t="str">
            <v>CONSUMER - NON IPO</v>
          </cell>
        </row>
        <row r="1091">
          <cell r="M1091">
            <v>2950.37</v>
          </cell>
          <cell r="N1091">
            <v>2950.37</v>
          </cell>
          <cell r="R1091">
            <v>113.18</v>
          </cell>
          <cell r="AB1091" t="str">
            <v>Chirografario</v>
          </cell>
          <cell r="AK1091">
            <v>10168.672493150683</v>
          </cell>
          <cell r="AL1091" t="str">
            <v>Chirografario</v>
          </cell>
          <cell r="AM1091" t="str">
            <v>Chirografario - Altro</v>
          </cell>
          <cell r="AN1091" t="str">
            <v>CONSUMER - NON IPO</v>
          </cell>
        </row>
        <row r="1092">
          <cell r="M1092">
            <v>29903.649999999998</v>
          </cell>
          <cell r="N1092">
            <v>29903.65</v>
          </cell>
          <cell r="R1092">
            <v>0</v>
          </cell>
          <cell r="AB1092" t="str">
            <v>Chirografario</v>
          </cell>
          <cell r="AK1092">
            <v>169017.06835616438</v>
          </cell>
          <cell r="AL1092" t="str">
            <v>Chirografario</v>
          </cell>
          <cell r="AM1092" t="str">
            <v>Chirografario - Altro</v>
          </cell>
          <cell r="AN1092" t="str">
            <v>CONSUMER - NON IPO</v>
          </cell>
        </row>
        <row r="1093">
          <cell r="M1093">
            <v>6033.22</v>
          </cell>
          <cell r="N1093">
            <v>6033.22</v>
          </cell>
          <cell r="R1093">
            <v>113.58</v>
          </cell>
          <cell r="AB1093" t="str">
            <v>Chirografario</v>
          </cell>
          <cell r="AK1093">
            <v>32761.21106849315</v>
          </cell>
          <cell r="AL1093" t="str">
            <v>Chirografario</v>
          </cell>
          <cell r="AM1093" t="str">
            <v>Chirografario - Altro</v>
          </cell>
          <cell r="AN1093" t="str">
            <v>CONSUMER - NON IPO</v>
          </cell>
        </row>
        <row r="1094">
          <cell r="M1094">
            <v>3172.35</v>
          </cell>
          <cell r="N1094">
            <v>3172.3500000000004</v>
          </cell>
          <cell r="R1094">
            <v>58.15</v>
          </cell>
          <cell r="AB1094" t="str">
            <v>Chirografario</v>
          </cell>
          <cell r="AK1094">
            <v>18808.124383561648</v>
          </cell>
          <cell r="AL1094" t="str">
            <v>Chirografario</v>
          </cell>
          <cell r="AM1094" t="str">
            <v>Chirografario - Altro</v>
          </cell>
          <cell r="AN1094" t="str">
            <v>CONSUMER - NON IPO</v>
          </cell>
        </row>
        <row r="1095">
          <cell r="M1095">
            <v>2505.33</v>
          </cell>
          <cell r="N1095">
            <v>2505.33</v>
          </cell>
          <cell r="R1095">
            <v>99.82</v>
          </cell>
          <cell r="AB1095" t="str">
            <v>Chirografario</v>
          </cell>
          <cell r="AK1095">
            <v>14208.309863013697</v>
          </cell>
          <cell r="AL1095" t="str">
            <v>Chirografario</v>
          </cell>
          <cell r="AM1095" t="str">
            <v>Chirografario - Altro</v>
          </cell>
          <cell r="AN1095" t="str">
            <v>CONSUMER - NON IPO</v>
          </cell>
        </row>
        <row r="1096">
          <cell r="M1096">
            <v>9506.82</v>
          </cell>
          <cell r="N1096">
            <v>9506.82</v>
          </cell>
          <cell r="R1096">
            <v>405.48</v>
          </cell>
          <cell r="AB1096" t="str">
            <v>Chirografario</v>
          </cell>
          <cell r="AK1096">
            <v>16330.893534246574</v>
          </cell>
          <cell r="AL1096" t="str">
            <v>Chirografario</v>
          </cell>
          <cell r="AM1096" t="str">
            <v>Chirografario - Altro</v>
          </cell>
          <cell r="AN1096" t="str">
            <v>CONSUMER - NON IPO</v>
          </cell>
        </row>
        <row r="1097">
          <cell r="M1097">
            <v>2467.1</v>
          </cell>
          <cell r="N1097">
            <v>2467.1000000000004</v>
          </cell>
          <cell r="R1097">
            <v>89.5</v>
          </cell>
          <cell r="AB1097" t="str">
            <v>Chirografario</v>
          </cell>
          <cell r="AK1097">
            <v>3670.2336986301375</v>
          </cell>
          <cell r="AL1097" t="str">
            <v>Chirografario</v>
          </cell>
          <cell r="AM1097" t="str">
            <v>Chirografario - Altro</v>
          </cell>
          <cell r="AN1097" t="str">
            <v>CONSUMER - NON IPO</v>
          </cell>
        </row>
        <row r="1098">
          <cell r="M1098">
            <v>4747.47</v>
          </cell>
          <cell r="N1098">
            <v>4747.47</v>
          </cell>
          <cell r="R1098">
            <v>102.96</v>
          </cell>
          <cell r="AB1098" t="str">
            <v>Chirografario</v>
          </cell>
          <cell r="AK1098">
            <v>27743.434273972602</v>
          </cell>
          <cell r="AL1098" t="str">
            <v>Chirografario</v>
          </cell>
          <cell r="AM1098" t="str">
            <v>Chirografario - Altro</v>
          </cell>
          <cell r="AN1098" t="str">
            <v>CONSUMER - NON IPO</v>
          </cell>
        </row>
        <row r="1099">
          <cell r="M1099">
            <v>9734</v>
          </cell>
          <cell r="N1099">
            <v>9734</v>
          </cell>
          <cell r="R1099">
            <v>430.18</v>
          </cell>
          <cell r="AB1099" t="str">
            <v>Chirografario</v>
          </cell>
          <cell r="AK1099">
            <v>18774.619178082194</v>
          </cell>
          <cell r="AL1099" t="str">
            <v>Chirografario</v>
          </cell>
          <cell r="AM1099" t="str">
            <v>Chirografario - Altro</v>
          </cell>
          <cell r="AN1099" t="str">
            <v>CONSUMER - NON IPO</v>
          </cell>
        </row>
        <row r="1100">
          <cell r="M1100">
            <v>7435.67</v>
          </cell>
          <cell r="N1100">
            <v>7435.67</v>
          </cell>
          <cell r="R1100">
            <v>160.36000000000001</v>
          </cell>
          <cell r="AB1100" t="str">
            <v>Chirografario</v>
          </cell>
          <cell r="AK1100">
            <v>40376.706684931502</v>
          </cell>
          <cell r="AL1100" t="str">
            <v>Chirografario</v>
          </cell>
          <cell r="AM1100" t="str">
            <v>Chirografario - Altro</v>
          </cell>
          <cell r="AN1100" t="str">
            <v>CONSUMER - NON IPO</v>
          </cell>
        </row>
        <row r="1101">
          <cell r="M1101">
            <v>19814.689999999999</v>
          </cell>
          <cell r="N1101">
            <v>19814.690000000002</v>
          </cell>
          <cell r="R1101">
            <v>360.32</v>
          </cell>
          <cell r="AB1101" t="str">
            <v>Chirografario</v>
          </cell>
          <cell r="AK1101">
            <v>88704.667013698636</v>
          </cell>
          <cell r="AL1101" t="str">
            <v>Chirografario</v>
          </cell>
          <cell r="AM1101" t="str">
            <v>Chirografario - Altro</v>
          </cell>
          <cell r="AN1101" t="str">
            <v>CONSUMER - NON IPO</v>
          </cell>
        </row>
        <row r="1102">
          <cell r="M1102">
            <v>13317.94</v>
          </cell>
          <cell r="N1102">
            <v>13317.939999999999</v>
          </cell>
          <cell r="R1102">
            <v>535.61</v>
          </cell>
          <cell r="AB1102" t="str">
            <v>Chirografario</v>
          </cell>
          <cell r="AK1102">
            <v>23607.416931506847</v>
          </cell>
          <cell r="AL1102" t="str">
            <v>Chirografario</v>
          </cell>
          <cell r="AM1102" t="str">
            <v>Chirografario - Altro</v>
          </cell>
          <cell r="AN1102" t="str">
            <v>CONSUMER - NON IPO</v>
          </cell>
        </row>
        <row r="1103">
          <cell r="M1103">
            <v>3954.51</v>
          </cell>
          <cell r="N1103">
            <v>3954.51</v>
          </cell>
          <cell r="R1103">
            <v>169.73</v>
          </cell>
          <cell r="AB1103" t="str">
            <v>Chirografario</v>
          </cell>
          <cell r="AK1103">
            <v>21961.073342465752</v>
          </cell>
          <cell r="AL1103" t="str">
            <v>Chirografario</v>
          </cell>
          <cell r="AM1103" t="str">
            <v>Chirografario - Altro</v>
          </cell>
          <cell r="AN1103" t="str">
            <v>CONSUMER - NON IPO</v>
          </cell>
        </row>
        <row r="1104">
          <cell r="M1104">
            <v>3525.44</v>
          </cell>
          <cell r="N1104">
            <v>3525.44</v>
          </cell>
          <cell r="R1104">
            <v>0</v>
          </cell>
          <cell r="AB1104" t="str">
            <v>Chirografario</v>
          </cell>
          <cell r="AK1104">
            <v>18844.201205479454</v>
          </cell>
          <cell r="AL1104" t="str">
            <v>Chirografario</v>
          </cell>
          <cell r="AM1104" t="str">
            <v>Chirografario - Altro</v>
          </cell>
          <cell r="AN1104" t="str">
            <v>CONSUMER - NON IPO</v>
          </cell>
        </row>
        <row r="1105">
          <cell r="M1105">
            <v>17972.8</v>
          </cell>
          <cell r="N1105">
            <v>17972.8</v>
          </cell>
          <cell r="R1105">
            <v>864.97</v>
          </cell>
          <cell r="AB1105" t="str">
            <v>Chirografario</v>
          </cell>
          <cell r="AK1105">
            <v>43873.328219178082</v>
          </cell>
          <cell r="AL1105" t="str">
            <v>Chirografario</v>
          </cell>
          <cell r="AM1105" t="str">
            <v>Chirografario - Altro</v>
          </cell>
          <cell r="AN1105" t="str">
            <v>CONSUMER - NON IPO</v>
          </cell>
        </row>
        <row r="1106">
          <cell r="M1106">
            <v>18728.919999999998</v>
          </cell>
          <cell r="N1106">
            <v>18728.919999999998</v>
          </cell>
          <cell r="R1106">
            <v>859.02</v>
          </cell>
          <cell r="AB1106" t="str">
            <v>Chirografario</v>
          </cell>
          <cell r="AK1106">
            <v>36123.725150684928</v>
          </cell>
          <cell r="AL1106" t="str">
            <v>Chirografario</v>
          </cell>
          <cell r="AM1106" t="str">
            <v>Chirografario - Altro</v>
          </cell>
          <cell r="AN1106" t="str">
            <v>CONSUMER - NON IPO</v>
          </cell>
        </row>
        <row r="1107">
          <cell r="M1107">
            <v>16620.669999999998</v>
          </cell>
          <cell r="N1107">
            <v>16620.669999999998</v>
          </cell>
          <cell r="R1107">
            <v>2466.59</v>
          </cell>
          <cell r="AB1107" t="str">
            <v>Chirografario</v>
          </cell>
          <cell r="AK1107">
            <v>40572.649232876713</v>
          </cell>
          <cell r="AL1107" t="str">
            <v>Chirografario</v>
          </cell>
          <cell r="AM1107" t="str">
            <v>Chirografario - Altro</v>
          </cell>
          <cell r="AN1107" t="str">
            <v>CONSUMER - NON IPO</v>
          </cell>
        </row>
        <row r="1108">
          <cell r="M1108">
            <v>20868.900000000001</v>
          </cell>
          <cell r="N1108">
            <v>20868.899999999998</v>
          </cell>
          <cell r="R1108">
            <v>902.75</v>
          </cell>
          <cell r="AB1108" t="str">
            <v>Chirografario</v>
          </cell>
          <cell r="AK1108">
            <v>46712.030958904099</v>
          </cell>
          <cell r="AL1108" t="str">
            <v>Chirografario</v>
          </cell>
          <cell r="AM1108" t="str">
            <v>Chirografario - Altro</v>
          </cell>
          <cell r="AN1108" t="str">
            <v>CONSUMER - NON IPO</v>
          </cell>
        </row>
        <row r="1109">
          <cell r="M1109">
            <v>617</v>
          </cell>
          <cell r="N1109">
            <v>617</v>
          </cell>
          <cell r="R1109">
            <v>0</v>
          </cell>
          <cell r="AB1109" t="str">
            <v>Chirografario</v>
          </cell>
          <cell r="AK1109">
            <v>2635.3506849315067</v>
          </cell>
          <cell r="AL1109" t="str">
            <v>Chirografario</v>
          </cell>
          <cell r="AM1109" t="str">
            <v>Chirografario - Altro</v>
          </cell>
          <cell r="AN1109" t="str">
            <v>CONSUMER - NON IPO</v>
          </cell>
        </row>
        <row r="1110">
          <cell r="M1110">
            <v>1289.3900000000001</v>
          </cell>
          <cell r="N1110">
            <v>1289.3899999999999</v>
          </cell>
          <cell r="R1110">
            <v>0</v>
          </cell>
          <cell r="AB1110" t="str">
            <v>Chirografario</v>
          </cell>
          <cell r="AK1110">
            <v>7213.5188493150681</v>
          </cell>
          <cell r="AL1110" t="str">
            <v>Chirografario</v>
          </cell>
          <cell r="AM1110" t="str">
            <v>Chirografario - Altro</v>
          </cell>
          <cell r="AN1110" t="str">
            <v>CONSUMER - NON IPO</v>
          </cell>
        </row>
        <row r="1111">
          <cell r="M1111">
            <v>24340.42</v>
          </cell>
          <cell r="N1111">
            <v>24340.42</v>
          </cell>
          <cell r="R1111">
            <v>1094.69</v>
          </cell>
          <cell r="AB1111" t="str">
            <v>Chirografario</v>
          </cell>
          <cell r="AK1111">
            <v>41812.173534246569</v>
          </cell>
          <cell r="AL1111" t="str">
            <v>Chirografario</v>
          </cell>
          <cell r="AM1111" t="str">
            <v>Chirografario - Altro</v>
          </cell>
          <cell r="AN1111" t="str">
            <v>CONSUMER - NON IPO</v>
          </cell>
        </row>
        <row r="1112">
          <cell r="M1112">
            <v>5863.46</v>
          </cell>
          <cell r="N1112">
            <v>5863.46</v>
          </cell>
          <cell r="R1112">
            <v>267.61</v>
          </cell>
          <cell r="AB1112" t="str">
            <v>Chirografario</v>
          </cell>
          <cell r="AK1112">
            <v>11614.470082191781</v>
          </cell>
          <cell r="AL1112" t="str">
            <v>Chirografario</v>
          </cell>
          <cell r="AM1112" t="str">
            <v>Chirografario - Altro</v>
          </cell>
          <cell r="AN1112" t="str">
            <v>CONSUMER - NON IPO</v>
          </cell>
        </row>
        <row r="1113">
          <cell r="M1113">
            <v>2501.46</v>
          </cell>
          <cell r="N1113">
            <v>2501.46</v>
          </cell>
          <cell r="R1113">
            <v>99.51</v>
          </cell>
          <cell r="AB1113" t="str">
            <v>Chirografario</v>
          </cell>
          <cell r="AK1113">
            <v>4872.7070136986304</v>
          </cell>
          <cell r="AL1113" t="str">
            <v>Chirografario</v>
          </cell>
          <cell r="AM1113" t="str">
            <v>Chirografario - Altro</v>
          </cell>
          <cell r="AN1113" t="str">
            <v>CONSUMER - NON IPO</v>
          </cell>
        </row>
        <row r="1114">
          <cell r="M1114">
            <v>3851.63</v>
          </cell>
          <cell r="N1114">
            <v>3851.63</v>
          </cell>
          <cell r="R1114">
            <v>74.55</v>
          </cell>
          <cell r="AB1114" t="str">
            <v>Chirografario</v>
          </cell>
          <cell r="AK1114">
            <v>21843.490684931505</v>
          </cell>
          <cell r="AL1114" t="str">
            <v>Chirografario</v>
          </cell>
          <cell r="AM1114" t="str">
            <v>Chirografario - Altro</v>
          </cell>
          <cell r="AN1114" t="str">
            <v>CONSUMER - NON IPO</v>
          </cell>
        </row>
        <row r="1115">
          <cell r="M1115">
            <v>2718.11</v>
          </cell>
          <cell r="N1115">
            <v>2718.1099999999997</v>
          </cell>
          <cell r="R1115">
            <v>49.88</v>
          </cell>
          <cell r="AB1115" t="str">
            <v>Chirografario</v>
          </cell>
          <cell r="AK1115">
            <v>15653.334849315066</v>
          </cell>
          <cell r="AL1115" t="str">
            <v>Chirografario</v>
          </cell>
          <cell r="AM1115" t="str">
            <v>Chirografario - Altro</v>
          </cell>
          <cell r="AN1115" t="str">
            <v>CONSUMER - NON IPO</v>
          </cell>
        </row>
        <row r="1116">
          <cell r="M1116">
            <v>14965.54</v>
          </cell>
          <cell r="N1116">
            <v>14965.539999999999</v>
          </cell>
          <cell r="R1116">
            <v>697.41</v>
          </cell>
          <cell r="AB1116" t="str">
            <v>Chirografario</v>
          </cell>
          <cell r="AK1116">
            <v>28865.041534246575</v>
          </cell>
          <cell r="AL1116" t="str">
            <v>Chirografario</v>
          </cell>
          <cell r="AM1116" t="str">
            <v>Chirografario - Altro</v>
          </cell>
          <cell r="AN1116" t="str">
            <v>CONSUMER - NON IPO</v>
          </cell>
        </row>
        <row r="1117">
          <cell r="M1117">
            <v>8874.5300000000007</v>
          </cell>
          <cell r="N1117">
            <v>8874.5299999999988</v>
          </cell>
          <cell r="R1117">
            <v>371.14</v>
          </cell>
          <cell r="AB1117" t="str">
            <v>Chirografario</v>
          </cell>
          <cell r="AK1117">
            <v>23851.818986301369</v>
          </cell>
          <cell r="AL1117" t="str">
            <v>Chirografario</v>
          </cell>
          <cell r="AM1117" t="str">
            <v>Chirografario - Altro</v>
          </cell>
          <cell r="AN1117" t="str">
            <v>CONSUMER - NON IPO</v>
          </cell>
        </row>
        <row r="1118">
          <cell r="M1118">
            <v>12074.46</v>
          </cell>
          <cell r="N1118">
            <v>12074.46</v>
          </cell>
          <cell r="R1118">
            <v>545.01</v>
          </cell>
          <cell r="AB1118" t="str">
            <v>Chirografario</v>
          </cell>
          <cell r="AK1118">
            <v>23288.821479452054</v>
          </cell>
          <cell r="AL1118" t="str">
            <v>Chirografario</v>
          </cell>
          <cell r="AM1118" t="str">
            <v>Chirografario - Altro</v>
          </cell>
          <cell r="AN1118" t="str">
            <v>CONSUMER - NON IPO</v>
          </cell>
        </row>
        <row r="1119">
          <cell r="M1119">
            <v>14721.16</v>
          </cell>
          <cell r="N1119">
            <v>14721.16</v>
          </cell>
          <cell r="R1119">
            <v>654.02</v>
          </cell>
          <cell r="AB1119" t="str">
            <v>Chirografario</v>
          </cell>
          <cell r="AK1119">
            <v>32265.556164383561</v>
          </cell>
          <cell r="AL1119" t="str">
            <v>Chirografario</v>
          </cell>
          <cell r="AM1119" t="str">
            <v>Chirografario - Altro</v>
          </cell>
          <cell r="AN1119" t="str">
            <v>CONSUMER - NON IPO</v>
          </cell>
        </row>
        <row r="1120">
          <cell r="M1120">
            <v>4453.4799999999996</v>
          </cell>
          <cell r="N1120">
            <v>4453.4799999999996</v>
          </cell>
          <cell r="R1120">
            <v>81.96</v>
          </cell>
          <cell r="AB1120" t="str">
            <v>Chirografario</v>
          </cell>
          <cell r="AK1120">
            <v>25256.722191780817</v>
          </cell>
          <cell r="AL1120" t="str">
            <v>Chirografario</v>
          </cell>
          <cell r="AM1120" t="str">
            <v>Chirografario - Altro</v>
          </cell>
          <cell r="AN1120" t="str">
            <v>CONSUMER - NON IPO</v>
          </cell>
        </row>
        <row r="1121">
          <cell r="M1121">
            <v>3763.35</v>
          </cell>
          <cell r="N1121">
            <v>3763.3500000000004</v>
          </cell>
          <cell r="R1121">
            <v>60.3</v>
          </cell>
          <cell r="AB1121" t="str">
            <v>Chirografario</v>
          </cell>
          <cell r="AK1121">
            <v>21672.77178082192</v>
          </cell>
          <cell r="AL1121" t="str">
            <v>Chirografario</v>
          </cell>
          <cell r="AM1121" t="str">
            <v>Chirografario - Altro</v>
          </cell>
          <cell r="AN1121" t="str">
            <v>CONSUMER - NON IPO</v>
          </cell>
        </row>
        <row r="1122">
          <cell r="M1122">
            <v>3219.45</v>
          </cell>
          <cell r="N1122">
            <v>3219.4500000000003</v>
          </cell>
          <cell r="R1122">
            <v>134.63999999999999</v>
          </cell>
          <cell r="AB1122" t="str">
            <v>Chirografario</v>
          </cell>
          <cell r="AK1122">
            <v>6377.1571232876713</v>
          </cell>
          <cell r="AL1122" t="str">
            <v>Chirografario</v>
          </cell>
          <cell r="AM1122" t="str">
            <v>Chirografario - Altro</v>
          </cell>
          <cell r="AN1122" t="str">
            <v>CONSUMER - NON IPO</v>
          </cell>
        </row>
        <row r="1123">
          <cell r="M1123">
            <v>193.54</v>
          </cell>
          <cell r="N1123">
            <v>193.54000000000002</v>
          </cell>
          <cell r="R1123">
            <v>4.7300000000000004</v>
          </cell>
          <cell r="AB1123" t="str">
            <v>Chirografario</v>
          </cell>
          <cell r="AK1123">
            <v>1147.4535890410959</v>
          </cell>
          <cell r="AL1123" t="str">
            <v>Chirografario</v>
          </cell>
          <cell r="AM1123" t="str">
            <v>Chirografario - Altro</v>
          </cell>
          <cell r="AN1123" t="str">
            <v>CONSUMER - NON IPO</v>
          </cell>
        </row>
        <row r="1124">
          <cell r="M1124">
            <v>9524.8799999999992</v>
          </cell>
          <cell r="N1124">
            <v>9524.8799999999992</v>
          </cell>
          <cell r="R1124">
            <v>325.26</v>
          </cell>
          <cell r="AB1124" t="str">
            <v>Chirografario</v>
          </cell>
          <cell r="AK1124">
            <v>40291.54717808219</v>
          </cell>
          <cell r="AL1124" t="str">
            <v>Chirografario</v>
          </cell>
          <cell r="AM1124" t="str">
            <v>Chirografario - Altro</v>
          </cell>
          <cell r="AN1124" t="str">
            <v>CONSUMER - NON IPO</v>
          </cell>
        </row>
        <row r="1125">
          <cell r="M1125">
            <v>14012.75</v>
          </cell>
          <cell r="N1125">
            <v>14012.75</v>
          </cell>
          <cell r="R1125">
            <v>592.11</v>
          </cell>
          <cell r="AB1125" t="str">
            <v>Chirografario</v>
          </cell>
          <cell r="AK1125">
            <v>36893.84315068493</v>
          </cell>
          <cell r="AL1125" t="str">
            <v>Chirografario</v>
          </cell>
          <cell r="AM1125" t="str">
            <v>Chirografario - Altro</v>
          </cell>
          <cell r="AN1125" t="str">
            <v>CONSUMER - NON IPO</v>
          </cell>
        </row>
        <row r="1126">
          <cell r="M1126">
            <v>6891.28</v>
          </cell>
          <cell r="N1126">
            <v>6891.28</v>
          </cell>
          <cell r="R1126">
            <v>312.57</v>
          </cell>
          <cell r="AB1126" t="str">
            <v>Chirografario</v>
          </cell>
          <cell r="AK1126">
            <v>13386.075397260272</v>
          </cell>
          <cell r="AL1126" t="str">
            <v>Chirografario</v>
          </cell>
          <cell r="AM1126" t="str">
            <v>Chirografario - Altro</v>
          </cell>
          <cell r="AN1126" t="str">
            <v>CONSUMER - NON IPO</v>
          </cell>
        </row>
        <row r="1127">
          <cell r="M1127">
            <v>1631.54</v>
          </cell>
          <cell r="N1127">
            <v>1631.54</v>
          </cell>
          <cell r="R1127">
            <v>48.82</v>
          </cell>
          <cell r="AB1127" t="str">
            <v>Chirografario</v>
          </cell>
          <cell r="AK1127">
            <v>8305.20909589041</v>
          </cell>
          <cell r="AL1127" t="str">
            <v>Chirografario</v>
          </cell>
          <cell r="AM1127" t="str">
            <v>Chirografario - Altro</v>
          </cell>
          <cell r="AN1127" t="str">
            <v>CONSUMER - NON IPO</v>
          </cell>
        </row>
        <row r="1128">
          <cell r="M1128">
            <v>5414.4</v>
          </cell>
          <cell r="N1128">
            <v>5414.4</v>
          </cell>
          <cell r="R1128">
            <v>229.4</v>
          </cell>
          <cell r="AB1128" t="str">
            <v>Chirografario</v>
          </cell>
          <cell r="AK1128">
            <v>11867.17808219178</v>
          </cell>
          <cell r="AL1128" t="str">
            <v>Chirografario</v>
          </cell>
          <cell r="AM1128" t="str">
            <v>Chirografario - Altro</v>
          </cell>
          <cell r="AN1128" t="str">
            <v>CONSUMER - NON IPO</v>
          </cell>
        </row>
        <row r="1129">
          <cell r="M1129">
            <v>6350.31</v>
          </cell>
          <cell r="N1129">
            <v>6350.3099999999995</v>
          </cell>
          <cell r="R1129">
            <v>283.87</v>
          </cell>
          <cell r="AB1129" t="str">
            <v>Chirografario</v>
          </cell>
          <cell r="AK1129">
            <v>12491.842684931506</v>
          </cell>
          <cell r="AL1129" t="str">
            <v>Chirografario</v>
          </cell>
          <cell r="AM1129" t="str">
            <v>Chirografario - Altro</v>
          </cell>
          <cell r="AN1129" t="str">
            <v>CONSUMER - NON IPO</v>
          </cell>
        </row>
        <row r="1130">
          <cell r="M1130">
            <v>1523.08</v>
          </cell>
          <cell r="N1130">
            <v>1523.0800000000002</v>
          </cell>
          <cell r="R1130">
            <v>59.26</v>
          </cell>
          <cell r="AB1130" t="str">
            <v>Chirografario</v>
          </cell>
          <cell r="AK1130">
            <v>9413.8862465753446</v>
          </cell>
          <cell r="AL1130" t="str">
            <v>Chirografario</v>
          </cell>
          <cell r="AM1130" t="str">
            <v>Chirografario - Altro</v>
          </cell>
          <cell r="AN1130" t="str">
            <v>CONSUMER - NON IPO</v>
          </cell>
        </row>
        <row r="1131">
          <cell r="M1131">
            <v>3635.73</v>
          </cell>
          <cell r="N1131">
            <v>3635.73</v>
          </cell>
          <cell r="R1131">
            <v>165.52</v>
          </cell>
          <cell r="AB1131" t="str">
            <v>Chirografario</v>
          </cell>
          <cell r="AK1131">
            <v>7968.7232876712324</v>
          </cell>
          <cell r="AL1131" t="str">
            <v>Chirografario</v>
          </cell>
          <cell r="AM1131" t="str">
            <v>Chirografario - Altro</v>
          </cell>
          <cell r="AN1131" t="str">
            <v>CONSUMER - NON IPO</v>
          </cell>
        </row>
        <row r="1132">
          <cell r="M1132">
            <v>26472.83</v>
          </cell>
          <cell r="N1132">
            <v>26472.829999999998</v>
          </cell>
          <cell r="R1132">
            <v>1221.8399999999999</v>
          </cell>
          <cell r="AB1132" t="str">
            <v>Chirografario</v>
          </cell>
          <cell r="AK1132">
            <v>51422.565671232871</v>
          </cell>
          <cell r="AL1132" t="str">
            <v>Chirografario</v>
          </cell>
          <cell r="AM1132" t="str">
            <v>Chirografario - Altro</v>
          </cell>
          <cell r="AN1132" t="str">
            <v>CONSUMER - NON IPO</v>
          </cell>
        </row>
        <row r="1133">
          <cell r="M1133">
            <v>34168.019999999997</v>
          </cell>
          <cell r="N1133">
            <v>34168.020000000004</v>
          </cell>
          <cell r="R1133">
            <v>612.34</v>
          </cell>
          <cell r="AB1133" t="str">
            <v>Chirografario</v>
          </cell>
          <cell r="AK1133">
            <v>196770.35079452058</v>
          </cell>
          <cell r="AL1133" t="str">
            <v>Chirografario</v>
          </cell>
          <cell r="AM1133" t="str">
            <v>Chirografario - Altro</v>
          </cell>
          <cell r="AN1133" t="str">
            <v>CONSUMER - NON IPO</v>
          </cell>
        </row>
        <row r="1134">
          <cell r="M1134">
            <v>14600.6</v>
          </cell>
          <cell r="N1134">
            <v>14600.599999999999</v>
          </cell>
          <cell r="R1134">
            <v>569.96</v>
          </cell>
          <cell r="AB1134" t="str">
            <v>Chirografario</v>
          </cell>
          <cell r="AK1134">
            <v>38241.571506849308</v>
          </cell>
          <cell r="AL1134" t="str">
            <v>Chirografario</v>
          </cell>
          <cell r="AM1134" t="str">
            <v>Chirografario - Altro</v>
          </cell>
          <cell r="AN1134" t="str">
            <v>CONSUMER - NON IPO</v>
          </cell>
        </row>
        <row r="1135">
          <cell r="M1135">
            <v>13524.38</v>
          </cell>
          <cell r="N1135">
            <v>13524.38</v>
          </cell>
          <cell r="R1135">
            <v>635.07000000000005</v>
          </cell>
          <cell r="AB1135" t="str">
            <v>Chirografario</v>
          </cell>
          <cell r="AK1135">
            <v>34311.166794520548</v>
          </cell>
          <cell r="AL1135" t="str">
            <v>Chirografario</v>
          </cell>
          <cell r="AM1135" t="str">
            <v>Chirografario - Altro</v>
          </cell>
          <cell r="AN1135" t="str">
            <v>CONSUMER - NON IPO</v>
          </cell>
        </row>
        <row r="1136">
          <cell r="M1136">
            <v>2575.84</v>
          </cell>
          <cell r="N1136">
            <v>2575.84</v>
          </cell>
          <cell r="R1136">
            <v>99.7</v>
          </cell>
          <cell r="AB1136" t="str">
            <v>Chirografario</v>
          </cell>
          <cell r="AK1136">
            <v>4424.7991232876711</v>
          </cell>
          <cell r="AL1136" t="str">
            <v>Chirografario</v>
          </cell>
          <cell r="AM1136" t="str">
            <v>Chirografario - Altro</v>
          </cell>
          <cell r="AN1136" t="str">
            <v>CONSUMER - NON IPO</v>
          </cell>
        </row>
        <row r="1137">
          <cell r="M1137">
            <v>10083.57</v>
          </cell>
          <cell r="N1137">
            <v>10083.57</v>
          </cell>
          <cell r="R1137">
            <v>0</v>
          </cell>
          <cell r="AB1137" t="str">
            <v>Chirografario</v>
          </cell>
          <cell r="AK1137">
            <v>58926.72550684931</v>
          </cell>
          <cell r="AL1137" t="str">
            <v>Chirografario</v>
          </cell>
          <cell r="AM1137" t="str">
            <v>Chirografario - Altro</v>
          </cell>
          <cell r="AN1137" t="str">
            <v>CONSUMER - NON IPO</v>
          </cell>
        </row>
        <row r="1138">
          <cell r="M1138">
            <v>12649.48</v>
          </cell>
          <cell r="N1138">
            <v>12649.48</v>
          </cell>
          <cell r="R1138">
            <v>561.62</v>
          </cell>
          <cell r="AB1138" t="str">
            <v>Chirografario</v>
          </cell>
          <cell r="AK1138">
            <v>29388.380931506847</v>
          </cell>
          <cell r="AL1138" t="str">
            <v>Chirografario</v>
          </cell>
          <cell r="AM1138" t="str">
            <v>Chirografario - Altro</v>
          </cell>
          <cell r="AN1138" t="str">
            <v>CONSUMER - NON IPO</v>
          </cell>
        </row>
        <row r="1139">
          <cell r="M1139">
            <v>13711.13</v>
          </cell>
          <cell r="N1139">
            <v>13711.13</v>
          </cell>
          <cell r="R1139">
            <v>621.9</v>
          </cell>
          <cell r="AB1139" t="str">
            <v>Chirografario</v>
          </cell>
          <cell r="AK1139">
            <v>26971.483123287668</v>
          </cell>
          <cell r="AL1139" t="str">
            <v>Chirografario</v>
          </cell>
          <cell r="AM1139" t="str">
            <v>Chirografario - Altro</v>
          </cell>
          <cell r="AN1139" t="str">
            <v>CONSUMER - NON IPO</v>
          </cell>
        </row>
        <row r="1140">
          <cell r="M1140">
            <v>2344.71</v>
          </cell>
          <cell r="N1140">
            <v>2344.71</v>
          </cell>
          <cell r="R1140">
            <v>50.23</v>
          </cell>
          <cell r="AB1140" t="str">
            <v>Chirografario</v>
          </cell>
          <cell r="AK1140">
            <v>13901.239561643835</v>
          </cell>
          <cell r="AL1140" t="str">
            <v>Chirografario</v>
          </cell>
          <cell r="AM1140" t="str">
            <v>Chirografario - Altro</v>
          </cell>
          <cell r="AN1140" t="str">
            <v>CONSUMER - NON IPO</v>
          </cell>
        </row>
        <row r="1141">
          <cell r="M1141">
            <v>5792.53</v>
          </cell>
          <cell r="N1141">
            <v>5792.53</v>
          </cell>
          <cell r="R1141">
            <v>227.49</v>
          </cell>
          <cell r="AB1141" t="str">
            <v>Chirografario</v>
          </cell>
          <cell r="AK1141">
            <v>16504.74301369863</v>
          </cell>
          <cell r="AL1141" t="str">
            <v>Chirografario</v>
          </cell>
          <cell r="AM1141" t="str">
            <v>Chirografario - Altro</v>
          </cell>
          <cell r="AN1141" t="str">
            <v>CONSUMER - NON IPO</v>
          </cell>
        </row>
        <row r="1142">
          <cell r="M1142">
            <v>36148.15</v>
          </cell>
          <cell r="N1142">
            <v>36148.15</v>
          </cell>
          <cell r="R1142">
            <v>623.16</v>
          </cell>
          <cell r="AB1142" t="str">
            <v>Chirografario</v>
          </cell>
          <cell r="AK1142">
            <v>250462.11328767124</v>
          </cell>
          <cell r="AL1142" t="str">
            <v>Chirografario</v>
          </cell>
          <cell r="AM1142" t="str">
            <v>Chirografario - Altro</v>
          </cell>
          <cell r="AN1142" t="str">
            <v>CONSUMER - NON IPO</v>
          </cell>
        </row>
        <row r="1143">
          <cell r="M1143">
            <v>12526.84</v>
          </cell>
          <cell r="N1143">
            <v>12526.84</v>
          </cell>
          <cell r="R1143">
            <v>584.36</v>
          </cell>
          <cell r="AB1143" t="str">
            <v>Chirografario</v>
          </cell>
          <cell r="AK1143">
            <v>24641.838684931507</v>
          </cell>
          <cell r="AL1143" t="str">
            <v>Chirografario</v>
          </cell>
          <cell r="AM1143" t="str">
            <v>Chirografario - Altro</v>
          </cell>
          <cell r="AN1143" t="str">
            <v>CONSUMER - NON IPO</v>
          </cell>
        </row>
        <row r="1144">
          <cell r="M1144">
            <v>4813.34</v>
          </cell>
          <cell r="N1144">
            <v>4813.3399999999992</v>
          </cell>
          <cell r="R1144">
            <v>211.46</v>
          </cell>
          <cell r="AB1144" t="str">
            <v>Chirografario</v>
          </cell>
          <cell r="AK1144">
            <v>9468.4332054794504</v>
          </cell>
          <cell r="AL1144" t="str">
            <v>Chirografario</v>
          </cell>
          <cell r="AM1144" t="str">
            <v>Chirografario - Altro</v>
          </cell>
          <cell r="AN1144" t="str">
            <v>CONSUMER - NON IPO</v>
          </cell>
        </row>
        <row r="1145">
          <cell r="M1145">
            <v>6593.81</v>
          </cell>
          <cell r="N1145">
            <v>6593.8099999999995</v>
          </cell>
          <cell r="R1145">
            <v>114.72</v>
          </cell>
          <cell r="AB1145" t="str">
            <v>Chirografario</v>
          </cell>
          <cell r="AK1145">
            <v>39147.359643835618</v>
          </cell>
          <cell r="AL1145" t="str">
            <v>Chirografario</v>
          </cell>
          <cell r="AM1145" t="str">
            <v>Chirografario - Altro</v>
          </cell>
          <cell r="AN1145" t="str">
            <v>CONSUMER - NON IPO</v>
          </cell>
        </row>
        <row r="1146">
          <cell r="M1146">
            <v>30621.96</v>
          </cell>
          <cell r="N1146">
            <v>30621.96</v>
          </cell>
          <cell r="R1146">
            <v>5670.89</v>
          </cell>
          <cell r="AB1146" t="str">
            <v>Chirografario</v>
          </cell>
          <cell r="AK1146">
            <v>61831.190465753418</v>
          </cell>
          <cell r="AL1146" t="str">
            <v>Chirografario</v>
          </cell>
          <cell r="AM1146" t="str">
            <v>Chirografario - Altro</v>
          </cell>
          <cell r="AN1146" t="str">
            <v>CONSUMER - NON IPO</v>
          </cell>
        </row>
        <row r="1147">
          <cell r="M1147">
            <v>22487.67</v>
          </cell>
          <cell r="N1147">
            <v>22487.670000000002</v>
          </cell>
          <cell r="R1147">
            <v>1008.27</v>
          </cell>
          <cell r="AB1147" t="str">
            <v>Chirografario</v>
          </cell>
          <cell r="AK1147">
            <v>47501.352246575349</v>
          </cell>
          <cell r="AL1147" t="str">
            <v>Chirografario</v>
          </cell>
          <cell r="AM1147" t="str">
            <v>Chirografario - Altro</v>
          </cell>
          <cell r="AN1147" t="str">
            <v>CONSUMER - NON IPO</v>
          </cell>
        </row>
        <row r="1148">
          <cell r="M1148">
            <v>1901.6</v>
          </cell>
          <cell r="N1148">
            <v>1901.6000000000001</v>
          </cell>
          <cell r="R1148">
            <v>72.319999999999993</v>
          </cell>
          <cell r="AB1148" t="str">
            <v>Chirografario</v>
          </cell>
          <cell r="AK1148">
            <v>2724.7583561643837</v>
          </cell>
          <cell r="AL1148" t="str">
            <v>Chirografario</v>
          </cell>
          <cell r="AM1148" t="str">
            <v>Chirografario - Altro</v>
          </cell>
          <cell r="AN1148" t="str">
            <v>CONSUMER - NON IPO</v>
          </cell>
        </row>
        <row r="1149">
          <cell r="M1149">
            <v>3867.95</v>
          </cell>
          <cell r="N1149">
            <v>3867.9500000000003</v>
          </cell>
          <cell r="R1149">
            <v>174.1</v>
          </cell>
          <cell r="AB1149" t="str">
            <v>Chirografario</v>
          </cell>
          <cell r="AK1149">
            <v>7460.3747945205487</v>
          </cell>
          <cell r="AL1149" t="str">
            <v>Chirografario</v>
          </cell>
          <cell r="AM1149" t="str">
            <v>Chirografario - Altro</v>
          </cell>
          <cell r="AN1149" t="str">
            <v>CONSUMER - NON IPO</v>
          </cell>
        </row>
        <row r="1150">
          <cell r="M1150">
            <v>9448.75</v>
          </cell>
          <cell r="N1150">
            <v>9448.75</v>
          </cell>
          <cell r="R1150">
            <v>413.93</v>
          </cell>
          <cell r="AB1150" t="str">
            <v>Chirografario</v>
          </cell>
          <cell r="AK1150">
            <v>16748.880136986299</v>
          </cell>
          <cell r="AL1150" t="str">
            <v>Chirografario</v>
          </cell>
          <cell r="AM1150" t="str">
            <v>Chirografario - Altro</v>
          </cell>
          <cell r="AN1150" t="str">
            <v>CONSUMER - NON IPO</v>
          </cell>
        </row>
        <row r="1151">
          <cell r="M1151">
            <v>2927.12</v>
          </cell>
          <cell r="N1151">
            <v>2927.12</v>
          </cell>
          <cell r="R1151">
            <v>63.67</v>
          </cell>
          <cell r="AB1151" t="str">
            <v>Chirografario</v>
          </cell>
          <cell r="AK1151">
            <v>16014.955178082191</v>
          </cell>
          <cell r="AL1151" t="str">
            <v>Chirografario</v>
          </cell>
          <cell r="AM1151" t="str">
            <v>Chirografario - Altro</v>
          </cell>
          <cell r="AN1151" t="str">
            <v>CONSUMER - NON IPO</v>
          </cell>
        </row>
        <row r="1152">
          <cell r="M1152">
            <v>13800.93</v>
          </cell>
          <cell r="N1152">
            <v>13800.93</v>
          </cell>
          <cell r="R1152">
            <v>607.47</v>
          </cell>
          <cell r="AB1152" t="str">
            <v>Chirografario</v>
          </cell>
          <cell r="AK1152">
            <v>24463.566328767123</v>
          </cell>
          <cell r="AL1152" t="str">
            <v>Chirografario</v>
          </cell>
          <cell r="AM1152" t="str">
            <v>Chirografario - Altro</v>
          </cell>
          <cell r="AN1152" t="str">
            <v>CONSUMER - NON IPO</v>
          </cell>
        </row>
        <row r="1153">
          <cell r="M1153">
            <v>13640.63</v>
          </cell>
          <cell r="N1153">
            <v>13640.63</v>
          </cell>
          <cell r="R1153">
            <v>606.41</v>
          </cell>
          <cell r="AB1153" t="str">
            <v>Chirografario</v>
          </cell>
          <cell r="AK1153">
            <v>24665.248767123285</v>
          </cell>
          <cell r="AL1153" t="str">
            <v>Chirografario</v>
          </cell>
          <cell r="AM1153" t="str">
            <v>Chirografario - Altro</v>
          </cell>
          <cell r="AN1153" t="str">
            <v>CONSUMER - NON IPO</v>
          </cell>
        </row>
        <row r="1154">
          <cell r="M1154">
            <v>7977.15</v>
          </cell>
          <cell r="N1154">
            <v>7977.15</v>
          </cell>
          <cell r="R1154">
            <v>343.29</v>
          </cell>
          <cell r="AB1154" t="str">
            <v>Chirografario</v>
          </cell>
          <cell r="AK1154">
            <v>22729.413698630135</v>
          </cell>
          <cell r="AL1154" t="str">
            <v>Chirografario</v>
          </cell>
          <cell r="AM1154" t="str">
            <v>Chirografario - Altro</v>
          </cell>
          <cell r="AN1154" t="str">
            <v>CONSUMER - NON IPO</v>
          </cell>
        </row>
        <row r="1155">
          <cell r="M1155">
            <v>10617.01</v>
          </cell>
          <cell r="N1155">
            <v>10617.01</v>
          </cell>
          <cell r="R1155">
            <v>168.48</v>
          </cell>
          <cell r="AB1155" t="str">
            <v>Chirografario</v>
          </cell>
          <cell r="AK1155">
            <v>108060.80041095891</v>
          </cell>
          <cell r="AL1155" t="str">
            <v>Chirografario</v>
          </cell>
          <cell r="AM1155" t="str">
            <v>Chirografario - Altro</v>
          </cell>
          <cell r="AN1155" t="str">
            <v>CONSUMER - NON IPO</v>
          </cell>
        </row>
        <row r="1156">
          <cell r="M1156">
            <v>5002.08</v>
          </cell>
          <cell r="N1156">
            <v>5002.08</v>
          </cell>
          <cell r="R1156">
            <v>214.41</v>
          </cell>
          <cell r="AB1156" t="str">
            <v>Chirografario</v>
          </cell>
          <cell r="AK1156">
            <v>23941.462356164386</v>
          </cell>
          <cell r="AL1156" t="str">
            <v>Chirografario</v>
          </cell>
          <cell r="AM1156" t="str">
            <v>Chirografario - Altro</v>
          </cell>
          <cell r="AN1156" t="str">
            <v>CONSUMER - NON IPO</v>
          </cell>
        </row>
        <row r="1157">
          <cell r="M1157">
            <v>1302.33</v>
          </cell>
          <cell r="N1157">
            <v>1302.33</v>
          </cell>
          <cell r="R1157">
            <v>27.86</v>
          </cell>
          <cell r="AB1157" t="str">
            <v>Chirografario</v>
          </cell>
          <cell r="AK1157">
            <v>7285.9119452054792</v>
          </cell>
          <cell r="AL1157" t="str">
            <v>Chirografario</v>
          </cell>
          <cell r="AM1157" t="str">
            <v>Chirografario - Altro</v>
          </cell>
          <cell r="AN1157" t="str">
            <v>CONSUMER - NON IPO</v>
          </cell>
        </row>
        <row r="1158">
          <cell r="M1158">
            <v>3350.07</v>
          </cell>
          <cell r="N1158">
            <v>3350.07</v>
          </cell>
          <cell r="R1158">
            <v>61.88</v>
          </cell>
          <cell r="AB1158" t="str">
            <v>Chirografario</v>
          </cell>
          <cell r="AK1158">
            <v>18742.035452054795</v>
          </cell>
          <cell r="AL1158" t="str">
            <v>Chirografario</v>
          </cell>
          <cell r="AM1158" t="str">
            <v>Chirografario - Altro</v>
          </cell>
          <cell r="AN1158" t="str">
            <v>CONSUMER - NON IPO</v>
          </cell>
        </row>
        <row r="1159">
          <cell r="M1159">
            <v>13405.99</v>
          </cell>
          <cell r="N1159">
            <v>13405.990000000002</v>
          </cell>
          <cell r="R1159">
            <v>250.86</v>
          </cell>
          <cell r="AB1159" t="str">
            <v>Chirografario</v>
          </cell>
          <cell r="AK1159">
            <v>60014.760712328767</v>
          </cell>
          <cell r="AL1159" t="str">
            <v>Chirografario</v>
          </cell>
          <cell r="AM1159" t="str">
            <v>Chirografario - Altro</v>
          </cell>
          <cell r="AN1159" t="str">
            <v>CONSUMER - NON IPO</v>
          </cell>
        </row>
        <row r="1160">
          <cell r="M1160">
            <v>5594</v>
          </cell>
          <cell r="N1160">
            <v>5594</v>
          </cell>
          <cell r="R1160">
            <v>107.68</v>
          </cell>
          <cell r="AB1160" t="str">
            <v>Chirografario</v>
          </cell>
          <cell r="AK1160">
            <v>30820.641095890409</v>
          </cell>
          <cell r="AL1160" t="str">
            <v>Chirografario</v>
          </cell>
          <cell r="AM1160" t="str">
            <v>Chirografario - Altro</v>
          </cell>
          <cell r="AN1160" t="str">
            <v>CONSUMER - NON IPO</v>
          </cell>
        </row>
        <row r="1161">
          <cell r="M1161">
            <v>14771.64</v>
          </cell>
          <cell r="N1161">
            <v>14771.640000000001</v>
          </cell>
          <cell r="R1161">
            <v>640.16</v>
          </cell>
          <cell r="AB1161" t="str">
            <v>Chirografario</v>
          </cell>
          <cell r="AK1161">
            <v>72967.85457534247</v>
          </cell>
          <cell r="AL1161" t="str">
            <v>Chirografario</v>
          </cell>
          <cell r="AM1161" t="str">
            <v>Chirografario - Altro</v>
          </cell>
          <cell r="AN1161" t="str">
            <v>CONSUMER - NON IPO</v>
          </cell>
        </row>
        <row r="1162">
          <cell r="M1162">
            <v>12282.77</v>
          </cell>
          <cell r="N1162">
            <v>12282.77</v>
          </cell>
          <cell r="R1162">
            <v>533.99</v>
          </cell>
          <cell r="AB1162" t="str">
            <v>Chirografario</v>
          </cell>
          <cell r="AK1162">
            <v>19921.643397260275</v>
          </cell>
          <cell r="AL1162" t="str">
            <v>Chirografario</v>
          </cell>
          <cell r="AM1162" t="str">
            <v>Chirografario - Altro</v>
          </cell>
          <cell r="AN1162" t="str">
            <v>CONSUMER - NON IPO</v>
          </cell>
        </row>
        <row r="1163">
          <cell r="M1163">
            <v>588.22</v>
          </cell>
          <cell r="N1163">
            <v>588.22</v>
          </cell>
          <cell r="R1163">
            <v>0</v>
          </cell>
          <cell r="AB1163" t="str">
            <v>Chirografario</v>
          </cell>
          <cell r="AK1163">
            <v>2652.6304657534247</v>
          </cell>
          <cell r="AL1163" t="str">
            <v>Chirografario</v>
          </cell>
          <cell r="AM1163" t="str">
            <v>Chirografario - Altro</v>
          </cell>
          <cell r="AN1163" t="str">
            <v>CONSUMER - NON IPO</v>
          </cell>
        </row>
        <row r="1164">
          <cell r="M1164">
            <v>10279.870000000001</v>
          </cell>
          <cell r="N1164">
            <v>10279.870000000001</v>
          </cell>
          <cell r="R1164">
            <v>442.4</v>
          </cell>
          <cell r="AB1164" t="str">
            <v>Chirografario</v>
          </cell>
          <cell r="AK1164">
            <v>18222.1257260274</v>
          </cell>
          <cell r="AL1164" t="str">
            <v>Chirografario</v>
          </cell>
          <cell r="AM1164" t="str">
            <v>Chirografario - Altro</v>
          </cell>
          <cell r="AN1164" t="str">
            <v>CONSUMER - NON IPO</v>
          </cell>
        </row>
        <row r="1165">
          <cell r="M1165">
            <v>11408.77</v>
          </cell>
          <cell r="N1165">
            <v>11408.77</v>
          </cell>
          <cell r="R1165">
            <v>502.34</v>
          </cell>
          <cell r="AB1165" t="str">
            <v>Chirografario</v>
          </cell>
          <cell r="AK1165">
            <v>51573.891780821927</v>
          </cell>
          <cell r="AL1165" t="str">
            <v>Chirografario</v>
          </cell>
          <cell r="AM1165" t="str">
            <v>Chirografario - Altro</v>
          </cell>
          <cell r="AN1165" t="str">
            <v>CONSUMER - NON IPO</v>
          </cell>
        </row>
        <row r="1166">
          <cell r="M1166">
            <v>1893.43</v>
          </cell>
          <cell r="N1166">
            <v>1893.43</v>
          </cell>
          <cell r="R1166">
            <v>49.01</v>
          </cell>
          <cell r="AB1166" t="str">
            <v>Chirografario</v>
          </cell>
          <cell r="AK1166">
            <v>11500.64194520548</v>
          </cell>
          <cell r="AL1166" t="str">
            <v>Chirografario</v>
          </cell>
          <cell r="AM1166" t="str">
            <v>Chirografario - Altro</v>
          </cell>
          <cell r="AN1166" t="str">
            <v>CONSUMER - NON IPO</v>
          </cell>
        </row>
        <row r="1167">
          <cell r="M1167">
            <v>2675.65</v>
          </cell>
          <cell r="N1167">
            <v>2675.65</v>
          </cell>
          <cell r="R1167">
            <v>103.76</v>
          </cell>
          <cell r="AB1167" t="str">
            <v>Chirografario</v>
          </cell>
          <cell r="AK1167">
            <v>12285.998356164384</v>
          </cell>
          <cell r="AL1167" t="str">
            <v>Chirografario</v>
          </cell>
          <cell r="AM1167" t="str">
            <v>Chirografario - Altro</v>
          </cell>
          <cell r="AN1167" t="str">
            <v>CONSUMER - NON IPO</v>
          </cell>
        </row>
        <row r="1168">
          <cell r="M1168">
            <v>17608.21</v>
          </cell>
          <cell r="N1168">
            <v>17608.21</v>
          </cell>
          <cell r="R1168">
            <v>791.04</v>
          </cell>
          <cell r="AB1168" t="str">
            <v>Chirografario</v>
          </cell>
          <cell r="AK1168">
            <v>33962.136547945207</v>
          </cell>
          <cell r="AL1168" t="str">
            <v>Chirografario</v>
          </cell>
          <cell r="AM1168" t="str">
            <v>Chirografario - Altro</v>
          </cell>
          <cell r="AN1168" t="str">
            <v>CONSUMER - NON IPO</v>
          </cell>
        </row>
        <row r="1169">
          <cell r="M1169">
            <v>7681.69</v>
          </cell>
          <cell r="N1169">
            <v>7681.6900000000005</v>
          </cell>
          <cell r="R1169">
            <v>319.61</v>
          </cell>
          <cell r="AB1169" t="str">
            <v>Chirografario</v>
          </cell>
          <cell r="AK1169">
            <v>13890.179178082191</v>
          </cell>
          <cell r="AL1169" t="str">
            <v>Chirografario</v>
          </cell>
          <cell r="AM1169" t="str">
            <v>Chirografario - Altro</v>
          </cell>
          <cell r="AN1169" t="str">
            <v>CONSUMER - NON IPO</v>
          </cell>
        </row>
        <row r="1170">
          <cell r="M1170">
            <v>22704.01</v>
          </cell>
          <cell r="N1170">
            <v>22704.010000000002</v>
          </cell>
          <cell r="R1170">
            <v>1012.78</v>
          </cell>
          <cell r="AB1170" t="str">
            <v>Chirografario</v>
          </cell>
          <cell r="AK1170">
            <v>45345.817232876718</v>
          </cell>
          <cell r="AL1170" t="str">
            <v>Chirografario</v>
          </cell>
          <cell r="AM1170" t="str">
            <v>Chirografario - Altro</v>
          </cell>
          <cell r="AN1170" t="str">
            <v>CONSUMER - NON IPO</v>
          </cell>
        </row>
        <row r="1171">
          <cell r="M1171">
            <v>2731.47</v>
          </cell>
          <cell r="N1171">
            <v>2731.47</v>
          </cell>
          <cell r="R1171">
            <v>0</v>
          </cell>
          <cell r="AB1171" t="str">
            <v>Chirografario</v>
          </cell>
          <cell r="AK1171">
            <v>16568.423506849314</v>
          </cell>
          <cell r="AL1171" t="str">
            <v>Chirografario</v>
          </cell>
          <cell r="AM1171" t="str">
            <v>Chirografario - Altro</v>
          </cell>
          <cell r="AN1171" t="str">
            <v>CONSUMER - NON IPO</v>
          </cell>
        </row>
        <row r="1172">
          <cell r="M1172">
            <v>15264.43</v>
          </cell>
          <cell r="N1172">
            <v>15264.43</v>
          </cell>
          <cell r="R1172">
            <v>328.37</v>
          </cell>
          <cell r="AB1172" t="str">
            <v>Chirografario</v>
          </cell>
          <cell r="AK1172">
            <v>92883.011041095902</v>
          </cell>
          <cell r="AL1172" t="str">
            <v>Chirografario</v>
          </cell>
          <cell r="AM1172" t="str">
            <v>Chirografario - Altro</v>
          </cell>
          <cell r="AN1172" t="str">
            <v>CONSUMER - NON IPO</v>
          </cell>
        </row>
        <row r="1173">
          <cell r="M1173">
            <v>3563.17</v>
          </cell>
          <cell r="N1173">
            <v>3563.17</v>
          </cell>
          <cell r="R1173">
            <v>61.64</v>
          </cell>
          <cell r="AB1173" t="str">
            <v>Chirografario</v>
          </cell>
          <cell r="AK1173">
            <v>21125.205150684931</v>
          </cell>
          <cell r="AL1173" t="str">
            <v>Chirografario</v>
          </cell>
          <cell r="AM1173" t="str">
            <v>Chirografario - Altro</v>
          </cell>
          <cell r="AN1173" t="str">
            <v>CONSUMER - NON IPO</v>
          </cell>
        </row>
        <row r="1174">
          <cell r="M1174">
            <v>7455.75</v>
          </cell>
          <cell r="N1174">
            <v>7455.75</v>
          </cell>
          <cell r="R1174">
            <v>320.69</v>
          </cell>
          <cell r="AB1174" t="str">
            <v>Chirografario</v>
          </cell>
          <cell r="AK1174">
            <v>16341.369863013697</v>
          </cell>
          <cell r="AL1174" t="str">
            <v>Chirografario</v>
          </cell>
          <cell r="AM1174" t="str">
            <v>Chirografario - Altro</v>
          </cell>
          <cell r="AN1174" t="str">
            <v>CONSUMER - NON IPO</v>
          </cell>
        </row>
        <row r="1175">
          <cell r="M1175">
            <v>4735.8</v>
          </cell>
          <cell r="N1175">
            <v>4735.7999999999993</v>
          </cell>
          <cell r="R1175">
            <v>204.08</v>
          </cell>
          <cell r="AB1175" t="str">
            <v>Chirografario</v>
          </cell>
          <cell r="AK1175">
            <v>13999.803287671231</v>
          </cell>
          <cell r="AL1175" t="str">
            <v>Chirografario</v>
          </cell>
          <cell r="AM1175" t="str">
            <v>Chirografario - Altro</v>
          </cell>
          <cell r="AN1175" t="str">
            <v>CONSUMER - NON IPO</v>
          </cell>
        </row>
        <row r="1176">
          <cell r="M1176">
            <v>7301.23</v>
          </cell>
          <cell r="N1176">
            <v>7301.2300000000005</v>
          </cell>
          <cell r="R1176">
            <v>165.57</v>
          </cell>
          <cell r="AB1176" t="str">
            <v>Chirografario</v>
          </cell>
          <cell r="AK1176">
            <v>20803.504657534246</v>
          </cell>
          <cell r="AL1176" t="str">
            <v>Chirografario</v>
          </cell>
          <cell r="AM1176" t="str">
            <v>Chirografario - Altro</v>
          </cell>
          <cell r="AN1176" t="str">
            <v>CONSUMER - NON IPO</v>
          </cell>
        </row>
        <row r="1177">
          <cell r="M1177">
            <v>630.42999999999995</v>
          </cell>
          <cell r="N1177">
            <v>630.42999999999995</v>
          </cell>
          <cell r="R1177">
            <v>0</v>
          </cell>
          <cell r="AB1177" t="str">
            <v>Chirografario</v>
          </cell>
          <cell r="AK1177">
            <v>3737.6726575342464</v>
          </cell>
          <cell r="AL1177" t="str">
            <v>Chirografario</v>
          </cell>
          <cell r="AM1177" t="str">
            <v>Chirografario - Altro</v>
          </cell>
          <cell r="AN1177" t="str">
            <v>CONSUMER - NON IPO</v>
          </cell>
        </row>
        <row r="1178">
          <cell r="M1178">
            <v>2312.11</v>
          </cell>
          <cell r="N1178">
            <v>2312.11</v>
          </cell>
          <cell r="R1178">
            <v>100.43</v>
          </cell>
          <cell r="AB1178" t="str">
            <v>Chirografario</v>
          </cell>
          <cell r="AK1178">
            <v>4617.8854520547948</v>
          </cell>
          <cell r="AL1178" t="str">
            <v>Chirografario</v>
          </cell>
          <cell r="AM1178" t="str">
            <v>Chirografario - Altro</v>
          </cell>
          <cell r="AN1178" t="str">
            <v>CONSUMER - NON IPO</v>
          </cell>
        </row>
        <row r="1179">
          <cell r="M1179">
            <v>834.23</v>
          </cell>
          <cell r="N1179">
            <v>834.23</v>
          </cell>
          <cell r="R1179">
            <v>18.36</v>
          </cell>
          <cell r="AB1179" t="str">
            <v>Chirografario</v>
          </cell>
          <cell r="AK1179">
            <v>4529.9831780821914</v>
          </cell>
          <cell r="AL1179" t="str">
            <v>Chirografario</v>
          </cell>
          <cell r="AM1179" t="str">
            <v>Chirografario - Altro</v>
          </cell>
          <cell r="AN1179" t="str">
            <v>CONSUMER - NON IPO</v>
          </cell>
        </row>
        <row r="1180">
          <cell r="M1180">
            <v>12391.24</v>
          </cell>
          <cell r="N1180">
            <v>12391.24</v>
          </cell>
          <cell r="R1180">
            <v>2724.52</v>
          </cell>
          <cell r="AB1180" t="str">
            <v>Chirografario</v>
          </cell>
          <cell r="AK1180">
            <v>37920.58926027397</v>
          </cell>
          <cell r="AL1180" t="str">
            <v>Chirografario</v>
          </cell>
          <cell r="AM1180" t="str">
            <v>Chirografario - Altro</v>
          </cell>
          <cell r="AN1180" t="str">
            <v>CONSUMER - NON IPO</v>
          </cell>
        </row>
        <row r="1181">
          <cell r="M1181">
            <v>2681.36</v>
          </cell>
          <cell r="N1181">
            <v>2681.36</v>
          </cell>
          <cell r="R1181">
            <v>106.28</v>
          </cell>
          <cell r="AB1181" t="str">
            <v>Chirografario</v>
          </cell>
          <cell r="AK1181">
            <v>5575.7595616438357</v>
          </cell>
          <cell r="AL1181" t="str">
            <v>Chirografario</v>
          </cell>
          <cell r="AM1181" t="str">
            <v>Chirografario - Altro</v>
          </cell>
          <cell r="AN1181" t="str">
            <v>CONSUMER - NON IPO</v>
          </cell>
        </row>
        <row r="1182">
          <cell r="M1182">
            <v>19902.419999999998</v>
          </cell>
          <cell r="N1182">
            <v>19902.419999999998</v>
          </cell>
          <cell r="R1182">
            <v>916.4</v>
          </cell>
          <cell r="AB1182" t="str">
            <v>Chirografario</v>
          </cell>
          <cell r="AK1182">
            <v>46239.047013698619</v>
          </cell>
          <cell r="AL1182" t="str">
            <v>Chirografario</v>
          </cell>
          <cell r="AM1182" t="str">
            <v>Chirografario - Altro</v>
          </cell>
          <cell r="AN1182" t="str">
            <v>CONSUMER - NON IPO</v>
          </cell>
        </row>
        <row r="1183">
          <cell r="M1183">
            <v>5230.1899999999996</v>
          </cell>
          <cell r="N1183">
            <v>5230.1900000000005</v>
          </cell>
          <cell r="R1183">
            <v>217.88</v>
          </cell>
          <cell r="AB1183" t="str">
            <v>Chirografario</v>
          </cell>
          <cell r="AK1183">
            <v>23614.666082191783</v>
          </cell>
          <cell r="AL1183" t="str">
            <v>Chirografario</v>
          </cell>
          <cell r="AM1183" t="str">
            <v>Chirografario - Altro</v>
          </cell>
          <cell r="AN1183" t="str">
            <v>CONSUMER - NON IPO</v>
          </cell>
        </row>
        <row r="1184">
          <cell r="M1184">
            <v>5447.65</v>
          </cell>
          <cell r="N1184">
            <v>5447.6500000000005</v>
          </cell>
          <cell r="R1184">
            <v>102.5</v>
          </cell>
          <cell r="AB1184" t="str">
            <v>Chirografario</v>
          </cell>
          <cell r="AK1184">
            <v>30476.989863013703</v>
          </cell>
          <cell r="AL1184" t="str">
            <v>Chirografario</v>
          </cell>
          <cell r="AM1184" t="str">
            <v>Chirografario - Altro</v>
          </cell>
          <cell r="AN1184" t="str">
            <v>CONSUMER - NON IPO</v>
          </cell>
        </row>
        <row r="1185">
          <cell r="M1185">
            <v>3813.19</v>
          </cell>
          <cell r="N1185">
            <v>3813.19</v>
          </cell>
          <cell r="R1185">
            <v>168.8</v>
          </cell>
          <cell r="AB1185" t="str">
            <v>Chirografario</v>
          </cell>
          <cell r="AK1185">
            <v>7406.99098630137</v>
          </cell>
          <cell r="AL1185" t="str">
            <v>Chirografario</v>
          </cell>
          <cell r="AM1185" t="str">
            <v>Chirografario - Altro</v>
          </cell>
          <cell r="AN1185" t="str">
            <v>CONSUMER - NON IPO</v>
          </cell>
        </row>
        <row r="1186">
          <cell r="M1186">
            <v>4922.28</v>
          </cell>
          <cell r="N1186">
            <v>4922.2800000000007</v>
          </cell>
          <cell r="R1186">
            <v>221.76</v>
          </cell>
          <cell r="AB1186" t="str">
            <v>Chirografario</v>
          </cell>
          <cell r="AK1186">
            <v>14510.611726027399</v>
          </cell>
          <cell r="AL1186" t="str">
            <v>Chirografario</v>
          </cell>
          <cell r="AM1186" t="str">
            <v>Chirografario - Altro</v>
          </cell>
          <cell r="AN1186" t="str">
            <v>CONSUMER - NON IPO</v>
          </cell>
        </row>
        <row r="1187">
          <cell r="M1187">
            <v>21664.400000000001</v>
          </cell>
          <cell r="N1187">
            <v>21664.400000000001</v>
          </cell>
          <cell r="R1187">
            <v>999.27</v>
          </cell>
          <cell r="AB1187" t="str">
            <v>Chirografario</v>
          </cell>
          <cell r="AK1187">
            <v>42082.355068493154</v>
          </cell>
          <cell r="AL1187" t="str">
            <v>Chirografario</v>
          </cell>
          <cell r="AM1187" t="str">
            <v>Chirografario - Altro</v>
          </cell>
          <cell r="AN1187" t="str">
            <v>CONSUMER - NON IPO</v>
          </cell>
        </row>
        <row r="1188">
          <cell r="M1188">
            <v>3888.66</v>
          </cell>
          <cell r="N1188">
            <v>3888.6600000000003</v>
          </cell>
          <cell r="R1188">
            <v>145.93</v>
          </cell>
          <cell r="AB1188" t="str">
            <v>Chirografario</v>
          </cell>
          <cell r="AK1188">
            <v>7031.5495890410957</v>
          </cell>
          <cell r="AL1188" t="str">
            <v>Chirografario</v>
          </cell>
          <cell r="AM1188" t="str">
            <v>Chirografario - Altro</v>
          </cell>
          <cell r="AN1188" t="str">
            <v>CONSUMER - NON IPO</v>
          </cell>
        </row>
        <row r="1189">
          <cell r="M1189">
            <v>1518.28</v>
          </cell>
          <cell r="N1189">
            <v>1518.28</v>
          </cell>
          <cell r="R1189">
            <v>0</v>
          </cell>
          <cell r="AB1189" t="str">
            <v>Chirografario</v>
          </cell>
          <cell r="AK1189">
            <v>4783.6219178082192</v>
          </cell>
          <cell r="AL1189" t="str">
            <v>Chirografario</v>
          </cell>
          <cell r="AM1189" t="str">
            <v>Chirografario - Altro</v>
          </cell>
          <cell r="AN1189" t="str">
            <v>CONSUMER - NON IPO</v>
          </cell>
        </row>
        <row r="1190">
          <cell r="M1190">
            <v>5941.78</v>
          </cell>
          <cell r="N1190">
            <v>5941.78</v>
          </cell>
          <cell r="R1190">
            <v>97.88</v>
          </cell>
          <cell r="AB1190" t="str">
            <v>Chirografario</v>
          </cell>
          <cell r="AK1190">
            <v>36725.084054794519</v>
          </cell>
          <cell r="AL1190" t="str">
            <v>Chirografario</v>
          </cell>
          <cell r="AM1190" t="str">
            <v>Chirografario - Altro</v>
          </cell>
          <cell r="AN1190" t="str">
            <v>CONSUMER - NON IPO</v>
          </cell>
        </row>
        <row r="1191">
          <cell r="M1191">
            <v>15087.91</v>
          </cell>
          <cell r="N1191">
            <v>15087.91</v>
          </cell>
          <cell r="R1191">
            <v>690</v>
          </cell>
          <cell r="AB1191" t="str">
            <v>Chirografario</v>
          </cell>
          <cell r="AK1191">
            <v>27282.24821917808</v>
          </cell>
          <cell r="AL1191" t="str">
            <v>Chirografario</v>
          </cell>
          <cell r="AM1191" t="str">
            <v>Chirografario - Altro</v>
          </cell>
          <cell r="AN1191" t="str">
            <v>CONSUMER - NON IPO</v>
          </cell>
        </row>
        <row r="1192">
          <cell r="M1192">
            <v>1080.54</v>
          </cell>
          <cell r="N1192">
            <v>1080.54</v>
          </cell>
          <cell r="R1192">
            <v>14.32</v>
          </cell>
          <cell r="AB1192" t="str">
            <v>Chirografario</v>
          </cell>
          <cell r="AK1192">
            <v>2747.2359452054798</v>
          </cell>
          <cell r="AL1192" t="str">
            <v>Chirografario</v>
          </cell>
          <cell r="AM1192" t="str">
            <v>Chirografario - Altro</v>
          </cell>
          <cell r="AN1192" t="str">
            <v>CONSUMER - NON IPO</v>
          </cell>
        </row>
        <row r="1193">
          <cell r="M1193">
            <v>10751.14</v>
          </cell>
          <cell r="N1193">
            <v>10751.14</v>
          </cell>
          <cell r="R1193">
            <v>444.03</v>
          </cell>
          <cell r="AB1193" t="str">
            <v>Chirografario</v>
          </cell>
          <cell r="AK1193">
            <v>28895.529698630136</v>
          </cell>
          <cell r="AL1193" t="str">
            <v>Chirografario</v>
          </cell>
          <cell r="AM1193" t="str">
            <v>Chirografario - Altro</v>
          </cell>
          <cell r="AN1193" t="str">
            <v>CONSUMER - NON IPO</v>
          </cell>
        </row>
        <row r="1194">
          <cell r="M1194">
            <v>11896.4</v>
          </cell>
          <cell r="N1194">
            <v>11896.400000000001</v>
          </cell>
          <cell r="R1194">
            <v>550.11</v>
          </cell>
          <cell r="AB1194" t="str">
            <v>Chirografario</v>
          </cell>
          <cell r="AK1194">
            <v>23760.207123287673</v>
          </cell>
          <cell r="AL1194" t="str">
            <v>Chirografario</v>
          </cell>
          <cell r="AM1194" t="str">
            <v>Chirografario - Altro</v>
          </cell>
          <cell r="AN1194" t="str">
            <v>CONSUMER - NON IPO</v>
          </cell>
        </row>
        <row r="1195">
          <cell r="M1195">
            <v>13056.64</v>
          </cell>
          <cell r="N1195">
            <v>13056.64</v>
          </cell>
          <cell r="R1195">
            <v>558.70000000000005</v>
          </cell>
          <cell r="AB1195" t="str">
            <v>Chirografario</v>
          </cell>
          <cell r="AK1195">
            <v>20175.191671232878</v>
          </cell>
          <cell r="AL1195" t="str">
            <v>Chirografario</v>
          </cell>
          <cell r="AM1195" t="str">
            <v>Chirografario - Altro</v>
          </cell>
          <cell r="AN1195" t="str">
            <v>CONSUMER - NON IPO</v>
          </cell>
        </row>
        <row r="1196">
          <cell r="M1196">
            <v>12544.47</v>
          </cell>
          <cell r="N1196">
            <v>12544.47</v>
          </cell>
          <cell r="R1196">
            <v>579.03</v>
          </cell>
          <cell r="AB1196" t="str">
            <v>Chirografario</v>
          </cell>
          <cell r="AK1196">
            <v>31825.148547945206</v>
          </cell>
          <cell r="AL1196" t="str">
            <v>Chirografario</v>
          </cell>
          <cell r="AM1196" t="str">
            <v>Chirografario - Altro</v>
          </cell>
          <cell r="AN1196" t="str">
            <v>CONSUMER - NON IPO</v>
          </cell>
        </row>
        <row r="1197">
          <cell r="M1197">
            <v>3594.52</v>
          </cell>
          <cell r="N1197">
            <v>3594.52</v>
          </cell>
          <cell r="R1197">
            <v>80.28</v>
          </cell>
          <cell r="AB1197" t="str">
            <v>Chirografario</v>
          </cell>
          <cell r="AK1197">
            <v>20700.495999999999</v>
          </cell>
          <cell r="AL1197" t="str">
            <v>Chirografario</v>
          </cell>
          <cell r="AM1197" t="str">
            <v>Chirografario - Altro</v>
          </cell>
          <cell r="AN1197" t="str">
            <v>CONSUMER - NON IPO</v>
          </cell>
        </row>
        <row r="1198">
          <cell r="M1198">
            <v>19402.3</v>
          </cell>
          <cell r="N1198">
            <v>19402.3</v>
          </cell>
          <cell r="R1198">
            <v>872.19</v>
          </cell>
          <cell r="AB1198" t="str">
            <v>Chirografario</v>
          </cell>
          <cell r="AK1198">
            <v>35083.610958904108</v>
          </cell>
          <cell r="AL1198" t="str">
            <v>Chirografario</v>
          </cell>
          <cell r="AM1198" t="str">
            <v>Chirografario - Altro</v>
          </cell>
          <cell r="AN1198" t="str">
            <v>CONSUMER - NON IPO</v>
          </cell>
        </row>
        <row r="1199">
          <cell r="M1199">
            <v>6092.26</v>
          </cell>
          <cell r="N1199">
            <v>6092.2599999999993</v>
          </cell>
          <cell r="R1199">
            <v>251.22</v>
          </cell>
          <cell r="AB1199" t="str">
            <v>Chirografario</v>
          </cell>
          <cell r="AK1199">
            <v>11984.226520547943</v>
          </cell>
          <cell r="AL1199" t="str">
            <v>Chirografario</v>
          </cell>
          <cell r="AM1199" t="str">
            <v>Chirografario - Altro</v>
          </cell>
          <cell r="AN1199" t="str">
            <v>CONSUMER - NON IPO</v>
          </cell>
        </row>
        <row r="1200">
          <cell r="M1200">
            <v>13616.3</v>
          </cell>
          <cell r="N1200">
            <v>13616.3</v>
          </cell>
          <cell r="R1200">
            <v>542.45000000000005</v>
          </cell>
          <cell r="AB1200" t="str">
            <v>Chirografario</v>
          </cell>
          <cell r="AK1200">
            <v>24621.254794520544</v>
          </cell>
          <cell r="AL1200" t="str">
            <v>Chirografario</v>
          </cell>
          <cell r="AM1200" t="str">
            <v>Chirografario - Altro</v>
          </cell>
          <cell r="AN1200" t="str">
            <v>CONSUMER - NON IPO</v>
          </cell>
        </row>
        <row r="1201">
          <cell r="M1201">
            <v>18422.04</v>
          </cell>
          <cell r="N1201">
            <v>18422.04</v>
          </cell>
          <cell r="R1201">
            <v>789.47</v>
          </cell>
          <cell r="AB1201" t="str">
            <v>Chirografario</v>
          </cell>
          <cell r="AK1201">
            <v>129156.16536986303</v>
          </cell>
          <cell r="AL1201" t="str">
            <v>Chirografario</v>
          </cell>
          <cell r="AM1201" t="str">
            <v>Chirografario - Altro</v>
          </cell>
          <cell r="AN1201" t="str">
            <v>CONSUMER - NON IPO</v>
          </cell>
        </row>
        <row r="1202">
          <cell r="M1202">
            <v>12808.92</v>
          </cell>
          <cell r="N1202">
            <v>12808.92</v>
          </cell>
          <cell r="R1202">
            <v>536.78</v>
          </cell>
          <cell r="AB1202" t="str">
            <v>Chirografario</v>
          </cell>
          <cell r="AK1202">
            <v>27407.579506849317</v>
          </cell>
          <cell r="AL1202" t="str">
            <v>Chirografario</v>
          </cell>
          <cell r="AM1202" t="str">
            <v>Chirografario - Altro</v>
          </cell>
          <cell r="AN1202" t="str">
            <v>CONSUMER - NON IPO</v>
          </cell>
        </row>
        <row r="1203">
          <cell r="M1203">
            <v>6906.98</v>
          </cell>
          <cell r="N1203">
            <v>6906.98</v>
          </cell>
          <cell r="R1203">
            <v>294.49</v>
          </cell>
          <cell r="AB1203" t="str">
            <v>Chirografario</v>
          </cell>
          <cell r="AK1203">
            <v>13586.881205479451</v>
          </cell>
          <cell r="AL1203" t="str">
            <v>Chirografario</v>
          </cell>
          <cell r="AM1203" t="str">
            <v>Chirografario - Altro</v>
          </cell>
          <cell r="AN1203" t="str">
            <v>CONSUMER - NON IPO</v>
          </cell>
        </row>
        <row r="1204">
          <cell r="M1204">
            <v>16099.98</v>
          </cell>
          <cell r="N1204">
            <v>16099.98</v>
          </cell>
          <cell r="R1204">
            <v>545.16</v>
          </cell>
          <cell r="AB1204" t="str">
            <v>Chirografario</v>
          </cell>
          <cell r="AK1204">
            <v>71236.897808219175</v>
          </cell>
          <cell r="AL1204" t="str">
            <v>Chirografario</v>
          </cell>
          <cell r="AM1204" t="str">
            <v>Chirografario - Altro</v>
          </cell>
          <cell r="AN1204" t="str">
            <v>CONSUMER - NON IPO</v>
          </cell>
        </row>
        <row r="1205">
          <cell r="M1205">
            <v>4228.57</v>
          </cell>
          <cell r="N1205">
            <v>4228.57</v>
          </cell>
          <cell r="R1205">
            <v>190.85</v>
          </cell>
          <cell r="AB1205" t="str">
            <v>Chirografario</v>
          </cell>
          <cell r="AK1205">
            <v>8213.8524109589034</v>
          </cell>
          <cell r="AL1205" t="str">
            <v>Chirografario</v>
          </cell>
          <cell r="AM1205" t="str">
            <v>Chirografario - Altro</v>
          </cell>
          <cell r="AN1205" t="str">
            <v>CONSUMER - NON IPO</v>
          </cell>
        </row>
        <row r="1206">
          <cell r="M1206">
            <v>1934.57</v>
          </cell>
          <cell r="N1206">
            <v>1934.5700000000002</v>
          </cell>
          <cell r="R1206">
            <v>48.63</v>
          </cell>
          <cell r="AB1206" t="str">
            <v>Chirografario</v>
          </cell>
          <cell r="AK1206">
            <v>14072.009178082193</v>
          </cell>
          <cell r="AL1206" t="str">
            <v>Chirografario</v>
          </cell>
          <cell r="AM1206" t="str">
            <v>Chirografario - Altro</v>
          </cell>
          <cell r="AN1206" t="str">
            <v>CONSUMER - NON IPO</v>
          </cell>
        </row>
        <row r="1207">
          <cell r="M1207">
            <v>4073.45</v>
          </cell>
          <cell r="N1207">
            <v>4073.45</v>
          </cell>
          <cell r="R1207">
            <v>189.11</v>
          </cell>
          <cell r="AB1207" t="str">
            <v>Chirografario</v>
          </cell>
          <cell r="AK1207">
            <v>7856.7364383561644</v>
          </cell>
          <cell r="AL1207" t="str">
            <v>Chirografario</v>
          </cell>
          <cell r="AM1207" t="str">
            <v>Chirografario - Altro</v>
          </cell>
          <cell r="AN1207" t="str">
            <v>CONSUMER - NON IPO</v>
          </cell>
        </row>
        <row r="1208">
          <cell r="M1208">
            <v>9015.5300000000007</v>
          </cell>
          <cell r="N1208">
            <v>9015.5300000000007</v>
          </cell>
          <cell r="R1208">
            <v>401</v>
          </cell>
          <cell r="AB1208" t="str">
            <v>Chirografario</v>
          </cell>
          <cell r="AK1208">
            <v>13412.144630136987</v>
          </cell>
          <cell r="AL1208" t="str">
            <v>Chirografario</v>
          </cell>
          <cell r="AM1208" t="str">
            <v>Chirografario - Altro</v>
          </cell>
          <cell r="AN1208" t="str">
            <v>CONSUMER - NON IPO</v>
          </cell>
        </row>
        <row r="1209">
          <cell r="M1209">
            <v>4632.46</v>
          </cell>
          <cell r="N1209">
            <v>4632.46</v>
          </cell>
          <cell r="R1209">
            <v>166.91</v>
          </cell>
          <cell r="AB1209" t="str">
            <v>Chirografario</v>
          </cell>
          <cell r="AK1209">
            <v>15966.122410958904</v>
          </cell>
          <cell r="AL1209" t="str">
            <v>Chirografario</v>
          </cell>
          <cell r="AM1209" t="str">
            <v>Chirografario - Altro</v>
          </cell>
          <cell r="AN1209" t="str">
            <v>CONSUMER - NON IPO</v>
          </cell>
        </row>
        <row r="1210">
          <cell r="M1210">
            <v>6525.1</v>
          </cell>
          <cell r="N1210">
            <v>6525.1</v>
          </cell>
          <cell r="R1210">
            <v>118.1</v>
          </cell>
          <cell r="AB1210" t="str">
            <v>Chirografario</v>
          </cell>
          <cell r="AK1210">
            <v>38685.798356164385</v>
          </cell>
          <cell r="AL1210" t="str">
            <v>Chirografario</v>
          </cell>
          <cell r="AM1210" t="str">
            <v>Chirografario - Altro</v>
          </cell>
          <cell r="AN1210" t="str">
            <v>CONSUMER - NON IPO</v>
          </cell>
        </row>
        <row r="1211">
          <cell r="M1211">
            <v>5016.4399999999996</v>
          </cell>
          <cell r="N1211">
            <v>5016.4400000000005</v>
          </cell>
          <cell r="R1211">
            <v>206.81</v>
          </cell>
          <cell r="AB1211" t="str">
            <v>Chirografario</v>
          </cell>
          <cell r="AK1211">
            <v>11228.579397260273</v>
          </cell>
          <cell r="AL1211" t="str">
            <v>Chirografario</v>
          </cell>
          <cell r="AM1211" t="str">
            <v>Chirografario - Altro</v>
          </cell>
          <cell r="AN1211" t="str">
            <v>CONSUMER - NON IPO</v>
          </cell>
        </row>
        <row r="1212">
          <cell r="M1212">
            <v>3165.91</v>
          </cell>
          <cell r="N1212">
            <v>3165.91</v>
          </cell>
          <cell r="R1212">
            <v>137.72</v>
          </cell>
          <cell r="AB1212" t="str">
            <v>Chirografario</v>
          </cell>
          <cell r="AK1212">
            <v>13808.571835616438</v>
          </cell>
          <cell r="AL1212" t="str">
            <v>Chirografario</v>
          </cell>
          <cell r="AM1212" t="str">
            <v>Chirografario - Altro</v>
          </cell>
          <cell r="AN1212" t="str">
            <v>CONSUMER - NON IPO</v>
          </cell>
        </row>
        <row r="1213">
          <cell r="M1213">
            <v>11339.82</v>
          </cell>
          <cell r="N1213">
            <v>11339.82</v>
          </cell>
          <cell r="R1213">
            <v>477.4</v>
          </cell>
          <cell r="AB1213" t="str">
            <v>Chirografario</v>
          </cell>
          <cell r="AK1213">
            <v>61607.843999999997</v>
          </cell>
          <cell r="AL1213" t="str">
            <v>Chirografario</v>
          </cell>
          <cell r="AM1213" t="str">
            <v>Chirografario - Altro</v>
          </cell>
          <cell r="AN1213" t="str">
            <v>CONSUMER - NON IPO</v>
          </cell>
        </row>
        <row r="1214">
          <cell r="M1214">
            <v>16136.22</v>
          </cell>
          <cell r="N1214">
            <v>16136.220000000001</v>
          </cell>
          <cell r="R1214">
            <v>314.39999999999998</v>
          </cell>
          <cell r="AB1214" t="str">
            <v>Chirografario</v>
          </cell>
          <cell r="AK1214">
            <v>96949.946465753441</v>
          </cell>
          <cell r="AL1214" t="str">
            <v>Chirografario</v>
          </cell>
          <cell r="AM1214" t="str">
            <v>Chirografario - Altro</v>
          </cell>
          <cell r="AN1214" t="str">
            <v>CONSUMER - NON IPO</v>
          </cell>
        </row>
        <row r="1215">
          <cell r="M1215">
            <v>1102.22</v>
          </cell>
          <cell r="N1215">
            <v>1102.22</v>
          </cell>
          <cell r="R1215">
            <v>36.58</v>
          </cell>
          <cell r="AB1215" t="str">
            <v>Chirografario</v>
          </cell>
          <cell r="AK1215">
            <v>1893.4025753424658</v>
          </cell>
          <cell r="AL1215" t="str">
            <v>Chirografario</v>
          </cell>
          <cell r="AM1215" t="str">
            <v>Chirografario - Altro</v>
          </cell>
          <cell r="AN1215" t="str">
            <v>CONSUMER - NON IPO</v>
          </cell>
        </row>
        <row r="1216">
          <cell r="M1216">
            <v>2857.11</v>
          </cell>
          <cell r="N1216">
            <v>2857.11</v>
          </cell>
          <cell r="R1216">
            <v>112.86</v>
          </cell>
          <cell r="AB1216" t="str">
            <v>Chirografario</v>
          </cell>
          <cell r="AK1216">
            <v>5166.2810958904111</v>
          </cell>
          <cell r="AL1216" t="str">
            <v>Chirografario</v>
          </cell>
          <cell r="AM1216" t="str">
            <v>Chirografario - Altro</v>
          </cell>
          <cell r="AN1216" t="str">
            <v>CONSUMER - NON IPO</v>
          </cell>
        </row>
        <row r="1217">
          <cell r="M1217">
            <v>1557.26</v>
          </cell>
          <cell r="N1217">
            <v>1557.26</v>
          </cell>
          <cell r="R1217">
            <v>56.97</v>
          </cell>
          <cell r="AB1217" t="str">
            <v>Chirografario</v>
          </cell>
          <cell r="AK1217">
            <v>2760.4033424657532</v>
          </cell>
          <cell r="AL1217" t="str">
            <v>Chirografario</v>
          </cell>
          <cell r="AM1217" t="str">
            <v>Chirografario - Altro</v>
          </cell>
          <cell r="AN1217" t="str">
            <v>CONSUMER - NON IPO</v>
          </cell>
        </row>
        <row r="1218">
          <cell r="M1218">
            <v>4350.8100000000004</v>
          </cell>
          <cell r="N1218">
            <v>4350.8099999999995</v>
          </cell>
          <cell r="R1218">
            <v>93.35</v>
          </cell>
          <cell r="AB1218" t="str">
            <v>Chirografario</v>
          </cell>
          <cell r="AK1218">
            <v>24424.136136986301</v>
          </cell>
          <cell r="AL1218" t="str">
            <v>Chirografario</v>
          </cell>
          <cell r="AM1218" t="str">
            <v>Chirografario - Altro</v>
          </cell>
          <cell r="AN1218" t="str">
            <v>CONSUMER - NON IPO</v>
          </cell>
        </row>
        <row r="1219">
          <cell r="M1219">
            <v>20784.41</v>
          </cell>
          <cell r="N1219">
            <v>20784.41</v>
          </cell>
          <cell r="R1219">
            <v>455.61</v>
          </cell>
          <cell r="AB1219" t="str">
            <v>Chirografario</v>
          </cell>
          <cell r="AK1219">
            <v>128635.56764383562</v>
          </cell>
          <cell r="AL1219" t="str">
            <v>Chirografario</v>
          </cell>
          <cell r="AM1219" t="str">
            <v>Chirografario - Altro</v>
          </cell>
          <cell r="AN1219" t="str">
            <v>CONSUMER - NON IPO</v>
          </cell>
        </row>
        <row r="1220">
          <cell r="M1220">
            <v>1503.86</v>
          </cell>
          <cell r="N1220">
            <v>1503.8600000000001</v>
          </cell>
          <cell r="R1220">
            <v>34.32</v>
          </cell>
          <cell r="AB1220" t="str">
            <v>Chirografario</v>
          </cell>
          <cell r="AK1220">
            <v>8038.4407123287683</v>
          </cell>
          <cell r="AL1220" t="str">
            <v>Chirografario</v>
          </cell>
          <cell r="AM1220" t="str">
            <v>Chirografario - Altro</v>
          </cell>
          <cell r="AN1220" t="str">
            <v>CONSUMER - NON IPO</v>
          </cell>
        </row>
        <row r="1221">
          <cell r="M1221">
            <v>10358.01</v>
          </cell>
          <cell r="N1221">
            <v>10358.01</v>
          </cell>
          <cell r="R1221">
            <v>182.99</v>
          </cell>
          <cell r="AB1221" t="str">
            <v>Chirografario</v>
          </cell>
          <cell r="AK1221">
            <v>60530.507753424652</v>
          </cell>
          <cell r="AL1221" t="str">
            <v>Chirografario</v>
          </cell>
          <cell r="AM1221" t="str">
            <v>Chirografario - Altro</v>
          </cell>
          <cell r="AN1221" t="str">
            <v>CONSUMER - NON IPO</v>
          </cell>
        </row>
        <row r="1222">
          <cell r="M1222">
            <v>3545.58</v>
          </cell>
          <cell r="N1222">
            <v>3545.58</v>
          </cell>
          <cell r="R1222">
            <v>578.28</v>
          </cell>
          <cell r="AB1222" t="str">
            <v>Chirografario</v>
          </cell>
          <cell r="AK1222">
            <v>6090.6264657534239</v>
          </cell>
          <cell r="AL1222" t="str">
            <v>Chirografario</v>
          </cell>
          <cell r="AM1222" t="str">
            <v>Chirografario - Altro</v>
          </cell>
          <cell r="AN1222" t="str">
            <v>CONSUMER - NON IPO</v>
          </cell>
        </row>
        <row r="1223">
          <cell r="M1223">
            <v>6070.97</v>
          </cell>
          <cell r="N1223">
            <v>6070.9699999999993</v>
          </cell>
          <cell r="R1223">
            <v>245.67</v>
          </cell>
          <cell r="AB1223" t="str">
            <v>Chirografario</v>
          </cell>
          <cell r="AK1223">
            <v>12823.884575342465</v>
          </cell>
          <cell r="AL1223" t="str">
            <v>Chirografario</v>
          </cell>
          <cell r="AM1223" t="str">
            <v>Chirografario - Altro</v>
          </cell>
          <cell r="AN1223" t="str">
            <v>CONSUMER - NON IPO</v>
          </cell>
        </row>
        <row r="1224">
          <cell r="M1224">
            <v>15206.33</v>
          </cell>
          <cell r="N1224">
            <v>15206.33</v>
          </cell>
          <cell r="R1224">
            <v>656.26</v>
          </cell>
          <cell r="AB1224" t="str">
            <v>Chirografario</v>
          </cell>
          <cell r="AK1224">
            <v>26954.78221917808</v>
          </cell>
          <cell r="AL1224" t="str">
            <v>Chirografario</v>
          </cell>
          <cell r="AM1224" t="str">
            <v>Chirografario - Altro</v>
          </cell>
          <cell r="AN1224" t="str">
            <v>CONSUMER - NON IPO</v>
          </cell>
        </row>
        <row r="1225">
          <cell r="M1225">
            <v>21383.579999999998</v>
          </cell>
          <cell r="N1225">
            <v>21383.58</v>
          </cell>
          <cell r="R1225">
            <v>952.13</v>
          </cell>
          <cell r="AB1225" t="str">
            <v>Chirografario</v>
          </cell>
          <cell r="AK1225">
            <v>38666.199452054796</v>
          </cell>
          <cell r="AL1225" t="str">
            <v>Chirografario</v>
          </cell>
          <cell r="AM1225" t="str">
            <v>Chirografario - Altro</v>
          </cell>
          <cell r="AN1225" t="str">
            <v>CONSUMER - NON IPO</v>
          </cell>
        </row>
        <row r="1226">
          <cell r="M1226">
            <v>7291.59</v>
          </cell>
          <cell r="N1226">
            <v>7291.59</v>
          </cell>
          <cell r="R1226">
            <v>332.57</v>
          </cell>
          <cell r="AB1226" t="str">
            <v>Chirografario</v>
          </cell>
          <cell r="AK1226">
            <v>12925.092410958903</v>
          </cell>
          <cell r="AL1226" t="str">
            <v>Chirografario</v>
          </cell>
          <cell r="AM1226" t="str">
            <v>Chirografario - Altro</v>
          </cell>
          <cell r="AN1226" t="str">
            <v>CONSUMER - NON IPO</v>
          </cell>
        </row>
        <row r="1227">
          <cell r="M1227">
            <v>13172.83</v>
          </cell>
          <cell r="N1227">
            <v>13172.83</v>
          </cell>
          <cell r="R1227">
            <v>548.02</v>
          </cell>
          <cell r="AB1227" t="str">
            <v>Chirografario</v>
          </cell>
          <cell r="AK1227">
            <v>27825.347753424659</v>
          </cell>
          <cell r="AL1227" t="str">
            <v>Chirografario</v>
          </cell>
          <cell r="AM1227" t="str">
            <v>Chirografario - Altro</v>
          </cell>
          <cell r="AN1227" t="str">
            <v>CONSUMER - NON IPO</v>
          </cell>
        </row>
        <row r="1228">
          <cell r="M1228">
            <v>897.47</v>
          </cell>
          <cell r="N1228">
            <v>897.47</v>
          </cell>
          <cell r="R1228">
            <v>19.100000000000001</v>
          </cell>
          <cell r="AB1228" t="str">
            <v>Chirografario</v>
          </cell>
          <cell r="AK1228">
            <v>5168.443671232877</v>
          </cell>
          <cell r="AL1228" t="str">
            <v>Chirografario</v>
          </cell>
          <cell r="AM1228" t="str">
            <v>Chirografario - Altro</v>
          </cell>
          <cell r="AN1228" t="str">
            <v>CONSUMER - NON IPO</v>
          </cell>
        </row>
        <row r="1229">
          <cell r="M1229">
            <v>23946.79</v>
          </cell>
          <cell r="N1229">
            <v>23946.79</v>
          </cell>
          <cell r="R1229">
            <v>516.5</v>
          </cell>
          <cell r="AB1229" t="str">
            <v>Chirografario</v>
          </cell>
          <cell r="AK1229">
            <v>142237.37183561645</v>
          </cell>
          <cell r="AL1229" t="str">
            <v>Chirografario</v>
          </cell>
          <cell r="AM1229" t="str">
            <v>Chirografario - Altro</v>
          </cell>
          <cell r="AN1229" t="str">
            <v>CONSUMER - NON IPO</v>
          </cell>
        </row>
        <row r="1230">
          <cell r="M1230">
            <v>11279.71</v>
          </cell>
          <cell r="N1230">
            <v>11279.71</v>
          </cell>
          <cell r="R1230">
            <v>394.89</v>
          </cell>
          <cell r="AB1230" t="str">
            <v>Chirografario</v>
          </cell>
          <cell r="AK1230">
            <v>40606.955999999998</v>
          </cell>
          <cell r="AL1230" t="str">
            <v>Chirografario</v>
          </cell>
          <cell r="AM1230" t="str">
            <v>Chirografario - Altro</v>
          </cell>
          <cell r="AN1230" t="str">
            <v>CONSUMER - NON IPO</v>
          </cell>
        </row>
        <row r="1231">
          <cell r="M1231">
            <v>838.05</v>
          </cell>
          <cell r="N1231">
            <v>838.05</v>
          </cell>
          <cell r="R1231">
            <v>31.87</v>
          </cell>
          <cell r="AB1231" t="str">
            <v>Chirografario</v>
          </cell>
          <cell r="AK1231">
            <v>1836.821917808219</v>
          </cell>
          <cell r="AL1231" t="str">
            <v>Chirografario</v>
          </cell>
          <cell r="AM1231" t="str">
            <v>Chirografario - Altro</v>
          </cell>
          <cell r="AN1231" t="str">
            <v>CONSUMER - NON IPO</v>
          </cell>
        </row>
        <row r="1232">
          <cell r="M1232">
            <v>3157.32</v>
          </cell>
          <cell r="N1232">
            <v>3157.3199999999997</v>
          </cell>
          <cell r="R1232">
            <v>633.76</v>
          </cell>
          <cell r="AB1232" t="str">
            <v>Chirografario</v>
          </cell>
          <cell r="AK1232">
            <v>5423.6702465753415</v>
          </cell>
          <cell r="AL1232" t="str">
            <v>Chirografario</v>
          </cell>
          <cell r="AM1232" t="str">
            <v>Chirografario - Altro</v>
          </cell>
          <cell r="AN1232" t="str">
            <v>CONSUMER - NON IPO</v>
          </cell>
        </row>
        <row r="1233">
          <cell r="M1233">
            <v>3555.34</v>
          </cell>
          <cell r="N1233">
            <v>3555.34</v>
          </cell>
          <cell r="R1233">
            <v>152.41999999999999</v>
          </cell>
          <cell r="AB1233" t="str">
            <v>Chirografario</v>
          </cell>
          <cell r="AK1233">
            <v>15175.944438356166</v>
          </cell>
          <cell r="AL1233" t="str">
            <v>Chirografario</v>
          </cell>
          <cell r="AM1233" t="str">
            <v>Chirografario - Altro</v>
          </cell>
          <cell r="AN1233" t="str">
            <v>CONSUMER - NON IPO</v>
          </cell>
        </row>
        <row r="1234">
          <cell r="M1234">
            <v>14998.77</v>
          </cell>
          <cell r="N1234">
            <v>14998.77</v>
          </cell>
          <cell r="R1234">
            <v>706.58</v>
          </cell>
          <cell r="AB1234" t="str">
            <v>Chirografario</v>
          </cell>
          <cell r="AK1234">
            <v>29216.782109589043</v>
          </cell>
          <cell r="AL1234" t="str">
            <v>Chirografario</v>
          </cell>
          <cell r="AM1234" t="str">
            <v>Chirografario - Altro</v>
          </cell>
          <cell r="AN1234" t="str">
            <v>CONSUMER - NON IPO</v>
          </cell>
        </row>
        <row r="1235">
          <cell r="M1235">
            <v>5136.55</v>
          </cell>
          <cell r="N1235">
            <v>5136.55</v>
          </cell>
          <cell r="R1235">
            <v>96.32</v>
          </cell>
          <cell r="AB1235" t="str">
            <v>Chirografario</v>
          </cell>
          <cell r="AK1235">
            <v>28300.279589041096</v>
          </cell>
          <cell r="AL1235" t="str">
            <v>Chirografario</v>
          </cell>
          <cell r="AM1235" t="str">
            <v>Chirografario - Altro</v>
          </cell>
          <cell r="AN1235" t="str">
            <v>CONSUMER - NON IPO</v>
          </cell>
        </row>
        <row r="1236">
          <cell r="M1236">
            <v>4229.71</v>
          </cell>
          <cell r="N1236">
            <v>4229.71</v>
          </cell>
          <cell r="R1236">
            <v>76.09</v>
          </cell>
          <cell r="AB1236" t="str">
            <v>Chirografario</v>
          </cell>
          <cell r="AK1236">
            <v>23987.670410958901</v>
          </cell>
          <cell r="AL1236" t="str">
            <v>Chirografario</v>
          </cell>
          <cell r="AM1236" t="str">
            <v>Chirografario - Altro</v>
          </cell>
          <cell r="AN1236" t="str">
            <v>CONSUMER - NON IPO</v>
          </cell>
        </row>
        <row r="1237">
          <cell r="M1237">
            <v>15989.23</v>
          </cell>
          <cell r="N1237">
            <v>15989.23</v>
          </cell>
          <cell r="R1237">
            <v>707.95</v>
          </cell>
          <cell r="AB1237" t="str">
            <v>Chirografario</v>
          </cell>
          <cell r="AK1237">
            <v>27466.430712328765</v>
          </cell>
          <cell r="AL1237" t="str">
            <v>Chirografario</v>
          </cell>
          <cell r="AM1237" t="str">
            <v>Chirografario - Altro</v>
          </cell>
          <cell r="AN1237" t="str">
            <v>CONSUMER - NON IPO</v>
          </cell>
        </row>
        <row r="1238">
          <cell r="M1238">
            <v>2268.85</v>
          </cell>
          <cell r="N1238">
            <v>2268.85</v>
          </cell>
          <cell r="R1238">
            <v>48.57</v>
          </cell>
          <cell r="AB1238" t="str">
            <v>Chirografario</v>
          </cell>
          <cell r="AK1238">
            <v>13756.068630136984</v>
          </cell>
          <cell r="AL1238" t="str">
            <v>Chirografario</v>
          </cell>
          <cell r="AM1238" t="str">
            <v>Chirografario - Altro</v>
          </cell>
          <cell r="AN1238" t="str">
            <v>CONSUMER - NON IPO</v>
          </cell>
        </row>
        <row r="1239">
          <cell r="M1239">
            <v>12298.52</v>
          </cell>
          <cell r="N1239">
            <v>12298.52</v>
          </cell>
          <cell r="R1239">
            <v>233.79</v>
          </cell>
          <cell r="AB1239" t="str">
            <v>Chirografario</v>
          </cell>
          <cell r="AK1239">
            <v>72915.061041095891</v>
          </cell>
          <cell r="AL1239" t="str">
            <v>Chirografario</v>
          </cell>
          <cell r="AM1239" t="str">
            <v>Chirografario - Altro</v>
          </cell>
          <cell r="AN1239" t="str">
            <v>CONSUMER - NON IPO</v>
          </cell>
        </row>
        <row r="1240">
          <cell r="M1240">
            <v>11666.52</v>
          </cell>
          <cell r="N1240">
            <v>11666.52</v>
          </cell>
          <cell r="R1240">
            <v>529.14</v>
          </cell>
          <cell r="AB1240" t="str">
            <v>Chirografario</v>
          </cell>
          <cell r="AK1240">
            <v>18858.210410958905</v>
          </cell>
          <cell r="AL1240" t="str">
            <v>Chirografario</v>
          </cell>
          <cell r="AM1240" t="str">
            <v>Chirografario - Altro</v>
          </cell>
          <cell r="AN1240" t="str">
            <v>CONSUMER - NON IPO</v>
          </cell>
        </row>
        <row r="1241">
          <cell r="M1241">
            <v>21134.74</v>
          </cell>
          <cell r="N1241">
            <v>21134.739999999998</v>
          </cell>
          <cell r="R1241">
            <v>909.07</v>
          </cell>
          <cell r="AB1241" t="str">
            <v>Chirografario</v>
          </cell>
          <cell r="AK1241">
            <v>118238.73720547945</v>
          </cell>
          <cell r="AL1241" t="str">
            <v>Chirografario</v>
          </cell>
          <cell r="AM1241" t="str">
            <v>Chirografario - Altro</v>
          </cell>
          <cell r="AN1241" t="str">
            <v>CONSUMER - NON IPO</v>
          </cell>
        </row>
        <row r="1242">
          <cell r="M1242">
            <v>20453.18</v>
          </cell>
          <cell r="N1242">
            <v>20453.18</v>
          </cell>
          <cell r="R1242">
            <v>353.2</v>
          </cell>
          <cell r="AB1242" t="str">
            <v>Chirografario</v>
          </cell>
          <cell r="AK1242">
            <v>136559.99906849314</v>
          </cell>
          <cell r="AL1242" t="str">
            <v>Chirografario</v>
          </cell>
          <cell r="AM1242" t="str">
            <v>Chirografario - Altro</v>
          </cell>
          <cell r="AN1242" t="str">
            <v>CONSUMER - NON IPO</v>
          </cell>
        </row>
        <row r="1243">
          <cell r="M1243">
            <v>810.04</v>
          </cell>
          <cell r="N1243">
            <v>810.04</v>
          </cell>
          <cell r="R1243">
            <v>20.98</v>
          </cell>
          <cell r="AB1243" t="str">
            <v>Chirografario</v>
          </cell>
          <cell r="AK1243">
            <v>5051.0987397260269</v>
          </cell>
          <cell r="AL1243" t="str">
            <v>Chirografario</v>
          </cell>
          <cell r="AM1243" t="str">
            <v>Chirografario - Altro</v>
          </cell>
          <cell r="AN1243" t="str">
            <v>CONSUMER - NON IPO</v>
          </cell>
        </row>
        <row r="1244">
          <cell r="M1244">
            <v>17138.54</v>
          </cell>
          <cell r="N1244">
            <v>17138.54</v>
          </cell>
          <cell r="R1244">
            <v>749.01</v>
          </cell>
          <cell r="AB1244" t="str">
            <v>Chirografario</v>
          </cell>
          <cell r="AK1244">
            <v>37563.923287671234</v>
          </cell>
          <cell r="AL1244" t="str">
            <v>Chirografario</v>
          </cell>
          <cell r="AM1244" t="str">
            <v>Chirografario - Altro</v>
          </cell>
          <cell r="AN1244" t="str">
            <v>CONSUMER - NON IPO</v>
          </cell>
        </row>
        <row r="1245">
          <cell r="M1245">
            <v>2283.29</v>
          </cell>
          <cell r="N1245">
            <v>2283.29</v>
          </cell>
          <cell r="R1245">
            <v>0</v>
          </cell>
          <cell r="AB1245" t="str">
            <v>Chirografario</v>
          </cell>
          <cell r="AK1245">
            <v>11109.926136986302</v>
          </cell>
          <cell r="AL1245" t="str">
            <v>Chirografario</v>
          </cell>
          <cell r="AM1245" t="str">
            <v>Chirografario - Altro</v>
          </cell>
          <cell r="AN1245" t="str">
            <v>CONSUMER - NON IPO</v>
          </cell>
        </row>
        <row r="1246">
          <cell r="M1246">
            <v>3412.5</v>
          </cell>
          <cell r="N1246">
            <v>3412.5</v>
          </cell>
          <cell r="R1246">
            <v>150.88999999999999</v>
          </cell>
          <cell r="AB1246" t="str">
            <v>Chirografario</v>
          </cell>
          <cell r="AK1246">
            <v>6712.8082191780823</v>
          </cell>
          <cell r="AL1246" t="str">
            <v>Chirografario</v>
          </cell>
          <cell r="AM1246" t="str">
            <v>Chirografario - Altro</v>
          </cell>
          <cell r="AN1246" t="str">
            <v>CONSUMER - NON IPO</v>
          </cell>
        </row>
        <row r="1247">
          <cell r="M1247">
            <v>2828.32</v>
          </cell>
          <cell r="N1247">
            <v>2828.32</v>
          </cell>
          <cell r="R1247">
            <v>54.77</v>
          </cell>
          <cell r="AB1247" t="str">
            <v>Chirografario</v>
          </cell>
          <cell r="AK1247">
            <v>15823.094356164385</v>
          </cell>
          <cell r="AL1247" t="str">
            <v>Chirografario</v>
          </cell>
          <cell r="AM1247" t="str">
            <v>Chirografario - Altro</v>
          </cell>
          <cell r="AN1247" t="str">
            <v>CONSUMER - NON IPO</v>
          </cell>
        </row>
        <row r="1248">
          <cell r="M1248">
            <v>2730.66</v>
          </cell>
          <cell r="N1248">
            <v>2730.66</v>
          </cell>
          <cell r="R1248">
            <v>99.48</v>
          </cell>
          <cell r="AB1248" t="str">
            <v>Chirografario</v>
          </cell>
          <cell r="AK1248">
            <v>4690.7501917808213</v>
          </cell>
          <cell r="AL1248" t="str">
            <v>Chirografario</v>
          </cell>
          <cell r="AM1248" t="str">
            <v>Chirografario - Altro</v>
          </cell>
          <cell r="AN1248" t="str">
            <v>CONSUMER - NON IPO</v>
          </cell>
        </row>
        <row r="1249">
          <cell r="M1249">
            <v>11658.24</v>
          </cell>
          <cell r="N1249">
            <v>11658.240000000002</v>
          </cell>
          <cell r="R1249">
            <v>396.7</v>
          </cell>
          <cell r="AB1249" t="str">
            <v>Chirografario</v>
          </cell>
          <cell r="AK1249">
            <v>72376.909150684936</v>
          </cell>
          <cell r="AL1249" t="str">
            <v>Chirografario</v>
          </cell>
          <cell r="AM1249" t="str">
            <v>Chirografario - Altro</v>
          </cell>
          <cell r="AN1249" t="str">
            <v>CONSUMER - NON IPO</v>
          </cell>
        </row>
        <row r="1250">
          <cell r="M1250">
            <v>2214.5300000000002</v>
          </cell>
          <cell r="N1250">
            <v>2214.5300000000002</v>
          </cell>
          <cell r="R1250">
            <v>87.13</v>
          </cell>
          <cell r="AB1250" t="str">
            <v>Chirografario</v>
          </cell>
          <cell r="AK1250">
            <v>13645.145123287672</v>
          </cell>
          <cell r="AL1250" t="str">
            <v>Chirografario</v>
          </cell>
          <cell r="AM1250" t="str">
            <v>Chirografario - Altro</v>
          </cell>
          <cell r="AN1250" t="str">
            <v>CONSUMER - NON IPO</v>
          </cell>
        </row>
        <row r="1251">
          <cell r="M1251">
            <v>3850.73</v>
          </cell>
          <cell r="N1251">
            <v>3850.73</v>
          </cell>
          <cell r="R1251">
            <v>166.48</v>
          </cell>
          <cell r="AB1251" t="str">
            <v>Chirografario</v>
          </cell>
          <cell r="AK1251">
            <v>9484.4007397260266</v>
          </cell>
          <cell r="AL1251" t="str">
            <v>Chirografario</v>
          </cell>
          <cell r="AM1251" t="str">
            <v>Chirografario - Altro</v>
          </cell>
          <cell r="AN1251" t="str">
            <v>CONSUMER - NON IPO</v>
          </cell>
        </row>
        <row r="1252">
          <cell r="M1252">
            <v>11169.38</v>
          </cell>
          <cell r="N1252">
            <v>11169.380000000001</v>
          </cell>
          <cell r="R1252">
            <v>483.55</v>
          </cell>
          <cell r="AB1252" t="str">
            <v>Chirografario</v>
          </cell>
          <cell r="AK1252">
            <v>22124.552712328768</v>
          </cell>
          <cell r="AL1252" t="str">
            <v>Chirografario</v>
          </cell>
          <cell r="AM1252" t="str">
            <v>Chirografario - Altro</v>
          </cell>
          <cell r="AN1252" t="str">
            <v>CONSUMER - NON IPO</v>
          </cell>
        </row>
        <row r="1253">
          <cell r="M1253">
            <v>15210.23</v>
          </cell>
          <cell r="N1253">
            <v>15210.230000000001</v>
          </cell>
          <cell r="R1253">
            <v>704.71</v>
          </cell>
          <cell r="AB1253" t="str">
            <v>Chirografario</v>
          </cell>
          <cell r="AK1253">
            <v>22627.821616438359</v>
          </cell>
          <cell r="AL1253" t="str">
            <v>Chirografario</v>
          </cell>
          <cell r="AM1253" t="str">
            <v>Chirografario - Altro</v>
          </cell>
          <cell r="AN1253" t="str">
            <v>CONSUMER - NON IPO</v>
          </cell>
        </row>
        <row r="1254">
          <cell r="M1254">
            <v>2066.36</v>
          </cell>
          <cell r="N1254">
            <v>2066.3599999999997</v>
          </cell>
          <cell r="R1254">
            <v>53.71</v>
          </cell>
          <cell r="AB1254" t="str">
            <v>Chirografario</v>
          </cell>
          <cell r="AK1254">
            <v>12528.368986301368</v>
          </cell>
          <cell r="AL1254" t="str">
            <v>Chirografario</v>
          </cell>
          <cell r="AM1254" t="str">
            <v>Chirografario - Altro</v>
          </cell>
          <cell r="AN1254" t="str">
            <v>CONSUMER - NON IPO</v>
          </cell>
        </row>
        <row r="1255">
          <cell r="M1255">
            <v>12613.86</v>
          </cell>
          <cell r="N1255">
            <v>12613.86</v>
          </cell>
          <cell r="R1255">
            <v>526.78</v>
          </cell>
          <cell r="AB1255" t="str">
            <v>Chirografario</v>
          </cell>
          <cell r="AK1255">
            <v>24501.991068493149</v>
          </cell>
          <cell r="AL1255" t="str">
            <v>Chirografario</v>
          </cell>
          <cell r="AM1255" t="str">
            <v>Chirografario - Altro</v>
          </cell>
          <cell r="AN1255" t="str">
            <v>CONSUMER - NON IPO</v>
          </cell>
        </row>
        <row r="1256">
          <cell r="M1256">
            <v>295.44</v>
          </cell>
          <cell r="N1256">
            <v>295.44</v>
          </cell>
          <cell r="R1256">
            <v>7.26</v>
          </cell>
          <cell r="AB1256" t="str">
            <v>Chirografario</v>
          </cell>
          <cell r="AK1256">
            <v>1604.2796712328766</v>
          </cell>
          <cell r="AL1256" t="str">
            <v>Chirografario</v>
          </cell>
          <cell r="AM1256" t="str">
            <v>Chirografario - Altro</v>
          </cell>
          <cell r="AN1256" t="str">
            <v>CONSUMER - NON IPO</v>
          </cell>
        </row>
        <row r="1257">
          <cell r="M1257">
            <v>4903.16</v>
          </cell>
          <cell r="N1257">
            <v>4903.16</v>
          </cell>
          <cell r="R1257">
            <v>101.42</v>
          </cell>
          <cell r="AB1257" t="str">
            <v>Chirografario</v>
          </cell>
          <cell r="AK1257">
            <v>26208.397698630139</v>
          </cell>
          <cell r="AL1257" t="str">
            <v>Chirografario</v>
          </cell>
          <cell r="AM1257" t="str">
            <v>Chirografario - Altro</v>
          </cell>
          <cell r="AN1257" t="str">
            <v>CONSUMER - NON IPO</v>
          </cell>
        </row>
        <row r="1258">
          <cell r="M1258">
            <v>10748.55</v>
          </cell>
          <cell r="N1258">
            <v>10748.55</v>
          </cell>
          <cell r="R1258">
            <v>231.18</v>
          </cell>
          <cell r="AB1258" t="str">
            <v>Chirografario</v>
          </cell>
          <cell r="AK1258">
            <v>64638.540410958893</v>
          </cell>
          <cell r="AL1258" t="str">
            <v>Chirografario</v>
          </cell>
          <cell r="AM1258" t="str">
            <v>Chirografario - Altro</v>
          </cell>
          <cell r="AN1258" t="str">
            <v>CONSUMER - NON IPO</v>
          </cell>
        </row>
        <row r="1259">
          <cell r="M1259">
            <v>4745.18</v>
          </cell>
          <cell r="N1259">
            <v>4745.18</v>
          </cell>
          <cell r="R1259">
            <v>150.16999999999999</v>
          </cell>
          <cell r="AB1259" t="str">
            <v>Chirografario</v>
          </cell>
          <cell r="AK1259">
            <v>13988.530630136987</v>
          </cell>
          <cell r="AL1259" t="str">
            <v>Chirografario</v>
          </cell>
          <cell r="AM1259" t="str">
            <v>Chirografario - Altro</v>
          </cell>
          <cell r="AN1259" t="str">
            <v>CONSUMER - NON IPO</v>
          </cell>
        </row>
        <row r="1260">
          <cell r="M1260">
            <v>7662.39</v>
          </cell>
          <cell r="N1260">
            <v>7662.39</v>
          </cell>
          <cell r="R1260">
            <v>352.4</v>
          </cell>
          <cell r="AB1260" t="str">
            <v>Chirografario</v>
          </cell>
          <cell r="AK1260">
            <v>14778.96591780822</v>
          </cell>
          <cell r="AL1260" t="str">
            <v>Chirografario</v>
          </cell>
          <cell r="AM1260" t="str">
            <v>Chirografario - Altro</v>
          </cell>
          <cell r="AN1260" t="str">
            <v>CONSUMER - NON IPO</v>
          </cell>
        </row>
        <row r="1261">
          <cell r="M1261">
            <v>587.21</v>
          </cell>
          <cell r="N1261">
            <v>587.21</v>
          </cell>
          <cell r="R1261">
            <v>0</v>
          </cell>
          <cell r="AB1261" t="str">
            <v>Chirografario</v>
          </cell>
          <cell r="AK1261">
            <v>2794.4760821917812</v>
          </cell>
          <cell r="AL1261" t="str">
            <v>Chirografario</v>
          </cell>
          <cell r="AM1261" t="str">
            <v>Chirografario - Altro</v>
          </cell>
          <cell r="AN1261" t="str">
            <v>CONSUMER - NON IPO</v>
          </cell>
        </row>
        <row r="1262">
          <cell r="M1262">
            <v>7906.6</v>
          </cell>
          <cell r="N1262">
            <v>7906.5999999999995</v>
          </cell>
          <cell r="R1262">
            <v>1741.5</v>
          </cell>
          <cell r="AB1262" t="str">
            <v>Chirografario</v>
          </cell>
          <cell r="AK1262">
            <v>26124.272876712326</v>
          </cell>
          <cell r="AL1262" t="str">
            <v>Chirografario</v>
          </cell>
          <cell r="AM1262" t="str">
            <v>Chirografario - Altro</v>
          </cell>
          <cell r="AN1262" t="str">
            <v>CONSUMER - NON IPO</v>
          </cell>
        </row>
        <row r="1263">
          <cell r="M1263">
            <v>2789.06</v>
          </cell>
          <cell r="N1263">
            <v>2789.06</v>
          </cell>
          <cell r="R1263">
            <v>0</v>
          </cell>
          <cell r="AB1263" t="str">
            <v>Chirografario</v>
          </cell>
          <cell r="AK1263">
            <v>11874.518465753423</v>
          </cell>
          <cell r="AL1263" t="str">
            <v>Chirografario</v>
          </cell>
          <cell r="AM1263" t="str">
            <v>Chirografario - Altro</v>
          </cell>
          <cell r="AN1263" t="str">
            <v>CONSUMER - NON IPO</v>
          </cell>
        </row>
        <row r="1264">
          <cell r="M1264">
            <v>2256.25</v>
          </cell>
          <cell r="N1264">
            <v>2256.25</v>
          </cell>
          <cell r="R1264">
            <v>0</v>
          </cell>
          <cell r="AB1264" t="str">
            <v>Chirografario</v>
          </cell>
          <cell r="AK1264">
            <v>9550.42808219178</v>
          </cell>
          <cell r="AL1264" t="str">
            <v>Chirografario</v>
          </cell>
          <cell r="AM1264" t="str">
            <v>Chirografario - Altro</v>
          </cell>
          <cell r="AN1264" t="str">
            <v>CONSUMER - NON IPO</v>
          </cell>
        </row>
        <row r="1265">
          <cell r="M1265">
            <v>1795.34</v>
          </cell>
          <cell r="N1265">
            <v>1795.3400000000001</v>
          </cell>
          <cell r="R1265">
            <v>48.47</v>
          </cell>
          <cell r="AB1265" t="str">
            <v>Chirografario</v>
          </cell>
          <cell r="AK1265">
            <v>8243.8077808219186</v>
          </cell>
          <cell r="AL1265" t="str">
            <v>Chirografario</v>
          </cell>
          <cell r="AM1265" t="str">
            <v>Chirografario - Altro</v>
          </cell>
          <cell r="AN1265" t="str">
            <v>CONSUMER - NON IPO</v>
          </cell>
        </row>
        <row r="1266">
          <cell r="M1266">
            <v>3770.16</v>
          </cell>
          <cell r="N1266">
            <v>3770.16</v>
          </cell>
          <cell r="R1266">
            <v>149.09</v>
          </cell>
          <cell r="AB1266" t="str">
            <v>Chirografario</v>
          </cell>
          <cell r="AK1266">
            <v>8263.3643835616422</v>
          </cell>
          <cell r="AL1266" t="str">
            <v>Chirografario</v>
          </cell>
          <cell r="AM1266" t="str">
            <v>Chirografario - Altro</v>
          </cell>
          <cell r="AN1266" t="str">
            <v>CONSUMER - NON IPO</v>
          </cell>
        </row>
        <row r="1267">
          <cell r="M1267">
            <v>3432.9</v>
          </cell>
          <cell r="N1267">
            <v>3432.9</v>
          </cell>
          <cell r="R1267">
            <v>60.97</v>
          </cell>
          <cell r="AB1267" t="str">
            <v>Chirografario</v>
          </cell>
          <cell r="AK1267">
            <v>21218.143561643836</v>
          </cell>
          <cell r="AL1267" t="str">
            <v>Chirografario</v>
          </cell>
          <cell r="AM1267" t="str">
            <v>Chirografario - Altro</v>
          </cell>
          <cell r="AN1267" t="str">
            <v>CONSUMER - NON IPO</v>
          </cell>
        </row>
        <row r="1268">
          <cell r="M1268">
            <v>13652.18</v>
          </cell>
          <cell r="N1268">
            <v>13652.18</v>
          </cell>
          <cell r="R1268">
            <v>598.37</v>
          </cell>
          <cell r="AB1268" t="str">
            <v>Chirografario</v>
          </cell>
          <cell r="AK1268">
            <v>84194.677205479456</v>
          </cell>
          <cell r="AL1268" t="str">
            <v>Chirografario</v>
          </cell>
          <cell r="AM1268" t="str">
            <v>Chirografario - Altro</v>
          </cell>
          <cell r="AN1268" t="str">
            <v>CONSUMER - NON IPO</v>
          </cell>
        </row>
        <row r="1269">
          <cell r="M1269">
            <v>6783.16</v>
          </cell>
          <cell r="N1269">
            <v>6783.16</v>
          </cell>
          <cell r="R1269">
            <v>121.87</v>
          </cell>
          <cell r="AB1269" t="str">
            <v>Chirografario</v>
          </cell>
          <cell r="AK1269">
            <v>40215.775999999998</v>
          </cell>
          <cell r="AL1269" t="str">
            <v>Chirografario</v>
          </cell>
          <cell r="AM1269" t="str">
            <v>Chirografario - Altro</v>
          </cell>
          <cell r="AN1269" t="str">
            <v>CONSUMER - NON IPO</v>
          </cell>
        </row>
        <row r="1270">
          <cell r="M1270">
            <v>12048.41</v>
          </cell>
          <cell r="N1270">
            <v>12048.41</v>
          </cell>
          <cell r="R1270">
            <v>518.99</v>
          </cell>
          <cell r="AB1270" t="str">
            <v>Chirografario</v>
          </cell>
          <cell r="AK1270">
            <v>19772.5961369863</v>
          </cell>
          <cell r="AL1270" t="str">
            <v>Chirografario</v>
          </cell>
          <cell r="AM1270" t="str">
            <v>Chirografario - Altro</v>
          </cell>
          <cell r="AN1270" t="str">
            <v>CONSUMER - NON IPO</v>
          </cell>
        </row>
        <row r="1271">
          <cell r="M1271">
            <v>5763.91</v>
          </cell>
          <cell r="N1271">
            <v>5763.91</v>
          </cell>
          <cell r="R1271">
            <v>249.39</v>
          </cell>
          <cell r="AB1271" t="str">
            <v>Chirografario</v>
          </cell>
          <cell r="AK1271">
            <v>11417.279260273972</v>
          </cell>
          <cell r="AL1271" t="str">
            <v>Chirografario</v>
          </cell>
          <cell r="AM1271" t="str">
            <v>Chirografario - Altro</v>
          </cell>
          <cell r="AN1271" t="str">
            <v>CONSUMER - NON IPO</v>
          </cell>
        </row>
        <row r="1272">
          <cell r="M1272">
            <v>6772.18</v>
          </cell>
          <cell r="N1272">
            <v>6772.18</v>
          </cell>
          <cell r="R1272">
            <v>0</v>
          </cell>
          <cell r="AB1272" t="str">
            <v>Chirografario</v>
          </cell>
          <cell r="AK1272">
            <v>31652.983780821916</v>
          </cell>
          <cell r="AL1272" t="str">
            <v>Chirografario</v>
          </cell>
          <cell r="AM1272" t="str">
            <v>Chirografario - Altro</v>
          </cell>
          <cell r="AN1272" t="str">
            <v>CONSUMER - NON IPO</v>
          </cell>
        </row>
        <row r="1273">
          <cell r="M1273">
            <v>9450.3700000000008</v>
          </cell>
          <cell r="N1273">
            <v>9450.3700000000008</v>
          </cell>
          <cell r="R1273">
            <v>417.99</v>
          </cell>
          <cell r="AB1273" t="str">
            <v>Chirografario</v>
          </cell>
          <cell r="AK1273">
            <v>18227.562958904113</v>
          </cell>
          <cell r="AL1273" t="str">
            <v>Chirografario</v>
          </cell>
          <cell r="AM1273" t="str">
            <v>Chirografario - Altro</v>
          </cell>
          <cell r="AN1273" t="str">
            <v>CONSUMER - NON IPO</v>
          </cell>
        </row>
        <row r="1274">
          <cell r="M1274">
            <v>6117.81</v>
          </cell>
          <cell r="N1274">
            <v>6117.8099999999995</v>
          </cell>
          <cell r="R1274">
            <v>132.05000000000001</v>
          </cell>
          <cell r="AB1274" t="str">
            <v>Chirografario</v>
          </cell>
          <cell r="AK1274">
            <v>36773.904493150687</v>
          </cell>
          <cell r="AL1274" t="str">
            <v>Chirografario</v>
          </cell>
          <cell r="AM1274" t="str">
            <v>Chirografario - Altro</v>
          </cell>
          <cell r="AN1274" t="str">
            <v>CONSUMER - NON IPO</v>
          </cell>
        </row>
        <row r="1275">
          <cell r="M1275">
            <v>17243.61</v>
          </cell>
          <cell r="N1275">
            <v>17243.61</v>
          </cell>
          <cell r="R1275">
            <v>525.54999999999995</v>
          </cell>
          <cell r="AB1275" t="str">
            <v>Chirografario</v>
          </cell>
          <cell r="AK1275">
            <v>82060.686493150686</v>
          </cell>
          <cell r="AL1275" t="str">
            <v>Chirografario</v>
          </cell>
          <cell r="AM1275" t="str">
            <v>Chirografario - Altro</v>
          </cell>
          <cell r="AN1275" t="str">
            <v>CONSUMER - NON IPO</v>
          </cell>
        </row>
        <row r="1276">
          <cell r="M1276">
            <v>13399.880000000001</v>
          </cell>
          <cell r="N1276">
            <v>13399.88</v>
          </cell>
          <cell r="R1276">
            <v>122.34</v>
          </cell>
          <cell r="AB1276" t="str">
            <v>Chirografario</v>
          </cell>
          <cell r="AK1276">
            <v>78306.695999999996</v>
          </cell>
          <cell r="AL1276" t="str">
            <v>Chirografario</v>
          </cell>
          <cell r="AM1276" t="str">
            <v>Chirografario - Altro</v>
          </cell>
          <cell r="AN1276" t="str">
            <v>CONSUMER - NON IPO</v>
          </cell>
        </row>
        <row r="1277">
          <cell r="M1277">
            <v>4258</v>
          </cell>
          <cell r="N1277">
            <v>4258</v>
          </cell>
          <cell r="R1277">
            <v>0</v>
          </cell>
          <cell r="AB1277" t="str">
            <v>Chirografario</v>
          </cell>
          <cell r="AK1277">
            <v>24194.772602739726</v>
          </cell>
          <cell r="AL1277" t="str">
            <v>Chirografario</v>
          </cell>
          <cell r="AM1277" t="str">
            <v>Chirografario - Altro</v>
          </cell>
          <cell r="AN1277" t="str">
            <v>CONSUMER - NON IPO</v>
          </cell>
        </row>
        <row r="1278">
          <cell r="M1278">
            <v>1657.12</v>
          </cell>
          <cell r="N1278">
            <v>1657.12</v>
          </cell>
          <cell r="R1278">
            <v>38.76</v>
          </cell>
          <cell r="AB1278" t="str">
            <v>Chirografario</v>
          </cell>
          <cell r="AK1278">
            <v>9270.7918904109592</v>
          </cell>
          <cell r="AL1278" t="str">
            <v>Chirografario</v>
          </cell>
          <cell r="AM1278" t="str">
            <v>Chirografario - Altro</v>
          </cell>
          <cell r="AN1278" t="str">
            <v>CONSUMER - NON IPO</v>
          </cell>
        </row>
        <row r="1279">
          <cell r="M1279">
            <v>1205.8699999999999</v>
          </cell>
          <cell r="N1279">
            <v>1205.8699999999999</v>
          </cell>
          <cell r="R1279">
            <v>0</v>
          </cell>
          <cell r="AB1279" t="str">
            <v>Chirografario</v>
          </cell>
          <cell r="AK1279">
            <v>6944.4896986301364</v>
          </cell>
          <cell r="AL1279" t="str">
            <v>Chirografario</v>
          </cell>
          <cell r="AM1279" t="str">
            <v>Chirografario - Altro</v>
          </cell>
          <cell r="AN1279" t="str">
            <v>CONSUMER - NON IPO</v>
          </cell>
        </row>
        <row r="1280">
          <cell r="M1280">
            <v>14296.72</v>
          </cell>
          <cell r="N1280">
            <v>14296.72</v>
          </cell>
          <cell r="R1280">
            <v>251.94</v>
          </cell>
          <cell r="AB1280" t="str">
            <v>Chirografario</v>
          </cell>
          <cell r="AK1280">
            <v>79983.293808219183</v>
          </cell>
          <cell r="AL1280" t="str">
            <v>Chirografario</v>
          </cell>
          <cell r="AM1280" t="str">
            <v>Chirografario - Altro</v>
          </cell>
          <cell r="AN1280" t="str">
            <v>CONSUMER - NON IPO</v>
          </cell>
        </row>
        <row r="1281">
          <cell r="M1281">
            <v>8668.15</v>
          </cell>
          <cell r="N1281">
            <v>8668.15</v>
          </cell>
          <cell r="R1281">
            <v>186.75</v>
          </cell>
          <cell r="AB1281" t="str">
            <v>Chirografario</v>
          </cell>
          <cell r="AK1281">
            <v>45905.572465753423</v>
          </cell>
          <cell r="AL1281" t="str">
            <v>Chirografario</v>
          </cell>
          <cell r="AM1281" t="str">
            <v>Chirografario - Altro</v>
          </cell>
          <cell r="AN1281" t="str">
            <v>CONSUMER - NON IPO</v>
          </cell>
        </row>
        <row r="1282">
          <cell r="M1282">
            <v>10428.68</v>
          </cell>
          <cell r="N1282">
            <v>10428.68</v>
          </cell>
          <cell r="R1282">
            <v>454.96</v>
          </cell>
          <cell r="AB1282" t="str">
            <v>Chirografario</v>
          </cell>
          <cell r="AK1282">
            <v>20714.501369863014</v>
          </cell>
          <cell r="AL1282" t="str">
            <v>Chirografario</v>
          </cell>
          <cell r="AM1282" t="str">
            <v>Chirografario - Altro</v>
          </cell>
          <cell r="AN1282" t="str">
            <v>CONSUMER - NON IPO</v>
          </cell>
        </row>
        <row r="1283">
          <cell r="M1283">
            <v>8246.0400000000009</v>
          </cell>
          <cell r="N1283">
            <v>8246.0399999999991</v>
          </cell>
          <cell r="R1283">
            <v>168.38</v>
          </cell>
          <cell r="AB1283" t="str">
            <v>Chirografario</v>
          </cell>
          <cell r="AK1283">
            <v>48888.850849315066</v>
          </cell>
          <cell r="AL1283" t="str">
            <v>Chirografario</v>
          </cell>
          <cell r="AM1283" t="str">
            <v>Chirografario - Altro</v>
          </cell>
          <cell r="AN1283" t="str">
            <v>CONSUMER - NON IPO</v>
          </cell>
        </row>
        <row r="1284">
          <cell r="M1284">
            <v>11729.96</v>
          </cell>
          <cell r="N1284">
            <v>11729.960000000001</v>
          </cell>
          <cell r="R1284">
            <v>511.07</v>
          </cell>
          <cell r="AB1284" t="str">
            <v>Chirografario</v>
          </cell>
          <cell r="AK1284">
            <v>20792.559232876712</v>
          </cell>
          <cell r="AL1284" t="str">
            <v>Chirografario</v>
          </cell>
          <cell r="AM1284" t="str">
            <v>Chirografario - Altro</v>
          </cell>
          <cell r="AN1284" t="str">
            <v>CONSUMER - NON IPO</v>
          </cell>
        </row>
        <row r="1285">
          <cell r="M1285">
            <v>11655.79</v>
          </cell>
          <cell r="N1285">
            <v>11655.79</v>
          </cell>
          <cell r="R1285">
            <v>492.61</v>
          </cell>
          <cell r="AB1285" t="str">
            <v>Chirografario</v>
          </cell>
          <cell r="AK1285">
            <v>20022.411863013698</v>
          </cell>
          <cell r="AL1285" t="str">
            <v>Chirografario</v>
          </cell>
          <cell r="AM1285" t="str">
            <v>Chirografario - Altro</v>
          </cell>
          <cell r="AN1285" t="str">
            <v>CONSUMER - NON IPO</v>
          </cell>
        </row>
        <row r="1286">
          <cell r="M1286">
            <v>16259.25</v>
          </cell>
          <cell r="N1286">
            <v>16259.25</v>
          </cell>
          <cell r="R1286">
            <v>711.07</v>
          </cell>
          <cell r="AB1286" t="str">
            <v>Chirografario</v>
          </cell>
          <cell r="AK1286">
            <v>101831.90547945205</v>
          </cell>
          <cell r="AL1286" t="str">
            <v>Chirografario</v>
          </cell>
          <cell r="AM1286" t="str">
            <v>Chirografario - Altro</v>
          </cell>
          <cell r="AN1286" t="str">
            <v>CONSUMER - NON IPO</v>
          </cell>
        </row>
        <row r="1287">
          <cell r="M1287">
            <v>3051.03</v>
          </cell>
          <cell r="N1287">
            <v>3051.0299999999997</v>
          </cell>
          <cell r="R1287">
            <v>60.5</v>
          </cell>
          <cell r="AB1287" t="str">
            <v>Chirografario</v>
          </cell>
          <cell r="AK1287">
            <v>17829.717780821917</v>
          </cell>
          <cell r="AL1287" t="str">
            <v>Chirografario</v>
          </cell>
          <cell r="AM1287" t="str">
            <v>Chirografario - Altro</v>
          </cell>
          <cell r="AN1287" t="str">
            <v>CONSUMER - NON IPO</v>
          </cell>
        </row>
        <row r="1288">
          <cell r="M1288">
            <v>8087.02</v>
          </cell>
          <cell r="N1288">
            <v>8087.02</v>
          </cell>
          <cell r="R1288">
            <v>363.68</v>
          </cell>
          <cell r="AB1288" t="str">
            <v>Chirografario</v>
          </cell>
          <cell r="AK1288">
            <v>14335.073808219178</v>
          </cell>
          <cell r="AL1288" t="str">
            <v>Chirografario</v>
          </cell>
          <cell r="AM1288" t="str">
            <v>Chirografario - Altro</v>
          </cell>
          <cell r="AN1288" t="str">
            <v>CONSUMER - NON IPO</v>
          </cell>
        </row>
        <row r="1289">
          <cell r="M1289">
            <v>2770.8</v>
          </cell>
          <cell r="N1289">
            <v>2770.8</v>
          </cell>
          <cell r="R1289">
            <v>112.5</v>
          </cell>
          <cell r="AB1289" t="str">
            <v>Chirografario</v>
          </cell>
          <cell r="AK1289">
            <v>6824.5183561643844</v>
          </cell>
          <cell r="AL1289" t="str">
            <v>Chirografario</v>
          </cell>
          <cell r="AM1289" t="str">
            <v>Chirografario - Altro</v>
          </cell>
          <cell r="AN1289" t="str">
            <v>CONSUMER - NON IPO</v>
          </cell>
        </row>
        <row r="1290">
          <cell r="M1290">
            <v>15741.43</v>
          </cell>
          <cell r="N1290">
            <v>15741.43</v>
          </cell>
          <cell r="R1290">
            <v>697.72</v>
          </cell>
          <cell r="AB1290" t="str">
            <v>Chirografario</v>
          </cell>
          <cell r="AK1290">
            <v>30965.333534246576</v>
          </cell>
          <cell r="AL1290" t="str">
            <v>Chirografario</v>
          </cell>
          <cell r="AM1290" t="str">
            <v>Chirografario - Altro</v>
          </cell>
          <cell r="AN1290" t="str">
            <v>CONSUMER - NON IPO</v>
          </cell>
        </row>
        <row r="1291">
          <cell r="M1291">
            <v>15150.65</v>
          </cell>
          <cell r="N1291">
            <v>15150.65</v>
          </cell>
          <cell r="R1291">
            <v>704.97</v>
          </cell>
          <cell r="AB1291" t="str">
            <v>Chirografario</v>
          </cell>
          <cell r="AK1291">
            <v>29222.075616438357</v>
          </cell>
          <cell r="AL1291" t="str">
            <v>Chirografario</v>
          </cell>
          <cell r="AM1291" t="str">
            <v>Chirografario - Altro</v>
          </cell>
          <cell r="AN1291" t="str">
            <v>CONSUMER - NON IPO</v>
          </cell>
        </row>
        <row r="1292">
          <cell r="M1292">
            <v>11307.22</v>
          </cell>
          <cell r="N1292">
            <v>11307.22</v>
          </cell>
          <cell r="R1292">
            <v>0</v>
          </cell>
          <cell r="AB1292" t="str">
            <v>Chirografario</v>
          </cell>
          <cell r="AK1292">
            <v>63258.474630136989</v>
          </cell>
          <cell r="AL1292" t="str">
            <v>Chirografario</v>
          </cell>
          <cell r="AM1292" t="str">
            <v>Chirografario - Altro</v>
          </cell>
          <cell r="AN1292" t="str">
            <v>CONSUMER - NON IPO</v>
          </cell>
        </row>
        <row r="1293">
          <cell r="M1293">
            <v>18306.78</v>
          </cell>
          <cell r="N1293">
            <v>18306.78</v>
          </cell>
          <cell r="R1293">
            <v>393.5</v>
          </cell>
          <cell r="AB1293" t="str">
            <v>Chirografario</v>
          </cell>
          <cell r="AK1293">
            <v>108586.79095890411</v>
          </cell>
          <cell r="AL1293" t="str">
            <v>Chirografario</v>
          </cell>
          <cell r="AM1293" t="str">
            <v>Chirografario - Altro</v>
          </cell>
          <cell r="AN1293" t="str">
            <v>CONSUMER - NON IPO</v>
          </cell>
        </row>
        <row r="1294">
          <cell r="M1294">
            <v>2467.2800000000002</v>
          </cell>
          <cell r="N1294">
            <v>2467.2800000000002</v>
          </cell>
          <cell r="R1294">
            <v>100.44</v>
          </cell>
          <cell r="AB1294" t="str">
            <v>Chirografario</v>
          </cell>
          <cell r="AK1294">
            <v>6272.9749041095902</v>
          </cell>
          <cell r="AL1294" t="str">
            <v>Chirografario</v>
          </cell>
          <cell r="AM1294" t="str">
            <v>Chirografario - Altro</v>
          </cell>
          <cell r="AN1294" t="str">
            <v>CONSUMER - NON IPO</v>
          </cell>
        </row>
        <row r="1295">
          <cell r="M1295">
            <v>5246.6</v>
          </cell>
          <cell r="N1295">
            <v>5246.5999999999995</v>
          </cell>
          <cell r="R1295">
            <v>199.5</v>
          </cell>
          <cell r="AB1295" t="str">
            <v>Chirografario</v>
          </cell>
          <cell r="AK1295">
            <v>26779.221369863011</v>
          </cell>
          <cell r="AL1295" t="str">
            <v>Chirografario</v>
          </cell>
          <cell r="AM1295" t="str">
            <v>Chirografario - Altro</v>
          </cell>
          <cell r="AN1295" t="str">
            <v>CONSUMER - NON IPO</v>
          </cell>
        </row>
        <row r="1296">
          <cell r="M1296">
            <v>23719.21</v>
          </cell>
          <cell r="N1296">
            <v>23719.21</v>
          </cell>
          <cell r="R1296">
            <v>1061.4100000000001</v>
          </cell>
          <cell r="AB1296" t="str">
            <v>Chirografario</v>
          </cell>
          <cell r="AK1296">
            <v>40745.053890410956</v>
          </cell>
          <cell r="AL1296" t="str">
            <v>Chirografario</v>
          </cell>
          <cell r="AM1296" t="str">
            <v>Chirografario - Altro</v>
          </cell>
          <cell r="AN1296" t="str">
            <v>CONSUMER - NON IPO</v>
          </cell>
        </row>
        <row r="1297">
          <cell r="M1297">
            <v>6491.38</v>
          </cell>
          <cell r="N1297">
            <v>6491.38</v>
          </cell>
          <cell r="R1297">
            <v>283.58999999999997</v>
          </cell>
          <cell r="AB1297" t="str">
            <v>Chirografario</v>
          </cell>
          <cell r="AK1297">
            <v>32794.807452054796</v>
          </cell>
          <cell r="AL1297" t="str">
            <v>Chirografario</v>
          </cell>
          <cell r="AM1297" t="str">
            <v>Chirografario - Altro</v>
          </cell>
          <cell r="AN1297" t="str">
            <v>CONSUMER - NON IPO</v>
          </cell>
        </row>
        <row r="1298">
          <cell r="M1298">
            <v>3316.42</v>
          </cell>
          <cell r="N1298">
            <v>3316.42</v>
          </cell>
          <cell r="R1298">
            <v>0</v>
          </cell>
          <cell r="AB1298" t="str">
            <v>Chirografario</v>
          </cell>
          <cell r="AK1298">
            <v>8495.486849315068</v>
          </cell>
          <cell r="AL1298" t="str">
            <v>Chirografario</v>
          </cell>
          <cell r="AM1298" t="str">
            <v>Chirografario - Altro</v>
          </cell>
          <cell r="AN1298" t="str">
            <v>CONSUMER - NON IPO</v>
          </cell>
        </row>
        <row r="1299">
          <cell r="M1299">
            <v>16185.95</v>
          </cell>
          <cell r="N1299">
            <v>16185.949999999999</v>
          </cell>
          <cell r="R1299">
            <v>726.41</v>
          </cell>
          <cell r="AB1299" t="str">
            <v>Chirografario</v>
          </cell>
          <cell r="AK1299">
            <v>28691.259315068492</v>
          </cell>
          <cell r="AL1299" t="str">
            <v>Chirografario</v>
          </cell>
          <cell r="AM1299" t="str">
            <v>Chirografario - Altro</v>
          </cell>
          <cell r="AN1299" t="str">
            <v>CONSUMER - NON IPO</v>
          </cell>
        </row>
        <row r="1300">
          <cell r="M1300">
            <v>14040.03</v>
          </cell>
          <cell r="N1300">
            <v>14040.03</v>
          </cell>
          <cell r="R1300">
            <v>557.26</v>
          </cell>
          <cell r="AB1300" t="str">
            <v>Chirografario</v>
          </cell>
          <cell r="AK1300">
            <v>110589.27739726027</v>
          </cell>
          <cell r="AL1300" t="str">
            <v>Chirografario</v>
          </cell>
          <cell r="AM1300" t="str">
            <v>Chirografario - Altro</v>
          </cell>
          <cell r="AN1300" t="str">
            <v>CONSUMER - NON IPO</v>
          </cell>
        </row>
        <row r="1301">
          <cell r="M1301">
            <v>10316.07</v>
          </cell>
          <cell r="N1301">
            <v>10316.07</v>
          </cell>
          <cell r="R1301">
            <v>2190.4499999999998</v>
          </cell>
          <cell r="AB1301" t="str">
            <v>Chirografario</v>
          </cell>
          <cell r="AK1301">
            <v>29139.364849315065</v>
          </cell>
          <cell r="AL1301" t="str">
            <v>Chirografario</v>
          </cell>
          <cell r="AM1301" t="str">
            <v>Chirografario - Altro</v>
          </cell>
          <cell r="AN1301" t="str">
            <v>CONSUMER - NON IPO</v>
          </cell>
        </row>
        <row r="1302">
          <cell r="M1302">
            <v>24528.93</v>
          </cell>
          <cell r="N1302">
            <v>24528.93</v>
          </cell>
          <cell r="R1302">
            <v>1142.27</v>
          </cell>
          <cell r="AB1302" t="str">
            <v>Chirografario</v>
          </cell>
          <cell r="AK1302">
            <v>47646.606493150684</v>
          </cell>
          <cell r="AL1302" t="str">
            <v>Chirografario</v>
          </cell>
          <cell r="AM1302" t="str">
            <v>Chirografario - Altro</v>
          </cell>
          <cell r="AN1302" t="str">
            <v>CONSUMER - NON IPO</v>
          </cell>
        </row>
        <row r="1303">
          <cell r="M1303">
            <v>7203.49</v>
          </cell>
          <cell r="N1303">
            <v>7203.49</v>
          </cell>
          <cell r="R1303">
            <v>127.09</v>
          </cell>
          <cell r="AB1303" t="str">
            <v>Chirografario</v>
          </cell>
          <cell r="AK1303">
            <v>43280.146767123289</v>
          </cell>
          <cell r="AL1303" t="str">
            <v>Chirografario</v>
          </cell>
          <cell r="AM1303" t="str">
            <v>Chirografario - Altro</v>
          </cell>
          <cell r="AN1303" t="str">
            <v>CONSUMER - NON IPO</v>
          </cell>
        </row>
        <row r="1304">
          <cell r="M1304">
            <v>6778.21</v>
          </cell>
          <cell r="N1304">
            <v>6778.21</v>
          </cell>
          <cell r="R1304">
            <v>125.06</v>
          </cell>
          <cell r="AB1304" t="str">
            <v>Chirografario</v>
          </cell>
          <cell r="AK1304">
            <v>30344.096273972602</v>
          </cell>
          <cell r="AL1304" t="str">
            <v>Chirografario</v>
          </cell>
          <cell r="AM1304" t="str">
            <v>Chirografario - Altro</v>
          </cell>
          <cell r="AN1304" t="str">
            <v>CONSUMER - NON IPO</v>
          </cell>
        </row>
        <row r="1305">
          <cell r="M1305">
            <v>3490.43</v>
          </cell>
          <cell r="N1305">
            <v>3490.4300000000003</v>
          </cell>
          <cell r="R1305">
            <v>65.95</v>
          </cell>
          <cell r="AB1305" t="str">
            <v>Chirografario</v>
          </cell>
          <cell r="AK1305">
            <v>20397.499150684933</v>
          </cell>
          <cell r="AL1305" t="str">
            <v>Chirografario</v>
          </cell>
          <cell r="AM1305" t="str">
            <v>Chirografario - Altro</v>
          </cell>
          <cell r="AN1305" t="str">
            <v>CONSUMER - NON IPO</v>
          </cell>
        </row>
        <row r="1306">
          <cell r="M1306">
            <v>6852.19</v>
          </cell>
          <cell r="N1306">
            <v>6852.19</v>
          </cell>
          <cell r="R1306">
            <v>288.39</v>
          </cell>
          <cell r="AB1306" t="str">
            <v>Chirografario</v>
          </cell>
          <cell r="AK1306">
            <v>13572.968136986301</v>
          </cell>
          <cell r="AL1306" t="str">
            <v>Chirografario</v>
          </cell>
          <cell r="AM1306" t="str">
            <v>Chirografario - Altro</v>
          </cell>
          <cell r="AN1306" t="str">
            <v>CONSUMER - NON IPO</v>
          </cell>
        </row>
        <row r="1307">
          <cell r="M1307">
            <v>6673.23</v>
          </cell>
          <cell r="N1307">
            <v>6673.23</v>
          </cell>
          <cell r="R1307">
            <v>120.59</v>
          </cell>
          <cell r="AB1307" t="str">
            <v>Chirografario</v>
          </cell>
          <cell r="AK1307">
            <v>39564.026630136985</v>
          </cell>
          <cell r="AL1307" t="str">
            <v>Chirografario</v>
          </cell>
          <cell r="AM1307" t="str">
            <v>Chirografario - Altro</v>
          </cell>
          <cell r="AN1307" t="str">
            <v>CONSUMER - NON IPO</v>
          </cell>
        </row>
        <row r="1308">
          <cell r="M1308">
            <v>4154.7299999999996</v>
          </cell>
          <cell r="N1308">
            <v>4154.7299999999996</v>
          </cell>
          <cell r="R1308">
            <v>182.81</v>
          </cell>
          <cell r="AB1308" t="str">
            <v>Chirografario</v>
          </cell>
          <cell r="AK1308">
            <v>9106.2575342465734</v>
          </cell>
          <cell r="AL1308" t="str">
            <v>Chirografario</v>
          </cell>
          <cell r="AM1308" t="str">
            <v>Chirografario - Altro</v>
          </cell>
          <cell r="AN1308" t="str">
            <v>CONSUMER - NON IPO</v>
          </cell>
        </row>
        <row r="1309">
          <cell r="M1309">
            <v>3537.52</v>
          </cell>
          <cell r="N1309">
            <v>3537.52</v>
          </cell>
          <cell r="R1309">
            <v>81.28</v>
          </cell>
          <cell r="AB1309" t="str">
            <v>Chirografario</v>
          </cell>
          <cell r="AK1309">
            <v>20672.685369863011</v>
          </cell>
          <cell r="AL1309" t="str">
            <v>Chirografario</v>
          </cell>
          <cell r="AM1309" t="str">
            <v>Chirografario - Altro</v>
          </cell>
          <cell r="AN1309" t="str">
            <v>CONSUMER - NON IPO</v>
          </cell>
        </row>
        <row r="1310">
          <cell r="M1310">
            <v>4433.13</v>
          </cell>
          <cell r="N1310">
            <v>4433.13</v>
          </cell>
          <cell r="R1310">
            <v>65.72</v>
          </cell>
          <cell r="AB1310" t="str">
            <v>Chirografario</v>
          </cell>
          <cell r="AK1310">
            <v>34019.718164383557</v>
          </cell>
          <cell r="AL1310" t="str">
            <v>Chirografario</v>
          </cell>
          <cell r="AM1310" t="str">
            <v>Chirografario - Altro</v>
          </cell>
          <cell r="AN1310" t="str">
            <v>CONSUMER - NON IPO</v>
          </cell>
        </row>
        <row r="1311">
          <cell r="M1311">
            <v>10781.16</v>
          </cell>
          <cell r="N1311">
            <v>10781.16</v>
          </cell>
          <cell r="R1311">
            <v>475.4</v>
          </cell>
          <cell r="AB1311" t="str">
            <v>Chirografario</v>
          </cell>
          <cell r="AK1311">
            <v>65779.844712328762</v>
          </cell>
          <cell r="AL1311" t="str">
            <v>Chirografario</v>
          </cell>
          <cell r="AM1311" t="str">
            <v>Chirografario - Altro</v>
          </cell>
          <cell r="AN1311" t="str">
            <v>CONSUMER - NON IPO</v>
          </cell>
        </row>
        <row r="1312">
          <cell r="M1312">
            <v>21337.200000000001</v>
          </cell>
          <cell r="N1312">
            <v>21337.200000000001</v>
          </cell>
          <cell r="R1312">
            <v>976.37</v>
          </cell>
          <cell r="AB1312" t="str">
            <v>Chirografario</v>
          </cell>
          <cell r="AK1312">
            <v>31742.738630136988</v>
          </cell>
          <cell r="AL1312" t="str">
            <v>Chirografario</v>
          </cell>
          <cell r="AM1312" t="str">
            <v>Chirografario - Altro</v>
          </cell>
          <cell r="AN1312" t="str">
            <v>CONSUMER - NON IPO</v>
          </cell>
        </row>
        <row r="1313">
          <cell r="M1313">
            <v>2855.2</v>
          </cell>
          <cell r="N1313">
            <v>2855.2</v>
          </cell>
          <cell r="R1313">
            <v>132.46</v>
          </cell>
          <cell r="AB1313" t="str">
            <v>Chirografario</v>
          </cell>
          <cell r="AK1313">
            <v>5162.8273972602738</v>
          </cell>
          <cell r="AL1313" t="str">
            <v>Chirografario</v>
          </cell>
          <cell r="AM1313" t="str">
            <v>Chirografario - Altro</v>
          </cell>
          <cell r="AN1313" t="str">
            <v>CONSUMER - NON IPO</v>
          </cell>
        </row>
        <row r="1314">
          <cell r="M1314">
            <v>12722.91</v>
          </cell>
          <cell r="N1314">
            <v>12722.91</v>
          </cell>
          <cell r="R1314">
            <v>258.68</v>
          </cell>
          <cell r="AB1314" t="str">
            <v>Chirografario</v>
          </cell>
          <cell r="AK1314">
            <v>89199.799150684936</v>
          </cell>
          <cell r="AL1314" t="str">
            <v>Chirografario</v>
          </cell>
          <cell r="AM1314" t="str">
            <v>Chirografario - Altro</v>
          </cell>
          <cell r="AN1314" t="str">
            <v>CONSUMER - NON IPO</v>
          </cell>
        </row>
        <row r="1315">
          <cell r="M1315">
            <v>7862.91</v>
          </cell>
          <cell r="N1315">
            <v>7862.91</v>
          </cell>
          <cell r="R1315">
            <v>0</v>
          </cell>
          <cell r="AB1315" t="str">
            <v>Chirografario</v>
          </cell>
          <cell r="AK1315">
            <v>22403.907945205479</v>
          </cell>
          <cell r="AL1315" t="str">
            <v>Chirografario</v>
          </cell>
          <cell r="AM1315" t="str">
            <v>Chirografario - Altro</v>
          </cell>
          <cell r="AN1315" t="str">
            <v>CONSUMER - NON IPO</v>
          </cell>
        </row>
        <row r="1316">
          <cell r="M1316">
            <v>11594.61</v>
          </cell>
          <cell r="N1316">
            <v>11594.609999999999</v>
          </cell>
          <cell r="R1316">
            <v>537.85</v>
          </cell>
          <cell r="AB1316" t="str">
            <v>Chirografario</v>
          </cell>
          <cell r="AK1316">
            <v>16613.646657534246</v>
          </cell>
          <cell r="AL1316" t="str">
            <v>Chirografario</v>
          </cell>
          <cell r="AM1316" t="str">
            <v>Chirografario - Altro</v>
          </cell>
          <cell r="AN1316" t="str">
            <v>CONSUMER - NON IPO</v>
          </cell>
        </row>
        <row r="1317">
          <cell r="M1317">
            <v>21522.55</v>
          </cell>
          <cell r="N1317">
            <v>21522.55</v>
          </cell>
          <cell r="R1317">
            <v>894.95</v>
          </cell>
          <cell r="AB1317" t="str">
            <v>Chirografario</v>
          </cell>
          <cell r="AK1317">
            <v>98826.832328767123</v>
          </cell>
          <cell r="AL1317" t="str">
            <v>Chirografario</v>
          </cell>
          <cell r="AM1317" t="str">
            <v>Chirografario - Altro</v>
          </cell>
          <cell r="AN1317" t="str">
            <v>CONSUMER - NON IPO</v>
          </cell>
        </row>
        <row r="1318">
          <cell r="M1318">
            <v>1112.57</v>
          </cell>
          <cell r="N1318">
            <v>1112.57</v>
          </cell>
          <cell r="R1318">
            <v>26.65</v>
          </cell>
          <cell r="AB1318" t="str">
            <v>Chirografario</v>
          </cell>
          <cell r="AK1318">
            <v>6129.8034794520545</v>
          </cell>
          <cell r="AL1318" t="str">
            <v>Chirografario</v>
          </cell>
          <cell r="AM1318" t="str">
            <v>Chirografario - Altro</v>
          </cell>
          <cell r="AN1318" t="str">
            <v>CONSUMER - NON IPO</v>
          </cell>
        </row>
        <row r="1319">
          <cell r="M1319">
            <v>9477.5400000000009</v>
          </cell>
          <cell r="N1319">
            <v>9477.5400000000009</v>
          </cell>
          <cell r="R1319">
            <v>180.57</v>
          </cell>
          <cell r="AB1319" t="str">
            <v>Chirografario</v>
          </cell>
          <cell r="AK1319">
            <v>50659.398739726035</v>
          </cell>
          <cell r="AL1319" t="str">
            <v>Chirografario</v>
          </cell>
          <cell r="AM1319" t="str">
            <v>Chirografario - Altro</v>
          </cell>
          <cell r="AN1319" t="str">
            <v>CONSUMER - NON IPO</v>
          </cell>
        </row>
        <row r="1320">
          <cell r="M1320">
            <v>10849.85</v>
          </cell>
          <cell r="N1320">
            <v>10849.849999999999</v>
          </cell>
          <cell r="R1320">
            <v>202.19</v>
          </cell>
          <cell r="AB1320" t="str">
            <v>Chirografario</v>
          </cell>
          <cell r="AK1320">
            <v>52554.88986301369</v>
          </cell>
          <cell r="AL1320" t="str">
            <v>Chirografario</v>
          </cell>
          <cell r="AM1320" t="str">
            <v>Chirografario - Altro</v>
          </cell>
          <cell r="AN1320" t="str">
            <v>CONSUMER - NON IPO</v>
          </cell>
        </row>
        <row r="1321">
          <cell r="M1321">
            <v>20052.86</v>
          </cell>
          <cell r="N1321">
            <v>20052.86</v>
          </cell>
          <cell r="R1321">
            <v>882.2</v>
          </cell>
          <cell r="AB1321" t="str">
            <v>Chirografario</v>
          </cell>
          <cell r="AK1321">
            <v>38677.297095890412</v>
          </cell>
          <cell r="AL1321" t="str">
            <v>Chirografario</v>
          </cell>
          <cell r="AM1321" t="str">
            <v>Chirografario - Altro</v>
          </cell>
          <cell r="AN1321" t="str">
            <v>CONSUMER - NON IPO</v>
          </cell>
        </row>
        <row r="1322">
          <cell r="M1322">
            <v>8335.2000000000007</v>
          </cell>
          <cell r="N1322">
            <v>8335.2000000000007</v>
          </cell>
          <cell r="R1322">
            <v>179.66</v>
          </cell>
          <cell r="AB1322" t="str">
            <v>Chirografario</v>
          </cell>
          <cell r="AK1322">
            <v>51267.189041095895</v>
          </cell>
          <cell r="AL1322" t="str">
            <v>Chirografario</v>
          </cell>
          <cell r="AM1322" t="str">
            <v>Chirografario - Altro</v>
          </cell>
          <cell r="AN1322" t="str">
            <v>CONSUMER - NON IPO</v>
          </cell>
        </row>
        <row r="1323">
          <cell r="M1323">
            <v>7537.66</v>
          </cell>
          <cell r="N1323">
            <v>7537.66</v>
          </cell>
          <cell r="R1323">
            <v>343.15</v>
          </cell>
          <cell r="AB1323" t="str">
            <v>Chirografario</v>
          </cell>
          <cell r="AK1323">
            <v>14827.506520547944</v>
          </cell>
          <cell r="AL1323" t="str">
            <v>Chirografario</v>
          </cell>
          <cell r="AM1323" t="str">
            <v>Chirografario - Altro</v>
          </cell>
          <cell r="AN1323" t="str">
            <v>CONSUMER - NON IPO</v>
          </cell>
        </row>
        <row r="1324">
          <cell r="M1324">
            <v>7372.83</v>
          </cell>
          <cell r="N1324">
            <v>7372.83</v>
          </cell>
          <cell r="R1324">
            <v>156.05000000000001</v>
          </cell>
          <cell r="AB1324" t="str">
            <v>Chirografario</v>
          </cell>
          <cell r="AK1324">
            <v>42459.420986301368</v>
          </cell>
          <cell r="AL1324" t="str">
            <v>Chirografario</v>
          </cell>
          <cell r="AM1324" t="str">
            <v>Chirografario - Altro</v>
          </cell>
          <cell r="AN1324" t="str">
            <v>CONSUMER - NON IPO</v>
          </cell>
        </row>
        <row r="1325">
          <cell r="M1325">
            <v>5412.29</v>
          </cell>
          <cell r="N1325">
            <v>5412.29</v>
          </cell>
          <cell r="R1325">
            <v>204.66</v>
          </cell>
          <cell r="AB1325" t="str">
            <v>Chirografario</v>
          </cell>
          <cell r="AK1325">
            <v>12574.306630136985</v>
          </cell>
          <cell r="AL1325" t="str">
            <v>Chirografario</v>
          </cell>
          <cell r="AM1325" t="str">
            <v>Chirografario - Altro</v>
          </cell>
          <cell r="AN1325" t="str">
            <v>CONSUMER - NON IPO</v>
          </cell>
        </row>
        <row r="1326">
          <cell r="M1326">
            <v>785.31</v>
          </cell>
          <cell r="N1326">
            <v>785.31000000000006</v>
          </cell>
          <cell r="R1326">
            <v>0</v>
          </cell>
          <cell r="AB1326" t="str">
            <v>Chirografario</v>
          </cell>
          <cell r="AK1326">
            <v>6553.5733150684937</v>
          </cell>
          <cell r="AL1326" t="str">
            <v>Chirografario</v>
          </cell>
          <cell r="AM1326" t="str">
            <v>Chirografario - Altro</v>
          </cell>
          <cell r="AN1326" t="str">
            <v>CONSUMER - NON IPO</v>
          </cell>
        </row>
        <row r="1327">
          <cell r="M1327">
            <v>8116.22</v>
          </cell>
          <cell r="N1327">
            <v>8116.2199999999993</v>
          </cell>
          <cell r="R1327">
            <v>173.57</v>
          </cell>
          <cell r="AB1327" t="str">
            <v>Chirografario</v>
          </cell>
          <cell r="AK1327">
            <v>46184.627232876708</v>
          </cell>
          <cell r="AL1327" t="str">
            <v>Chirografario</v>
          </cell>
          <cell r="AM1327" t="str">
            <v>Chirografario - Altro</v>
          </cell>
          <cell r="AN1327" t="str">
            <v>CONSUMER - NON IPO</v>
          </cell>
        </row>
        <row r="1328">
          <cell r="M1328">
            <v>5160.8999999999996</v>
          </cell>
          <cell r="N1328">
            <v>5160.8999999999996</v>
          </cell>
          <cell r="R1328">
            <v>97.89</v>
          </cell>
          <cell r="AB1328" t="str">
            <v>Chirografario</v>
          </cell>
          <cell r="AK1328">
            <v>37087.782739726026</v>
          </cell>
          <cell r="AL1328" t="str">
            <v>Chirografario</v>
          </cell>
          <cell r="AM1328" t="str">
            <v>Chirografario - Altro</v>
          </cell>
          <cell r="AN1328" t="str">
            <v>CONSUMER - NON IPO</v>
          </cell>
        </row>
        <row r="1329">
          <cell r="M1329">
            <v>3319.3</v>
          </cell>
          <cell r="N1329">
            <v>3319.2999999999997</v>
          </cell>
          <cell r="R1329">
            <v>62.11</v>
          </cell>
          <cell r="AB1329" t="str">
            <v>Chirografario</v>
          </cell>
          <cell r="AK1329">
            <v>19943.08191780822</v>
          </cell>
          <cell r="AL1329" t="str">
            <v>Chirografario</v>
          </cell>
          <cell r="AM1329" t="str">
            <v>Chirografario - Altro</v>
          </cell>
          <cell r="AN1329" t="str">
            <v>CONSUMER - NON IPO</v>
          </cell>
        </row>
        <row r="1330">
          <cell r="M1330">
            <v>7145.11</v>
          </cell>
          <cell r="N1330">
            <v>7145.1100000000006</v>
          </cell>
          <cell r="R1330">
            <v>325.10000000000002</v>
          </cell>
          <cell r="AB1330" t="str">
            <v>Chirografario</v>
          </cell>
          <cell r="AK1330">
            <v>14153.190493150685</v>
          </cell>
          <cell r="AL1330" t="str">
            <v>Chirografario</v>
          </cell>
          <cell r="AM1330" t="str">
            <v>Chirografario - Altro</v>
          </cell>
          <cell r="AN1330" t="str">
            <v>CONSUMER - NON IPO</v>
          </cell>
        </row>
        <row r="1331">
          <cell r="M1331">
            <v>7349.41</v>
          </cell>
          <cell r="N1331">
            <v>7349.41</v>
          </cell>
          <cell r="R1331">
            <v>308.47000000000003</v>
          </cell>
          <cell r="AB1331" t="str">
            <v>Chirografario</v>
          </cell>
          <cell r="AK1331">
            <v>13027.584301369863</v>
          </cell>
          <cell r="AL1331" t="str">
            <v>Chirografario</v>
          </cell>
          <cell r="AM1331" t="str">
            <v>Chirografario - Altro</v>
          </cell>
          <cell r="AN1331" t="str">
            <v>CONSUMER - NON IPO</v>
          </cell>
        </row>
        <row r="1332">
          <cell r="M1332">
            <v>7289.63</v>
          </cell>
          <cell r="N1332">
            <v>7289.63</v>
          </cell>
          <cell r="R1332">
            <v>309.74</v>
          </cell>
          <cell r="AB1332" t="str">
            <v>Chirografario</v>
          </cell>
          <cell r="AK1332">
            <v>15977.271232876712</v>
          </cell>
          <cell r="AL1332" t="str">
            <v>Chirografario</v>
          </cell>
          <cell r="AM1332" t="str">
            <v>Chirografario - Altro</v>
          </cell>
          <cell r="AN1332" t="str">
            <v>CONSUMER - NON IPO</v>
          </cell>
        </row>
        <row r="1333">
          <cell r="M1333">
            <v>5816.69</v>
          </cell>
          <cell r="N1333">
            <v>5816.6900000000005</v>
          </cell>
          <cell r="R1333">
            <v>115.31</v>
          </cell>
          <cell r="AB1333" t="str">
            <v>Chirografario</v>
          </cell>
          <cell r="AK1333">
            <v>34947.94841095891</v>
          </cell>
          <cell r="AL1333" t="str">
            <v>Chirografario</v>
          </cell>
          <cell r="AM1333" t="str">
            <v>Chirografario - Altro</v>
          </cell>
          <cell r="AN1333" t="str">
            <v>CONSUMER - NON IPO</v>
          </cell>
        </row>
        <row r="1334">
          <cell r="M1334">
            <v>1457.83</v>
          </cell>
          <cell r="N1334">
            <v>1457.83</v>
          </cell>
          <cell r="R1334">
            <v>61.31</v>
          </cell>
          <cell r="AB1334" t="str">
            <v>Chirografario</v>
          </cell>
          <cell r="AK1334">
            <v>2584.1534520547943</v>
          </cell>
          <cell r="AL1334" t="str">
            <v>Chirografario</v>
          </cell>
          <cell r="AM1334" t="str">
            <v>Chirografario - Altro</v>
          </cell>
          <cell r="AN1334" t="str">
            <v>CONSUMER - NON IPO</v>
          </cell>
        </row>
        <row r="1335">
          <cell r="M1335">
            <v>9375.7999999999993</v>
          </cell>
          <cell r="N1335">
            <v>9375.7999999999993</v>
          </cell>
          <cell r="R1335">
            <v>395.37</v>
          </cell>
          <cell r="AB1335" t="str">
            <v>Chirografario</v>
          </cell>
          <cell r="AK1335">
            <v>49344.963835616436</v>
          </cell>
          <cell r="AL1335" t="str">
            <v>Chirografario</v>
          </cell>
          <cell r="AM1335" t="str">
            <v>Chirografario - Altro</v>
          </cell>
          <cell r="AN1335" t="str">
            <v>CONSUMER - NON IPO</v>
          </cell>
        </row>
        <row r="1336">
          <cell r="M1336">
            <v>4856.7299999999996</v>
          </cell>
          <cell r="N1336">
            <v>4856.7300000000005</v>
          </cell>
          <cell r="R1336">
            <v>199.44</v>
          </cell>
          <cell r="AB1336" t="str">
            <v>Chirografario</v>
          </cell>
          <cell r="AK1336">
            <v>8609.0529041095888</v>
          </cell>
          <cell r="AL1336" t="str">
            <v>Chirografario</v>
          </cell>
          <cell r="AM1336" t="str">
            <v>Chirografario - Altro</v>
          </cell>
          <cell r="AN1336" t="str">
            <v>CONSUMER - NON IPO</v>
          </cell>
        </row>
        <row r="1337">
          <cell r="M1337">
            <v>1564.64</v>
          </cell>
          <cell r="N1337">
            <v>1564.64</v>
          </cell>
          <cell r="R1337">
            <v>73.040000000000006</v>
          </cell>
          <cell r="AB1337" t="str">
            <v>Chirografario</v>
          </cell>
          <cell r="AK1337">
            <v>2773.4851506849318</v>
          </cell>
          <cell r="AL1337" t="str">
            <v>Chirografario</v>
          </cell>
          <cell r="AM1337" t="str">
            <v>Chirografario - Altro</v>
          </cell>
          <cell r="AN1337" t="str">
            <v>CONSUMER - NON IPO</v>
          </cell>
        </row>
        <row r="1338">
          <cell r="M1338">
            <v>1240.08</v>
          </cell>
          <cell r="N1338">
            <v>1240.08</v>
          </cell>
          <cell r="R1338">
            <v>32.08</v>
          </cell>
          <cell r="AB1338" t="str">
            <v>Chirografario</v>
          </cell>
          <cell r="AK1338">
            <v>9478.9676712328765</v>
          </cell>
          <cell r="AL1338" t="str">
            <v>Chirografario</v>
          </cell>
          <cell r="AM1338" t="str">
            <v>Chirografario - Altro</v>
          </cell>
          <cell r="AN1338" t="str">
            <v>CONSUMER - NON IPO</v>
          </cell>
        </row>
        <row r="1339">
          <cell r="M1339">
            <v>11578.78</v>
          </cell>
          <cell r="N1339">
            <v>11578.779999999999</v>
          </cell>
          <cell r="R1339">
            <v>509.53</v>
          </cell>
          <cell r="AB1339" t="str">
            <v>Chirografario</v>
          </cell>
          <cell r="AK1339">
            <v>23125.837315068489</v>
          </cell>
          <cell r="AL1339" t="str">
            <v>Chirografario</v>
          </cell>
          <cell r="AM1339" t="str">
            <v>Chirografario - Altro</v>
          </cell>
          <cell r="AN1339" t="str">
            <v>CONSUMER - NON IPO</v>
          </cell>
        </row>
        <row r="1340">
          <cell r="M1340">
            <v>1404.33</v>
          </cell>
          <cell r="N1340">
            <v>1404.3300000000002</v>
          </cell>
          <cell r="R1340">
            <v>0</v>
          </cell>
          <cell r="AB1340" t="str">
            <v>Chirografario</v>
          </cell>
          <cell r="AK1340">
            <v>9141.6111780821921</v>
          </cell>
          <cell r="AL1340" t="str">
            <v>Chirografario</v>
          </cell>
          <cell r="AM1340" t="str">
            <v>Chirografario - Altro</v>
          </cell>
          <cell r="AN1340" t="str">
            <v>CONSUMER - NON IPO</v>
          </cell>
        </row>
        <row r="1341">
          <cell r="M1341">
            <v>2073.5100000000002</v>
          </cell>
          <cell r="N1341">
            <v>2073.5100000000002</v>
          </cell>
          <cell r="R1341">
            <v>53.62</v>
          </cell>
          <cell r="AB1341" t="str">
            <v>Chirografario</v>
          </cell>
          <cell r="AK1341">
            <v>11799.124027397262</v>
          </cell>
          <cell r="AL1341" t="str">
            <v>Chirografario</v>
          </cell>
          <cell r="AM1341" t="str">
            <v>Chirografario - Altro</v>
          </cell>
          <cell r="AN1341" t="str">
            <v>CONSUMER - NON IPO</v>
          </cell>
        </row>
        <row r="1342">
          <cell r="M1342">
            <v>9731.2800000000007</v>
          </cell>
          <cell r="N1342">
            <v>9731.2800000000007</v>
          </cell>
          <cell r="R1342">
            <v>443.87</v>
          </cell>
          <cell r="AB1342" t="str">
            <v>Chirografario</v>
          </cell>
          <cell r="AK1342">
            <v>15889.980493150686</v>
          </cell>
          <cell r="AL1342" t="str">
            <v>Chirografario</v>
          </cell>
          <cell r="AM1342" t="str">
            <v>Chirografario - Altro</v>
          </cell>
          <cell r="AN1342" t="str">
            <v>CONSUMER - NON IPO</v>
          </cell>
        </row>
        <row r="1343">
          <cell r="M1343">
            <v>3427.45</v>
          </cell>
          <cell r="N1343">
            <v>3427.45</v>
          </cell>
          <cell r="R1343">
            <v>74.12</v>
          </cell>
          <cell r="AB1343" t="str">
            <v>Chirografario</v>
          </cell>
          <cell r="AK1343">
            <v>20405.065342465754</v>
          </cell>
          <cell r="AL1343" t="str">
            <v>Chirografario</v>
          </cell>
          <cell r="AM1343" t="str">
            <v>Chirografario - Altro</v>
          </cell>
          <cell r="AN1343" t="str">
            <v>CONSUMER - NON IPO</v>
          </cell>
        </row>
        <row r="1344">
          <cell r="M1344">
            <v>14991.93</v>
          </cell>
          <cell r="N1344">
            <v>14991.93</v>
          </cell>
          <cell r="R1344">
            <v>713.93</v>
          </cell>
          <cell r="AB1344" t="str">
            <v>Chirografario</v>
          </cell>
          <cell r="AK1344">
            <v>29490.974630136985</v>
          </cell>
          <cell r="AL1344" t="str">
            <v>Chirografario</v>
          </cell>
          <cell r="AM1344" t="str">
            <v>Chirografario - Altro</v>
          </cell>
          <cell r="AN1344" t="str">
            <v>CONSUMER - NON IPO</v>
          </cell>
        </row>
        <row r="1345">
          <cell r="M1345">
            <v>6433.02</v>
          </cell>
          <cell r="N1345">
            <v>6433.0199999999995</v>
          </cell>
          <cell r="R1345">
            <v>289.66000000000003</v>
          </cell>
          <cell r="AB1345" t="str">
            <v>Chirografario</v>
          </cell>
          <cell r="AK1345">
            <v>12654.543452054793</v>
          </cell>
          <cell r="AL1345" t="str">
            <v>Chirografario</v>
          </cell>
          <cell r="AM1345" t="str">
            <v>Chirografario - Altro</v>
          </cell>
          <cell r="AN1345" t="str">
            <v>CONSUMER - NON IPO</v>
          </cell>
        </row>
        <row r="1346">
          <cell r="M1346">
            <v>5536.81</v>
          </cell>
          <cell r="N1346">
            <v>5536.81</v>
          </cell>
          <cell r="R1346">
            <v>106.79</v>
          </cell>
          <cell r="AB1346" t="str">
            <v>Chirografario</v>
          </cell>
          <cell r="AK1346">
            <v>32447.223534246579</v>
          </cell>
          <cell r="AL1346" t="str">
            <v>Chirografario</v>
          </cell>
          <cell r="AM1346" t="str">
            <v>Chirografario - Altro</v>
          </cell>
          <cell r="AN1346" t="str">
            <v>CONSUMER - NON IPO</v>
          </cell>
        </row>
        <row r="1347">
          <cell r="M1347">
            <v>5915.31</v>
          </cell>
          <cell r="N1347">
            <v>5915.31</v>
          </cell>
          <cell r="R1347">
            <v>246.31</v>
          </cell>
          <cell r="AB1347" t="str">
            <v>Chirografario</v>
          </cell>
          <cell r="AK1347">
            <v>39997.219397260276</v>
          </cell>
          <cell r="AL1347" t="str">
            <v>Chirografario</v>
          </cell>
          <cell r="AM1347" t="str">
            <v>Chirografario - Altro</v>
          </cell>
          <cell r="AN1347" t="str">
            <v>CONSUMER - NON IPO</v>
          </cell>
        </row>
        <row r="1348">
          <cell r="M1348">
            <v>13669.79</v>
          </cell>
          <cell r="N1348">
            <v>13669.79</v>
          </cell>
          <cell r="R1348">
            <v>250.33</v>
          </cell>
          <cell r="AB1348" t="str">
            <v>Chirografario</v>
          </cell>
          <cell r="AK1348">
            <v>77524.562465753421</v>
          </cell>
          <cell r="AL1348" t="str">
            <v>Chirografario</v>
          </cell>
          <cell r="AM1348" t="str">
            <v>Chirografario - Altro</v>
          </cell>
          <cell r="AN1348" t="str">
            <v>CONSUMER - NON IPO</v>
          </cell>
        </row>
        <row r="1349">
          <cell r="M1349">
            <v>13886.61</v>
          </cell>
          <cell r="N1349">
            <v>13886.61</v>
          </cell>
          <cell r="R1349">
            <v>437.64</v>
          </cell>
          <cell r="AB1349" t="str">
            <v>Chirografario</v>
          </cell>
          <cell r="AK1349">
            <v>35572.548904109593</v>
          </cell>
          <cell r="AL1349" t="str">
            <v>Chirografario</v>
          </cell>
          <cell r="AM1349" t="str">
            <v>Chirografario - Altro</v>
          </cell>
          <cell r="AN1349" t="str">
            <v>CONSUMER - NON IPO</v>
          </cell>
        </row>
        <row r="1350">
          <cell r="M1350">
            <v>943.85</v>
          </cell>
          <cell r="N1350">
            <v>943.85</v>
          </cell>
          <cell r="R1350">
            <v>39.33</v>
          </cell>
          <cell r="AB1350" t="str">
            <v>Chirografario</v>
          </cell>
          <cell r="AK1350">
            <v>1673.071095890411</v>
          </cell>
          <cell r="AL1350" t="str">
            <v>Chirografario</v>
          </cell>
          <cell r="AM1350" t="str">
            <v>Chirografario - Altro</v>
          </cell>
          <cell r="AN1350" t="str">
            <v>CONSUMER - NON IPO</v>
          </cell>
        </row>
        <row r="1351">
          <cell r="M1351">
            <v>6853.48</v>
          </cell>
          <cell r="N1351">
            <v>6853.48</v>
          </cell>
          <cell r="R1351">
            <v>154.74</v>
          </cell>
          <cell r="AB1351" t="str">
            <v>Chirografario</v>
          </cell>
          <cell r="AK1351">
            <v>38341.934684931504</v>
          </cell>
          <cell r="AL1351" t="str">
            <v>Chirografario</v>
          </cell>
          <cell r="AM1351" t="str">
            <v>Chirografario - Altro</v>
          </cell>
          <cell r="AN1351" t="str">
            <v>CONSUMER - NON IPO</v>
          </cell>
        </row>
        <row r="1352">
          <cell r="M1352">
            <v>15023.26</v>
          </cell>
          <cell r="N1352">
            <v>15023.26</v>
          </cell>
          <cell r="R1352">
            <v>638.48</v>
          </cell>
          <cell r="AB1352" t="str">
            <v>Chirografario</v>
          </cell>
          <cell r="AK1352">
            <v>31898.702739726028</v>
          </cell>
          <cell r="AL1352" t="str">
            <v>Chirografario</v>
          </cell>
          <cell r="AM1352" t="str">
            <v>Chirografario - Altro</v>
          </cell>
          <cell r="AN1352" t="str">
            <v>CONSUMER - NON IPO</v>
          </cell>
        </row>
        <row r="1353">
          <cell r="M1353">
            <v>4713.63</v>
          </cell>
          <cell r="N1353">
            <v>4713.63</v>
          </cell>
          <cell r="R1353">
            <v>78.319999999999993</v>
          </cell>
          <cell r="AB1353" t="str">
            <v>Chirografario</v>
          </cell>
          <cell r="AK1353">
            <v>32659.644575342467</v>
          </cell>
          <cell r="AL1353" t="str">
            <v>Chirografario</v>
          </cell>
          <cell r="AM1353" t="str">
            <v>Chirografario - Altro</v>
          </cell>
          <cell r="AN1353" t="str">
            <v>CONSUMER - NON IPO</v>
          </cell>
        </row>
        <row r="1354">
          <cell r="M1354">
            <v>6553.59</v>
          </cell>
          <cell r="N1354">
            <v>6553.59</v>
          </cell>
          <cell r="R1354">
            <v>289.73</v>
          </cell>
          <cell r="AB1354" t="str">
            <v>Chirografario</v>
          </cell>
          <cell r="AK1354">
            <v>21438.319068493151</v>
          </cell>
          <cell r="AL1354" t="str">
            <v>Chirografario</v>
          </cell>
          <cell r="AM1354" t="str">
            <v>Chirografario - Altro</v>
          </cell>
          <cell r="AN1354" t="str">
            <v>CONSUMER - NON IPO</v>
          </cell>
        </row>
        <row r="1355">
          <cell r="M1355">
            <v>2549.6</v>
          </cell>
          <cell r="N1355">
            <v>2549.6000000000004</v>
          </cell>
          <cell r="R1355">
            <v>98.58</v>
          </cell>
          <cell r="AB1355" t="str">
            <v>Chirografario</v>
          </cell>
          <cell r="AK1355">
            <v>4610.2356164383564</v>
          </cell>
          <cell r="AL1355" t="str">
            <v>Chirografario</v>
          </cell>
          <cell r="AM1355" t="str">
            <v>Chirografario - Altro</v>
          </cell>
          <cell r="AN1355" t="str">
            <v>CONSUMER - NON IPO</v>
          </cell>
        </row>
        <row r="1356">
          <cell r="M1356">
            <v>16722.61</v>
          </cell>
          <cell r="N1356">
            <v>16722.61</v>
          </cell>
          <cell r="R1356">
            <v>759.08</v>
          </cell>
          <cell r="AB1356" t="str">
            <v>Chirografario</v>
          </cell>
          <cell r="AK1356">
            <v>32895.435561643833</v>
          </cell>
          <cell r="AL1356" t="str">
            <v>Chirografario</v>
          </cell>
          <cell r="AM1356" t="str">
            <v>Chirografario - Altro</v>
          </cell>
          <cell r="AN1356" t="str">
            <v>CONSUMER - NON IPO</v>
          </cell>
        </row>
        <row r="1357">
          <cell r="M1357">
            <v>4809.09</v>
          </cell>
          <cell r="N1357">
            <v>4809.09</v>
          </cell>
          <cell r="R1357">
            <v>94.5</v>
          </cell>
          <cell r="AB1357" t="str">
            <v>Chirografario</v>
          </cell>
          <cell r="AK1357">
            <v>21528.912493150685</v>
          </cell>
          <cell r="AL1357" t="str">
            <v>Chirografario</v>
          </cell>
          <cell r="AM1357" t="str">
            <v>Chirografario - Altro</v>
          </cell>
          <cell r="AN1357" t="str">
            <v>CONSUMER - NON IPO</v>
          </cell>
        </row>
        <row r="1358">
          <cell r="M1358">
            <v>7301.32</v>
          </cell>
          <cell r="N1358">
            <v>7301.32</v>
          </cell>
          <cell r="R1358">
            <v>157.16</v>
          </cell>
          <cell r="AB1358" t="str">
            <v>Chirografario</v>
          </cell>
          <cell r="AK1358">
            <v>43307.829589041095</v>
          </cell>
          <cell r="AL1358" t="str">
            <v>Chirografario</v>
          </cell>
          <cell r="AM1358" t="str">
            <v>Chirografario - Altro</v>
          </cell>
          <cell r="AN1358" t="str">
            <v>CONSUMER - NON IPO</v>
          </cell>
        </row>
        <row r="1359">
          <cell r="M1359">
            <v>817.58</v>
          </cell>
          <cell r="N1359">
            <v>817.57999999999993</v>
          </cell>
          <cell r="R1359">
            <v>37.19</v>
          </cell>
          <cell r="AB1359" t="str">
            <v>Chirografario</v>
          </cell>
          <cell r="AK1359">
            <v>1449.2445479452053</v>
          </cell>
          <cell r="AL1359" t="str">
            <v>Chirografario</v>
          </cell>
          <cell r="AM1359" t="str">
            <v>Chirografario - Altro</v>
          </cell>
          <cell r="AN1359" t="str">
            <v>CONSUMER - NON IPO</v>
          </cell>
        </row>
        <row r="1360">
          <cell r="M1360">
            <v>2782.51</v>
          </cell>
          <cell r="N1360">
            <v>2782.51</v>
          </cell>
          <cell r="R1360">
            <v>116.35</v>
          </cell>
          <cell r="AB1360" t="str">
            <v>Chirografario</v>
          </cell>
          <cell r="AK1360">
            <v>5404.9303835616438</v>
          </cell>
          <cell r="AL1360" t="str">
            <v>Chirografario</v>
          </cell>
          <cell r="AM1360" t="str">
            <v>Chirografario - Altro</v>
          </cell>
          <cell r="AN1360" t="str">
            <v>CONSUMER - NON IPO</v>
          </cell>
        </row>
        <row r="1361">
          <cell r="M1361">
            <v>10261.81</v>
          </cell>
          <cell r="N1361">
            <v>10261.81</v>
          </cell>
          <cell r="R1361">
            <v>473.52</v>
          </cell>
          <cell r="AB1361" t="str">
            <v>Chirografario</v>
          </cell>
          <cell r="AK1361">
            <v>18190.112520547944</v>
          </cell>
          <cell r="AL1361" t="str">
            <v>Chirografario</v>
          </cell>
          <cell r="AM1361" t="str">
            <v>Chirografario - Altro</v>
          </cell>
          <cell r="AN1361" t="str">
            <v>CONSUMER - NON IPO</v>
          </cell>
        </row>
        <row r="1362">
          <cell r="M1362">
            <v>11966.77</v>
          </cell>
          <cell r="N1362">
            <v>11966.77</v>
          </cell>
          <cell r="R1362">
            <v>523.92999999999995</v>
          </cell>
          <cell r="AB1362" t="str">
            <v>Chirografario</v>
          </cell>
          <cell r="AK1362">
            <v>17802.619479452056</v>
          </cell>
          <cell r="AL1362" t="str">
            <v>Chirografario</v>
          </cell>
          <cell r="AM1362" t="str">
            <v>Chirografario - Altro</v>
          </cell>
          <cell r="AN1362" t="str">
            <v>CONSUMER - NON IPO</v>
          </cell>
        </row>
        <row r="1363">
          <cell r="M1363">
            <v>4017.28</v>
          </cell>
          <cell r="N1363">
            <v>4017.2799999999997</v>
          </cell>
          <cell r="R1363">
            <v>183.98</v>
          </cell>
          <cell r="AB1363" t="str">
            <v>Chirografario</v>
          </cell>
          <cell r="AK1363">
            <v>7957.516273972602</v>
          </cell>
          <cell r="AL1363" t="str">
            <v>Chirografario</v>
          </cell>
          <cell r="AM1363" t="str">
            <v>Chirografario - Altro</v>
          </cell>
          <cell r="AN1363" t="str">
            <v>CONSUMER - NON IPO</v>
          </cell>
        </row>
        <row r="1364">
          <cell r="M1364">
            <v>531.45000000000005</v>
          </cell>
          <cell r="N1364">
            <v>531.45000000000005</v>
          </cell>
          <cell r="R1364">
            <v>17.420000000000002</v>
          </cell>
          <cell r="AB1364" t="str">
            <v>Chirografario</v>
          </cell>
          <cell r="AK1364">
            <v>912.92917808219181</v>
          </cell>
          <cell r="AL1364" t="str">
            <v>Chirografario</v>
          </cell>
          <cell r="AM1364" t="str">
            <v>Chirografario - Altro</v>
          </cell>
          <cell r="AN1364" t="str">
            <v>CONSUMER - NON IPO</v>
          </cell>
        </row>
        <row r="1365">
          <cell r="M1365">
            <v>16678.900000000001</v>
          </cell>
          <cell r="N1365">
            <v>16678.899999999998</v>
          </cell>
          <cell r="R1365">
            <v>794.20999999999992</v>
          </cell>
          <cell r="AB1365" t="str">
            <v>Chirografario</v>
          </cell>
          <cell r="AK1365">
            <v>42725.401369863008</v>
          </cell>
          <cell r="AL1365" t="str">
            <v>Chirografario</v>
          </cell>
          <cell r="AM1365" t="str">
            <v>Chirografario - Altro</v>
          </cell>
          <cell r="AN1365" t="str">
            <v>CONSUMER - NON IPO</v>
          </cell>
        </row>
        <row r="1366">
          <cell r="M1366">
            <v>3031.32</v>
          </cell>
          <cell r="N1366">
            <v>3031.32</v>
          </cell>
          <cell r="R1366">
            <v>126.71</v>
          </cell>
          <cell r="AB1366" t="str">
            <v>Chirografario</v>
          </cell>
          <cell r="AK1366">
            <v>13238.148164383563</v>
          </cell>
          <cell r="AL1366" t="str">
            <v>Chirografario</v>
          </cell>
          <cell r="AM1366" t="str">
            <v>Chirografario - Altro</v>
          </cell>
          <cell r="AN1366" t="str">
            <v>CONSUMER - NON IPO</v>
          </cell>
        </row>
        <row r="1367">
          <cell r="M1367">
            <v>7850.31</v>
          </cell>
          <cell r="N1367">
            <v>7850.3099999999995</v>
          </cell>
          <cell r="R1367">
            <v>342.93</v>
          </cell>
          <cell r="AB1367" t="str">
            <v>Chirografario</v>
          </cell>
          <cell r="AK1367">
            <v>46542.65983561644</v>
          </cell>
          <cell r="AL1367" t="str">
            <v>Chirografario</v>
          </cell>
          <cell r="AM1367" t="str">
            <v>Chirografario - Altro</v>
          </cell>
          <cell r="AN1367" t="str">
            <v>CONSUMER - NON IPO</v>
          </cell>
        </row>
        <row r="1368">
          <cell r="M1368">
            <v>3278.25</v>
          </cell>
          <cell r="N1368">
            <v>3278.25</v>
          </cell>
          <cell r="R1368">
            <v>61.69</v>
          </cell>
          <cell r="AB1368" t="str">
            <v>Chirografario</v>
          </cell>
          <cell r="AK1368">
            <v>19157.55410958904</v>
          </cell>
          <cell r="AL1368" t="str">
            <v>Chirografario</v>
          </cell>
          <cell r="AM1368" t="str">
            <v>Chirografario - Altro</v>
          </cell>
          <cell r="AN1368" t="str">
            <v>CONSUMER - NON IPO</v>
          </cell>
        </row>
        <row r="1369">
          <cell r="M1369">
            <v>2898.19</v>
          </cell>
          <cell r="N1369">
            <v>2898.1899999999996</v>
          </cell>
          <cell r="R1369">
            <v>110.2</v>
          </cell>
          <cell r="AB1369" t="str">
            <v>Chirografario</v>
          </cell>
          <cell r="AK1369">
            <v>8678.6895068493141</v>
          </cell>
          <cell r="AL1369" t="str">
            <v>Chirografario</v>
          </cell>
          <cell r="AM1369" t="str">
            <v>Chirografario - Altro</v>
          </cell>
          <cell r="AN1369" t="str">
            <v>CONSUMER - NON IPO</v>
          </cell>
        </row>
        <row r="1370">
          <cell r="M1370">
            <v>247.73</v>
          </cell>
          <cell r="N1370">
            <v>247.73</v>
          </cell>
          <cell r="R1370">
            <v>18.93</v>
          </cell>
          <cell r="AB1370" t="str">
            <v>Chirografario</v>
          </cell>
          <cell r="AK1370">
            <v>634.59602739726029</v>
          </cell>
          <cell r="AL1370" t="str">
            <v>Chirografario</v>
          </cell>
          <cell r="AM1370" t="str">
            <v>Chirografario - Altro</v>
          </cell>
          <cell r="AN1370" t="str">
            <v>CONSUMER - NON IPO</v>
          </cell>
        </row>
        <row r="1371">
          <cell r="M1371">
            <v>19546.59</v>
          </cell>
          <cell r="N1371">
            <v>19546.59</v>
          </cell>
          <cell r="R1371">
            <v>441.16</v>
          </cell>
          <cell r="AB1371" t="str">
            <v>Chirografario</v>
          </cell>
          <cell r="AK1371">
            <v>195733.66150684931</v>
          </cell>
          <cell r="AL1371" t="str">
            <v>Chirografario</v>
          </cell>
          <cell r="AM1371" t="str">
            <v>Chirografario - Altro</v>
          </cell>
          <cell r="AN1371" t="str">
            <v>CONSUMER - NON IPO</v>
          </cell>
        </row>
        <row r="1372">
          <cell r="M1372">
            <v>17841.22</v>
          </cell>
          <cell r="N1372">
            <v>17841.22</v>
          </cell>
          <cell r="R1372">
            <v>763.59999999999991</v>
          </cell>
          <cell r="AB1372" t="str">
            <v>Chirografario</v>
          </cell>
          <cell r="AK1372">
            <v>39104.043835616438</v>
          </cell>
          <cell r="AL1372" t="str">
            <v>Chirografario</v>
          </cell>
          <cell r="AM1372" t="str">
            <v>Chirografario - Altro</v>
          </cell>
          <cell r="AN1372" t="str">
            <v>CONSUMER - NON IPO</v>
          </cell>
        </row>
        <row r="1373">
          <cell r="M1373">
            <v>1255.96</v>
          </cell>
          <cell r="N1373">
            <v>1255.96</v>
          </cell>
          <cell r="R1373">
            <v>53.07</v>
          </cell>
          <cell r="AB1373" t="str">
            <v>Chirografario</v>
          </cell>
          <cell r="AK1373">
            <v>2752.7890410958903</v>
          </cell>
          <cell r="AL1373" t="str">
            <v>Chirografario</v>
          </cell>
          <cell r="AM1373" t="str">
            <v>Chirografario - Altro</v>
          </cell>
          <cell r="AN1373" t="str">
            <v>CONSUMER - NON IPO</v>
          </cell>
        </row>
        <row r="1374">
          <cell r="M1374">
            <v>25067.73</v>
          </cell>
          <cell r="N1374">
            <v>25067.73</v>
          </cell>
          <cell r="R1374">
            <v>1050.96</v>
          </cell>
          <cell r="AB1374" t="str">
            <v>Chirografario</v>
          </cell>
          <cell r="AK1374">
            <v>50066.781287671227</v>
          </cell>
          <cell r="AL1374" t="str">
            <v>Chirografario</v>
          </cell>
          <cell r="AM1374" t="str">
            <v>Chirografario - Altro</v>
          </cell>
          <cell r="AN1374" t="str">
            <v>CONSUMER - NON IPO</v>
          </cell>
        </row>
        <row r="1375">
          <cell r="M1375">
            <v>7026.29</v>
          </cell>
          <cell r="N1375">
            <v>7026.29</v>
          </cell>
          <cell r="R1375">
            <v>297.72000000000003</v>
          </cell>
          <cell r="AB1375" t="str">
            <v>Chirografario</v>
          </cell>
          <cell r="AK1375">
            <v>13956.329452054793</v>
          </cell>
          <cell r="AL1375" t="str">
            <v>Chirografario</v>
          </cell>
          <cell r="AM1375" t="str">
            <v>Chirografario - Altro</v>
          </cell>
          <cell r="AN1375" t="str">
            <v>CONSUMER - NON IPO</v>
          </cell>
        </row>
        <row r="1376">
          <cell r="M1376">
            <v>8264.39</v>
          </cell>
          <cell r="N1376">
            <v>8264.39</v>
          </cell>
          <cell r="R1376">
            <v>334.06</v>
          </cell>
          <cell r="AB1376" t="str">
            <v>Chirografario</v>
          </cell>
          <cell r="AK1376">
            <v>14649.480356164382</v>
          </cell>
          <cell r="AL1376" t="str">
            <v>Chirografario</v>
          </cell>
          <cell r="AM1376" t="str">
            <v>Chirografario - Altro</v>
          </cell>
          <cell r="AN1376" t="str">
            <v>CONSUMER - NON IPO</v>
          </cell>
        </row>
        <row r="1377">
          <cell r="M1377">
            <v>5566.72</v>
          </cell>
          <cell r="N1377">
            <v>5566.72</v>
          </cell>
          <cell r="R1377">
            <v>234.24</v>
          </cell>
          <cell r="AB1377" t="str">
            <v>Chirografario</v>
          </cell>
          <cell r="AK1377">
            <v>31661.673205479456</v>
          </cell>
          <cell r="AL1377" t="str">
            <v>Chirografario</v>
          </cell>
          <cell r="AM1377" t="str">
            <v>Chirografario - Altro</v>
          </cell>
          <cell r="AN1377" t="str">
            <v>CONSUMER - NON IPO</v>
          </cell>
        </row>
        <row r="1378">
          <cell r="M1378">
            <v>2455.4</v>
          </cell>
          <cell r="N1378">
            <v>2455.4</v>
          </cell>
          <cell r="R1378">
            <v>92.04</v>
          </cell>
          <cell r="AB1378" t="str">
            <v>Chirografario</v>
          </cell>
          <cell r="AK1378">
            <v>4782.9846575342472</v>
          </cell>
          <cell r="AL1378" t="str">
            <v>Chirografario</v>
          </cell>
          <cell r="AM1378" t="str">
            <v>Chirografario - Altro</v>
          </cell>
          <cell r="AN1378" t="str">
            <v>CONSUMER - NON IPO</v>
          </cell>
        </row>
        <row r="1379">
          <cell r="M1379">
            <v>13829.53</v>
          </cell>
          <cell r="N1379">
            <v>13829.529999999999</v>
          </cell>
          <cell r="R1379">
            <v>625.25</v>
          </cell>
          <cell r="AB1379" t="str">
            <v>Chirografario</v>
          </cell>
          <cell r="AK1379">
            <v>26673.942794520546</v>
          </cell>
          <cell r="AL1379" t="str">
            <v>Chirografario</v>
          </cell>
          <cell r="AM1379" t="str">
            <v>Chirografario - Altro</v>
          </cell>
          <cell r="AN1379" t="str">
            <v>CONSUMER - NON IPO</v>
          </cell>
        </row>
        <row r="1380">
          <cell r="M1380">
            <v>4526.38</v>
          </cell>
          <cell r="N1380">
            <v>4526.38</v>
          </cell>
          <cell r="R1380">
            <v>192.71</v>
          </cell>
          <cell r="AB1380" t="str">
            <v>Chirografario</v>
          </cell>
          <cell r="AK1380">
            <v>23561.978082191785</v>
          </cell>
          <cell r="AL1380" t="str">
            <v>Chirografario</v>
          </cell>
          <cell r="AM1380" t="str">
            <v>Chirografario - Altro</v>
          </cell>
          <cell r="AN1380" t="str">
            <v>CONSUMER - NON IPO</v>
          </cell>
        </row>
        <row r="1381">
          <cell r="M1381">
            <v>5317.6</v>
          </cell>
          <cell r="N1381">
            <v>5317.5999999999995</v>
          </cell>
          <cell r="R1381">
            <v>212.93</v>
          </cell>
          <cell r="AB1381" t="str">
            <v>Chirografario</v>
          </cell>
          <cell r="AK1381">
            <v>9425.9923287671227</v>
          </cell>
          <cell r="AL1381" t="str">
            <v>Chirografario</v>
          </cell>
          <cell r="AM1381" t="str">
            <v>Chirografario - Altro</v>
          </cell>
          <cell r="AN1381" t="str">
            <v>CONSUMER - NON IPO</v>
          </cell>
        </row>
        <row r="1382">
          <cell r="M1382">
            <v>1548.8</v>
          </cell>
          <cell r="N1382">
            <v>1548.8000000000002</v>
          </cell>
          <cell r="R1382">
            <v>60.91</v>
          </cell>
          <cell r="AB1382" t="str">
            <v>Chirografario</v>
          </cell>
          <cell r="AK1382">
            <v>4879.7808219178087</v>
          </cell>
          <cell r="AL1382" t="str">
            <v>Chirografario</v>
          </cell>
          <cell r="AM1382" t="str">
            <v>Chirografario - Altro</v>
          </cell>
          <cell r="AN1382" t="str">
            <v>CONSUMER - NON IPO</v>
          </cell>
        </row>
        <row r="1383">
          <cell r="M1383">
            <v>34669.89</v>
          </cell>
          <cell r="N1383">
            <v>34669.89</v>
          </cell>
          <cell r="R1383">
            <v>6297.04</v>
          </cell>
          <cell r="AB1383" t="str">
            <v>Chirografario</v>
          </cell>
          <cell r="AK1383">
            <v>85202.441999999995</v>
          </cell>
          <cell r="AL1383" t="str">
            <v>Chirografario</v>
          </cell>
          <cell r="AM1383" t="str">
            <v>Chirografario - Altro</v>
          </cell>
          <cell r="AN1383" t="str">
            <v>CONSUMER - NON IPO</v>
          </cell>
        </row>
        <row r="1384">
          <cell r="M1384">
            <v>13580.41</v>
          </cell>
          <cell r="N1384">
            <v>13580.41</v>
          </cell>
          <cell r="R1384">
            <v>615.36</v>
          </cell>
          <cell r="AB1384" t="str">
            <v>Chirografario</v>
          </cell>
          <cell r="AK1384">
            <v>31551.199123287668</v>
          </cell>
          <cell r="AL1384" t="str">
            <v>Chirografario</v>
          </cell>
          <cell r="AM1384" t="str">
            <v>Chirografario - Altro</v>
          </cell>
          <cell r="AN1384" t="str">
            <v>CONSUMER - NON IPO</v>
          </cell>
        </row>
        <row r="1385">
          <cell r="M1385">
            <v>6627.89</v>
          </cell>
          <cell r="N1385">
            <v>6627.8899999999994</v>
          </cell>
          <cell r="R1385">
            <v>282.76</v>
          </cell>
          <cell r="AB1385" t="str">
            <v>Chirografario</v>
          </cell>
          <cell r="AK1385">
            <v>11385.443917808218</v>
          </cell>
          <cell r="AL1385" t="str">
            <v>Chirografario</v>
          </cell>
          <cell r="AM1385" t="str">
            <v>Chirografario - Altro</v>
          </cell>
          <cell r="AN1385" t="str">
            <v>CONSUMER - NON IPO</v>
          </cell>
        </row>
        <row r="1386">
          <cell r="M1386">
            <v>3439.26</v>
          </cell>
          <cell r="N1386">
            <v>3439.2599999999998</v>
          </cell>
          <cell r="R1386">
            <v>0</v>
          </cell>
          <cell r="AB1386" t="str">
            <v>Chirografario</v>
          </cell>
          <cell r="AK1386">
            <v>9799.5353424657515</v>
          </cell>
          <cell r="AL1386" t="str">
            <v>Chirografario</v>
          </cell>
          <cell r="AM1386" t="str">
            <v>Chirografario - Altro</v>
          </cell>
          <cell r="AN1386" t="str">
            <v>CONSUMER - NON IPO</v>
          </cell>
        </row>
        <row r="1387">
          <cell r="M1387">
            <v>14959.51</v>
          </cell>
          <cell r="N1387">
            <v>14959.51</v>
          </cell>
          <cell r="R1387">
            <v>695.52</v>
          </cell>
          <cell r="AB1387" t="str">
            <v>Chirografario</v>
          </cell>
          <cell r="AK1387">
            <v>29878.035041095889</v>
          </cell>
          <cell r="AL1387" t="str">
            <v>Chirografario</v>
          </cell>
          <cell r="AM1387" t="str">
            <v>Chirografario - Altro</v>
          </cell>
          <cell r="AN1387" t="str">
            <v>CONSUMER - NON IPO</v>
          </cell>
        </row>
        <row r="1388">
          <cell r="M1388">
            <v>4787.05</v>
          </cell>
          <cell r="N1388">
            <v>4787.0499999999993</v>
          </cell>
          <cell r="R1388">
            <v>206.65</v>
          </cell>
          <cell r="AB1388" t="str">
            <v>Chirografario</v>
          </cell>
          <cell r="AK1388">
            <v>8223.2338356164364</v>
          </cell>
          <cell r="AL1388" t="str">
            <v>Chirografario</v>
          </cell>
          <cell r="AM1388" t="str">
            <v>Chirografario - Altro</v>
          </cell>
          <cell r="AN1388" t="str">
            <v>CONSUMER - NON IPO</v>
          </cell>
        </row>
        <row r="1389">
          <cell r="M1389">
            <v>931.83</v>
          </cell>
          <cell r="N1389">
            <v>931.83</v>
          </cell>
          <cell r="R1389">
            <v>39.21</v>
          </cell>
          <cell r="AB1389" t="str">
            <v>Chirografario</v>
          </cell>
          <cell r="AK1389">
            <v>1684.9528767123288</v>
          </cell>
          <cell r="AL1389" t="str">
            <v>Chirografario</v>
          </cell>
          <cell r="AM1389" t="str">
            <v>Chirografario - Altro</v>
          </cell>
          <cell r="AN1389" t="str">
            <v>CONSUMER - NON IPO</v>
          </cell>
        </row>
        <row r="1390">
          <cell r="M1390">
            <v>14760.67</v>
          </cell>
          <cell r="N1390">
            <v>14760.669999999998</v>
          </cell>
          <cell r="R1390">
            <v>638.04999999999995</v>
          </cell>
          <cell r="AB1390" t="str">
            <v>Chirografario</v>
          </cell>
          <cell r="AK1390">
            <v>33039.636684931502</v>
          </cell>
          <cell r="AL1390" t="str">
            <v>Chirografario</v>
          </cell>
          <cell r="AM1390" t="str">
            <v>Chirografario - Altro</v>
          </cell>
          <cell r="AN1390" t="str">
            <v>CONSUMER - NON IPO</v>
          </cell>
        </row>
        <row r="1391">
          <cell r="M1391">
            <v>16278</v>
          </cell>
          <cell r="N1391">
            <v>16278</v>
          </cell>
          <cell r="R1391">
            <v>709.29</v>
          </cell>
          <cell r="AB1391" t="str">
            <v>Chirografario</v>
          </cell>
          <cell r="AK1391">
            <v>79026.345205479447</v>
          </cell>
          <cell r="AL1391" t="str">
            <v>Chirografario</v>
          </cell>
          <cell r="AM1391" t="str">
            <v>Chirografario - Altro</v>
          </cell>
          <cell r="AN1391" t="str">
            <v>CONSUMER - NON IPO</v>
          </cell>
        </row>
        <row r="1392">
          <cell r="M1392">
            <v>2269.46</v>
          </cell>
          <cell r="N1392">
            <v>2269.46</v>
          </cell>
          <cell r="R1392">
            <v>93.43</v>
          </cell>
          <cell r="AB1392" t="str">
            <v>Chirografario</v>
          </cell>
          <cell r="AK1392">
            <v>4974.1589041095885</v>
          </cell>
          <cell r="AL1392" t="str">
            <v>Chirografario</v>
          </cell>
          <cell r="AM1392" t="str">
            <v>Chirografario - Altro</v>
          </cell>
          <cell r="AN1392" t="str">
            <v>CONSUMER - NON IPO</v>
          </cell>
        </row>
        <row r="1393">
          <cell r="M1393">
            <v>3940.28</v>
          </cell>
          <cell r="N1393">
            <v>3940.28</v>
          </cell>
          <cell r="R1393">
            <v>148.96</v>
          </cell>
          <cell r="AB1393" t="str">
            <v>Chirografario</v>
          </cell>
          <cell r="AK1393">
            <v>6466.3773150684938</v>
          </cell>
          <cell r="AL1393" t="str">
            <v>Chirografario</v>
          </cell>
          <cell r="AM1393" t="str">
            <v>Chirografario - Altro</v>
          </cell>
          <cell r="AN1393" t="str">
            <v>CONSUMER - NON IPO</v>
          </cell>
        </row>
        <row r="1394">
          <cell r="M1394">
            <v>7437.14</v>
          </cell>
          <cell r="N1394">
            <v>7437.1399999999994</v>
          </cell>
          <cell r="R1394">
            <v>319.14</v>
          </cell>
          <cell r="AB1394" t="str">
            <v>Chirografario</v>
          </cell>
          <cell r="AK1394">
            <v>21190.755068493148</v>
          </cell>
          <cell r="AL1394" t="str">
            <v>Chirografario</v>
          </cell>
          <cell r="AM1394" t="str">
            <v>Chirografario - Altro</v>
          </cell>
          <cell r="AN1394" t="str">
            <v>CONSUMER - NON IPO</v>
          </cell>
        </row>
        <row r="1395">
          <cell r="M1395">
            <v>1271.2</v>
          </cell>
          <cell r="N1395">
            <v>1271.2</v>
          </cell>
          <cell r="R1395">
            <v>0</v>
          </cell>
          <cell r="AB1395" t="str">
            <v>Chirografario</v>
          </cell>
          <cell r="AK1395">
            <v>5837.0717808219188</v>
          </cell>
          <cell r="AL1395" t="str">
            <v>Chirografario</v>
          </cell>
          <cell r="AM1395" t="str">
            <v>Chirografario - Altro</v>
          </cell>
          <cell r="AN1395" t="str">
            <v>CONSUMER - NON IPO</v>
          </cell>
        </row>
        <row r="1396">
          <cell r="M1396">
            <v>12569.66</v>
          </cell>
          <cell r="N1396">
            <v>12569.66</v>
          </cell>
          <cell r="R1396">
            <v>0</v>
          </cell>
          <cell r="AB1396" t="str">
            <v>Chirografario</v>
          </cell>
          <cell r="AK1396">
            <v>55616.440821917815</v>
          </cell>
          <cell r="AL1396" t="str">
            <v>Chirografario</v>
          </cell>
          <cell r="AM1396" t="str">
            <v>Chirografario - Altro</v>
          </cell>
          <cell r="AN1396" t="str">
            <v>CONSUMER - NON IPO</v>
          </cell>
        </row>
        <row r="1397">
          <cell r="M1397">
            <v>3436.78</v>
          </cell>
          <cell r="N1397">
            <v>3436.78</v>
          </cell>
          <cell r="R1397">
            <v>113.03</v>
          </cell>
          <cell r="AB1397" t="str">
            <v>Chirografario</v>
          </cell>
          <cell r="AK1397">
            <v>17494.622575342466</v>
          </cell>
          <cell r="AL1397" t="str">
            <v>Chirografario</v>
          </cell>
          <cell r="AM1397" t="str">
            <v>Chirografario - Altro</v>
          </cell>
          <cell r="AN1397" t="str">
            <v>CONSUMER - NON IPO</v>
          </cell>
        </row>
        <row r="1398">
          <cell r="M1398">
            <v>11219.74</v>
          </cell>
          <cell r="N1398">
            <v>11219.74</v>
          </cell>
          <cell r="R1398">
            <v>474.45</v>
          </cell>
          <cell r="AB1398" t="str">
            <v>Chirografario</v>
          </cell>
          <cell r="AK1398">
            <v>23699.779561643838</v>
          </cell>
          <cell r="AL1398" t="str">
            <v>Chirografario</v>
          </cell>
          <cell r="AM1398" t="str">
            <v>Chirografario - Altro</v>
          </cell>
          <cell r="AN1398" t="str">
            <v>CONSUMER - NON IPO</v>
          </cell>
        </row>
        <row r="1399">
          <cell r="M1399">
            <v>9560.83</v>
          </cell>
          <cell r="N1399">
            <v>9560.83</v>
          </cell>
          <cell r="R1399">
            <v>434.82</v>
          </cell>
          <cell r="AB1399" t="str">
            <v>Chirografario</v>
          </cell>
          <cell r="AK1399">
            <v>19095.465945205477</v>
          </cell>
          <cell r="AL1399" t="str">
            <v>Chirografario</v>
          </cell>
          <cell r="AM1399" t="str">
            <v>Chirografario - Altro</v>
          </cell>
          <cell r="AN1399" t="str">
            <v>CONSUMER - NON IPO</v>
          </cell>
        </row>
        <row r="1400">
          <cell r="M1400">
            <v>4241.67</v>
          </cell>
          <cell r="N1400">
            <v>4241.67</v>
          </cell>
          <cell r="R1400">
            <v>187.88</v>
          </cell>
          <cell r="AB1400" t="str">
            <v>Chirografario</v>
          </cell>
          <cell r="AK1400">
            <v>8401.9929041095893</v>
          </cell>
          <cell r="AL1400" t="str">
            <v>Chirografario</v>
          </cell>
          <cell r="AM1400" t="str">
            <v>Chirografario - Altro</v>
          </cell>
          <cell r="AN1400" t="str">
            <v>CONSUMER - NON IPO</v>
          </cell>
        </row>
        <row r="1401">
          <cell r="M1401">
            <v>3153.48</v>
          </cell>
          <cell r="N1401">
            <v>3153.48</v>
          </cell>
          <cell r="R1401">
            <v>141.43</v>
          </cell>
          <cell r="AB1401" t="str">
            <v>Chirografario</v>
          </cell>
          <cell r="AK1401">
            <v>4691.341479452055</v>
          </cell>
          <cell r="AL1401" t="str">
            <v>Chirografario</v>
          </cell>
          <cell r="AM1401" t="str">
            <v>Chirografario - Altro</v>
          </cell>
          <cell r="AN1401" t="str">
            <v>CONSUMER - NON IPO</v>
          </cell>
        </row>
        <row r="1402">
          <cell r="M1402">
            <v>22608.19</v>
          </cell>
          <cell r="N1402">
            <v>22608.190000000002</v>
          </cell>
          <cell r="R1402">
            <v>1077.3</v>
          </cell>
          <cell r="AB1402" t="str">
            <v>Chirografario</v>
          </cell>
          <cell r="AK1402">
            <v>44782.798273972607</v>
          </cell>
          <cell r="AL1402" t="str">
            <v>Chirografario</v>
          </cell>
          <cell r="AM1402" t="str">
            <v>Chirografario - Altro</v>
          </cell>
          <cell r="AN1402" t="str">
            <v>CONSUMER - NON IPO</v>
          </cell>
        </row>
        <row r="1403">
          <cell r="M1403">
            <v>2222.54</v>
          </cell>
          <cell r="N1403">
            <v>2222.54</v>
          </cell>
          <cell r="R1403">
            <v>91.21</v>
          </cell>
          <cell r="AB1403" t="str">
            <v>Chirografario</v>
          </cell>
          <cell r="AK1403">
            <v>4719.0917808219183</v>
          </cell>
          <cell r="AL1403" t="str">
            <v>Chirografario</v>
          </cell>
          <cell r="AM1403" t="str">
            <v>Chirografario - Altro</v>
          </cell>
          <cell r="AN1403" t="str">
            <v>CONSUMER - NON IPO</v>
          </cell>
        </row>
        <row r="1404">
          <cell r="M1404">
            <v>5555.05</v>
          </cell>
          <cell r="N1404">
            <v>5555.05</v>
          </cell>
          <cell r="R1404">
            <v>243.24</v>
          </cell>
          <cell r="AB1404" t="str">
            <v>Chirografario</v>
          </cell>
          <cell r="AK1404">
            <v>10927.468219178081</v>
          </cell>
          <cell r="AL1404" t="str">
            <v>Chirografario</v>
          </cell>
          <cell r="AM1404" t="str">
            <v>Chirografario - Altro</v>
          </cell>
          <cell r="AN1404" t="str">
            <v>CONSUMER - NON IPO</v>
          </cell>
        </row>
        <row r="1405">
          <cell r="M1405">
            <v>4136.68</v>
          </cell>
          <cell r="N1405">
            <v>4136.68</v>
          </cell>
          <cell r="R1405">
            <v>159.29</v>
          </cell>
          <cell r="AB1405" t="str">
            <v>Chirografario</v>
          </cell>
          <cell r="AK1405">
            <v>6154.0198356164392</v>
          </cell>
          <cell r="AL1405" t="str">
            <v>Chirografario</v>
          </cell>
          <cell r="AM1405" t="str">
            <v>Chirografario - Altro</v>
          </cell>
          <cell r="AN1405" t="str">
            <v>CONSUMER - NON IPO</v>
          </cell>
        </row>
        <row r="1406">
          <cell r="M1406">
            <v>7650.59</v>
          </cell>
          <cell r="N1406">
            <v>7650.59</v>
          </cell>
          <cell r="R1406">
            <v>0</v>
          </cell>
          <cell r="AB1406" t="str">
            <v>Chirografario</v>
          </cell>
          <cell r="AK1406">
            <v>37812.779068493146</v>
          </cell>
          <cell r="AL1406" t="str">
            <v>Chirografario</v>
          </cell>
          <cell r="AM1406" t="str">
            <v>Chirografario - Altro</v>
          </cell>
          <cell r="AN1406" t="str">
            <v>CONSUMER - NON IPO</v>
          </cell>
        </row>
        <row r="1407">
          <cell r="M1407">
            <v>15087.54</v>
          </cell>
          <cell r="N1407">
            <v>15087.54</v>
          </cell>
          <cell r="R1407">
            <v>678.94</v>
          </cell>
          <cell r="AB1407" t="str">
            <v>Chirografario</v>
          </cell>
          <cell r="AK1407">
            <v>29679.051287671235</v>
          </cell>
          <cell r="AL1407" t="str">
            <v>Chirografario</v>
          </cell>
          <cell r="AM1407" t="str">
            <v>Chirografario - Altro</v>
          </cell>
          <cell r="AN1407" t="str">
            <v>CONSUMER - NON IPO</v>
          </cell>
        </row>
        <row r="1408">
          <cell r="M1408">
            <v>2286.0100000000002</v>
          </cell>
          <cell r="N1408">
            <v>2286.0099999999998</v>
          </cell>
          <cell r="R1408">
            <v>447.46</v>
          </cell>
          <cell r="AB1408" t="str">
            <v>Chirografario</v>
          </cell>
          <cell r="AK1408">
            <v>3926.9267671232869</v>
          </cell>
          <cell r="AL1408" t="str">
            <v>Chirografario</v>
          </cell>
          <cell r="AM1408" t="str">
            <v>Chirografario - Altro</v>
          </cell>
          <cell r="AN1408" t="str">
            <v>CONSUMER - NON IPO</v>
          </cell>
        </row>
        <row r="1409">
          <cell r="M1409">
            <v>2275.9699999999998</v>
          </cell>
          <cell r="N1409">
            <v>2275.9700000000003</v>
          </cell>
          <cell r="R1409">
            <v>98.47</v>
          </cell>
          <cell r="AB1409" t="str">
            <v>Chirografario</v>
          </cell>
          <cell r="AK1409">
            <v>4988.4273972602741</v>
          </cell>
          <cell r="AL1409" t="str">
            <v>Chirografario</v>
          </cell>
          <cell r="AM1409" t="str">
            <v>Chirografario - Altro</v>
          </cell>
          <cell r="AN1409" t="str">
            <v>CONSUMER - NON IPO</v>
          </cell>
        </row>
        <row r="1410">
          <cell r="M1410">
            <v>4782.57</v>
          </cell>
          <cell r="N1410">
            <v>4782.57</v>
          </cell>
          <cell r="R1410">
            <v>200.52</v>
          </cell>
          <cell r="AB1410" t="str">
            <v>Chirografario</v>
          </cell>
          <cell r="AK1410">
            <v>29193.331397260274</v>
          </cell>
          <cell r="AL1410" t="str">
            <v>Chirografario</v>
          </cell>
          <cell r="AM1410" t="str">
            <v>Chirografario - Altro</v>
          </cell>
          <cell r="AN1410" t="str">
            <v>CONSUMER - NON IPO</v>
          </cell>
        </row>
        <row r="1411">
          <cell r="M1411">
            <v>26286.58</v>
          </cell>
          <cell r="N1411">
            <v>26286.58</v>
          </cell>
          <cell r="R1411">
            <v>0</v>
          </cell>
          <cell r="AB1411" t="str">
            <v>Chirografario</v>
          </cell>
          <cell r="AK1411">
            <v>207051.82876712331</v>
          </cell>
          <cell r="AL1411" t="str">
            <v>Chirografario</v>
          </cell>
          <cell r="AM1411" t="str">
            <v>Chirografario - Altro</v>
          </cell>
          <cell r="AN1411" t="str">
            <v>CONSUMER - NON IPO</v>
          </cell>
        </row>
        <row r="1412">
          <cell r="M1412">
            <v>15100.5</v>
          </cell>
          <cell r="N1412">
            <v>15100.5</v>
          </cell>
          <cell r="R1412">
            <v>682.53</v>
          </cell>
          <cell r="AB1412" t="str">
            <v>Chirografario</v>
          </cell>
          <cell r="AK1412">
            <v>30159.628767123286</v>
          </cell>
          <cell r="AL1412" t="str">
            <v>Chirografario</v>
          </cell>
          <cell r="AM1412" t="str">
            <v>Chirografario - Altro</v>
          </cell>
          <cell r="AN1412" t="str">
            <v>CONSUMER - NON IPO</v>
          </cell>
        </row>
        <row r="1413">
          <cell r="M1413">
            <v>6084.25</v>
          </cell>
          <cell r="N1413">
            <v>6084.25</v>
          </cell>
          <cell r="R1413">
            <v>275.08999999999997</v>
          </cell>
          <cell r="AB1413" t="str">
            <v>Chirografario</v>
          </cell>
          <cell r="AK1413">
            <v>10784.958219178081</v>
          </cell>
          <cell r="AL1413" t="str">
            <v>Chirografario</v>
          </cell>
          <cell r="AM1413" t="str">
            <v>Chirografario - Altro</v>
          </cell>
          <cell r="AN1413" t="str">
            <v>CONSUMER - NON IPO</v>
          </cell>
        </row>
        <row r="1414">
          <cell r="M1414">
            <v>3406.79</v>
          </cell>
          <cell r="N1414">
            <v>3406.79</v>
          </cell>
          <cell r="R1414">
            <v>149.22</v>
          </cell>
          <cell r="AB1414" t="str">
            <v>Chirografario</v>
          </cell>
          <cell r="AK1414">
            <v>6701.575945205479</v>
          </cell>
          <cell r="AL1414" t="str">
            <v>Chirografario</v>
          </cell>
          <cell r="AM1414" t="str">
            <v>Chirografario - Altro</v>
          </cell>
          <cell r="AN1414" t="str">
            <v>CONSUMER - NON IPO</v>
          </cell>
        </row>
        <row r="1415">
          <cell r="M1415">
            <v>11213.39</v>
          </cell>
          <cell r="N1415">
            <v>11213.39</v>
          </cell>
          <cell r="R1415">
            <v>499.22</v>
          </cell>
          <cell r="AB1415" t="str">
            <v>Chirografario</v>
          </cell>
          <cell r="AK1415">
            <v>21628.017972602738</v>
          </cell>
          <cell r="AL1415" t="str">
            <v>Chirografario</v>
          </cell>
          <cell r="AM1415" t="str">
            <v>Chirografario - Altro</v>
          </cell>
          <cell r="AN1415" t="str">
            <v>CONSUMER - NON IPO</v>
          </cell>
        </row>
        <row r="1416">
          <cell r="M1416">
            <v>7814.56</v>
          </cell>
          <cell r="N1416">
            <v>7814.56</v>
          </cell>
          <cell r="R1416">
            <v>303.93</v>
          </cell>
          <cell r="AB1416" t="str">
            <v>Chirografario</v>
          </cell>
          <cell r="AK1416">
            <v>37188.74169863014</v>
          </cell>
          <cell r="AL1416" t="str">
            <v>Chirografario</v>
          </cell>
          <cell r="AM1416" t="str">
            <v>Chirografario - Altro</v>
          </cell>
          <cell r="AN1416" t="str">
            <v>CONSUMER - NON IPO</v>
          </cell>
        </row>
        <row r="1417">
          <cell r="M1417">
            <v>3254.96</v>
          </cell>
          <cell r="N1417">
            <v>3254.96</v>
          </cell>
          <cell r="R1417">
            <v>135.75</v>
          </cell>
          <cell r="AB1417" t="str">
            <v>Chirografario</v>
          </cell>
          <cell r="AK1417">
            <v>6768.5332602739718</v>
          </cell>
          <cell r="AL1417" t="str">
            <v>Chirografario</v>
          </cell>
          <cell r="AM1417" t="str">
            <v>Chirografario - Altro</v>
          </cell>
          <cell r="AN1417" t="str">
            <v>CONSUMER - NON IPO</v>
          </cell>
        </row>
        <row r="1418">
          <cell r="M1418">
            <v>13200.93</v>
          </cell>
          <cell r="N1418">
            <v>13200.93</v>
          </cell>
          <cell r="R1418">
            <v>542.63</v>
          </cell>
          <cell r="AB1418" t="str">
            <v>Chirografario</v>
          </cell>
          <cell r="AK1418">
            <v>22676.666054794521</v>
          </cell>
          <cell r="AL1418" t="str">
            <v>Chirografario</v>
          </cell>
          <cell r="AM1418" t="str">
            <v>Chirografario - Altro</v>
          </cell>
          <cell r="AN1418" t="str">
            <v>CONSUMER - NON IPO</v>
          </cell>
        </row>
        <row r="1419">
          <cell r="M1419">
            <v>12886.91</v>
          </cell>
          <cell r="N1419">
            <v>12886.91</v>
          </cell>
          <cell r="R1419">
            <v>612.92999999999995</v>
          </cell>
          <cell r="AB1419" t="str">
            <v>Chirografario</v>
          </cell>
          <cell r="AK1419">
            <v>24855.848328767122</v>
          </cell>
          <cell r="AL1419" t="str">
            <v>Chirografario</v>
          </cell>
          <cell r="AM1419" t="str">
            <v>Chirografario - Altro</v>
          </cell>
          <cell r="AN1419" t="str">
            <v>CONSUMER - NON IPO</v>
          </cell>
        </row>
        <row r="1420">
          <cell r="M1420">
            <v>10595.97</v>
          </cell>
          <cell r="N1420">
            <v>10595.97</v>
          </cell>
          <cell r="R1420">
            <v>477.54</v>
          </cell>
          <cell r="AB1420" t="str">
            <v>Chirografario</v>
          </cell>
          <cell r="AK1420">
            <v>15182.718657534246</v>
          </cell>
          <cell r="AL1420" t="str">
            <v>Chirografario</v>
          </cell>
          <cell r="AM1420" t="str">
            <v>Chirografario - Altro</v>
          </cell>
          <cell r="AN1420" t="str">
            <v>CONSUMER - NON IPO</v>
          </cell>
        </row>
        <row r="1421">
          <cell r="M1421">
            <v>16771.07</v>
          </cell>
          <cell r="N1421">
            <v>16771.07</v>
          </cell>
          <cell r="R1421">
            <v>699.77</v>
          </cell>
          <cell r="AB1421" t="str">
            <v>Chirografario</v>
          </cell>
          <cell r="AK1421">
            <v>33496.191863013693</v>
          </cell>
          <cell r="AL1421" t="str">
            <v>Chirografario</v>
          </cell>
          <cell r="AM1421" t="str">
            <v>Chirografario - Altro</v>
          </cell>
          <cell r="AN1421" t="str">
            <v>CONSUMER - NON IPO</v>
          </cell>
        </row>
        <row r="1422">
          <cell r="M1422">
            <v>13213.09</v>
          </cell>
          <cell r="N1422">
            <v>13213.09</v>
          </cell>
          <cell r="R1422">
            <v>613.22</v>
          </cell>
          <cell r="AB1422" t="str">
            <v>Chirografario</v>
          </cell>
          <cell r="AK1422">
            <v>23892.162739726027</v>
          </cell>
          <cell r="AL1422" t="str">
            <v>Chirografario</v>
          </cell>
          <cell r="AM1422" t="str">
            <v>Chirografario - Altro</v>
          </cell>
          <cell r="AN1422" t="str">
            <v>CONSUMER - NON IPO</v>
          </cell>
        </row>
        <row r="1423">
          <cell r="M1423">
            <v>12811.33</v>
          </cell>
          <cell r="N1423">
            <v>12811.33</v>
          </cell>
          <cell r="R1423">
            <v>562.29</v>
          </cell>
          <cell r="AB1423" t="str">
            <v>Chirografario</v>
          </cell>
          <cell r="AK1423">
            <v>28079.627397260272</v>
          </cell>
          <cell r="AL1423" t="str">
            <v>Chirografario</v>
          </cell>
          <cell r="AM1423" t="str">
            <v>Chirografario - Altro</v>
          </cell>
          <cell r="AN1423" t="str">
            <v>CONSUMER - NON IPO</v>
          </cell>
        </row>
        <row r="1424">
          <cell r="M1424">
            <v>13458.93</v>
          </cell>
          <cell r="N1424">
            <v>13458.93</v>
          </cell>
          <cell r="R1424">
            <v>588.84</v>
          </cell>
          <cell r="AB1424" t="str">
            <v>Chirografario</v>
          </cell>
          <cell r="AK1424">
            <v>35251.334465753425</v>
          </cell>
          <cell r="AL1424" t="str">
            <v>Chirografario</v>
          </cell>
          <cell r="AM1424" t="str">
            <v>Chirografario - Altro</v>
          </cell>
          <cell r="AN1424" t="str">
            <v>CONSUMER - NON IPO</v>
          </cell>
        </row>
        <row r="1425">
          <cell r="M1425">
            <v>5594.69</v>
          </cell>
          <cell r="N1425">
            <v>5594.6900000000005</v>
          </cell>
          <cell r="R1425">
            <v>238.01</v>
          </cell>
          <cell r="AB1425" t="str">
            <v>Chirografario</v>
          </cell>
          <cell r="AK1425">
            <v>12798.811369863013</v>
          </cell>
          <cell r="AL1425" t="str">
            <v>Chirografario</v>
          </cell>
          <cell r="AM1425" t="str">
            <v>Chirografario - Altro</v>
          </cell>
          <cell r="AN1425" t="str">
            <v>CONSUMER - NON IPO</v>
          </cell>
        </row>
        <row r="1426">
          <cell r="M1426">
            <v>6912.11</v>
          </cell>
          <cell r="N1426">
            <v>6912.1100000000006</v>
          </cell>
          <cell r="R1426">
            <v>0</v>
          </cell>
          <cell r="AB1426" t="str">
            <v>Chirografario</v>
          </cell>
          <cell r="AK1426">
            <v>40393.234602739729</v>
          </cell>
          <cell r="AL1426" t="str">
            <v>Chirografario</v>
          </cell>
          <cell r="AM1426" t="str">
            <v>Chirografario - Altro</v>
          </cell>
          <cell r="AN1426" t="str">
            <v>CONSUMER - NON IPO</v>
          </cell>
        </row>
        <row r="1427">
          <cell r="M1427">
            <v>15468.27</v>
          </cell>
          <cell r="N1427">
            <v>15468.27</v>
          </cell>
          <cell r="R1427">
            <v>687.93</v>
          </cell>
          <cell r="AB1427" t="str">
            <v>Chirografario</v>
          </cell>
          <cell r="AK1427">
            <v>65856.689260273968</v>
          </cell>
          <cell r="AL1427" t="str">
            <v>Chirografario</v>
          </cell>
          <cell r="AM1427" t="str">
            <v>Chirografario - Altro</v>
          </cell>
          <cell r="AN1427" t="str">
            <v>CONSUMER - NON IPO</v>
          </cell>
        </row>
        <row r="1428">
          <cell r="M1428">
            <v>2813.4</v>
          </cell>
          <cell r="N1428">
            <v>2813.4</v>
          </cell>
          <cell r="R1428">
            <v>0</v>
          </cell>
          <cell r="AB1428" t="str">
            <v>Chirografario</v>
          </cell>
          <cell r="AK1428">
            <v>12687.277808219178</v>
          </cell>
          <cell r="AL1428" t="str">
            <v>Chirografario</v>
          </cell>
          <cell r="AM1428" t="str">
            <v>Chirografario - Altro</v>
          </cell>
          <cell r="AN1428" t="str">
            <v>CONSUMER - NON IPO</v>
          </cell>
        </row>
        <row r="1429">
          <cell r="M1429">
            <v>9665.41</v>
          </cell>
          <cell r="N1429">
            <v>9665.41</v>
          </cell>
          <cell r="R1429">
            <v>372.01</v>
          </cell>
          <cell r="AB1429" t="str">
            <v>Chirografario</v>
          </cell>
          <cell r="AK1429">
            <v>71815.32032876712</v>
          </cell>
          <cell r="AL1429" t="str">
            <v>Chirografario</v>
          </cell>
          <cell r="AM1429" t="str">
            <v>Chirografario - Altro</v>
          </cell>
          <cell r="AN1429" t="str">
            <v>CONSUMER - NON IPO</v>
          </cell>
        </row>
        <row r="1430">
          <cell r="M1430">
            <v>14066.56</v>
          </cell>
          <cell r="N1430">
            <v>14066.560000000001</v>
          </cell>
          <cell r="R1430">
            <v>572.66</v>
          </cell>
          <cell r="AB1430" t="str">
            <v>Chirografario</v>
          </cell>
          <cell r="AK1430">
            <v>29713.199342465756</v>
          </cell>
          <cell r="AL1430" t="str">
            <v>Chirografario</v>
          </cell>
          <cell r="AM1430" t="str">
            <v>Chirografario - Altro</v>
          </cell>
          <cell r="AN1430" t="str">
            <v>CONSUMER - NON IPO</v>
          </cell>
        </row>
        <row r="1431">
          <cell r="M1431">
            <v>604.58000000000004</v>
          </cell>
          <cell r="N1431">
            <v>604.58000000000004</v>
          </cell>
          <cell r="R1431">
            <v>25.4</v>
          </cell>
          <cell r="AB1431" t="str">
            <v>Chirografario</v>
          </cell>
          <cell r="AK1431">
            <v>1444.3664657534248</v>
          </cell>
          <cell r="AL1431" t="str">
            <v>Chirografario</v>
          </cell>
          <cell r="AM1431" t="str">
            <v>Chirografario - Altro</v>
          </cell>
          <cell r="AN1431" t="str">
            <v>CONSUMER - NON IPO</v>
          </cell>
        </row>
        <row r="1432">
          <cell r="M1432">
            <v>11237.79</v>
          </cell>
          <cell r="N1432">
            <v>11237.79</v>
          </cell>
          <cell r="R1432">
            <v>521.29999999999995</v>
          </cell>
          <cell r="AB1432" t="str">
            <v>Chirografario</v>
          </cell>
          <cell r="AK1432">
            <v>22260.060739726028</v>
          </cell>
          <cell r="AL1432" t="str">
            <v>Chirografario</v>
          </cell>
          <cell r="AM1432" t="str">
            <v>Chirografario - Altro</v>
          </cell>
          <cell r="AN1432" t="str">
            <v>CONSUMER - NON IPO</v>
          </cell>
        </row>
        <row r="1433">
          <cell r="M1433">
            <v>59369.38</v>
          </cell>
          <cell r="N1433">
            <v>59369.38</v>
          </cell>
          <cell r="R1433">
            <v>2634.1</v>
          </cell>
          <cell r="AB1433" t="str">
            <v>Chirografario</v>
          </cell>
          <cell r="AK1433">
            <v>263827.76536986302</v>
          </cell>
          <cell r="AL1433" t="str">
            <v>Chirografario</v>
          </cell>
          <cell r="AM1433" t="str">
            <v>Chirografario - Altro</v>
          </cell>
          <cell r="AN1433" t="str">
            <v>CONSUMER - NON IPO</v>
          </cell>
        </row>
        <row r="1434">
          <cell r="M1434">
            <v>10777.86</v>
          </cell>
          <cell r="N1434">
            <v>10777.86</v>
          </cell>
          <cell r="R1434">
            <v>481.48</v>
          </cell>
          <cell r="AB1434" t="str">
            <v>Chirografario</v>
          </cell>
          <cell r="AK1434">
            <v>21349.021315068494</v>
          </cell>
          <cell r="AL1434" t="str">
            <v>Chirografario</v>
          </cell>
          <cell r="AM1434" t="str">
            <v>Chirografario - Altro</v>
          </cell>
          <cell r="AN1434" t="str">
            <v>CONSUMER - NON IPO</v>
          </cell>
        </row>
        <row r="1435">
          <cell r="M1435">
            <v>10836.9</v>
          </cell>
          <cell r="N1435">
            <v>10836.9</v>
          </cell>
          <cell r="R1435">
            <v>492.87</v>
          </cell>
          <cell r="AB1435" t="str">
            <v>Chirografario</v>
          </cell>
          <cell r="AK1435">
            <v>20901.856438356164</v>
          </cell>
          <cell r="AL1435" t="str">
            <v>Chirografario</v>
          </cell>
          <cell r="AM1435" t="str">
            <v>Chirografario - Altro</v>
          </cell>
          <cell r="AN1435" t="str">
            <v>CONSUMER - NON IPO</v>
          </cell>
        </row>
        <row r="1436">
          <cell r="M1436">
            <v>11928.16</v>
          </cell>
          <cell r="N1436">
            <v>11928.16</v>
          </cell>
          <cell r="R1436">
            <v>547.12</v>
          </cell>
          <cell r="AB1436" t="str">
            <v>Chirografario</v>
          </cell>
          <cell r="AK1436">
            <v>23823.64010958904</v>
          </cell>
          <cell r="AL1436" t="str">
            <v>Chirografario</v>
          </cell>
          <cell r="AM1436" t="str">
            <v>Chirografario - Altro</v>
          </cell>
          <cell r="AN1436" t="str">
            <v>CONSUMER - NON IPO</v>
          </cell>
        </row>
        <row r="1437">
          <cell r="M1437">
            <v>11824.44</v>
          </cell>
          <cell r="N1437">
            <v>11824.439999999999</v>
          </cell>
          <cell r="R1437">
            <v>519.72</v>
          </cell>
          <cell r="AB1437" t="str">
            <v>Chirografario</v>
          </cell>
          <cell r="AK1437">
            <v>23260.131287671229</v>
          </cell>
          <cell r="AL1437" t="str">
            <v>Chirografario</v>
          </cell>
          <cell r="AM1437" t="str">
            <v>Chirografario - Altro</v>
          </cell>
          <cell r="AN1437" t="str">
            <v>CONSUMER - NON IPO</v>
          </cell>
        </row>
        <row r="1438">
          <cell r="M1438">
            <v>4306.74</v>
          </cell>
          <cell r="N1438">
            <v>4306.74</v>
          </cell>
          <cell r="R1438">
            <v>180.74</v>
          </cell>
          <cell r="AB1438" t="str">
            <v>Chirografario</v>
          </cell>
          <cell r="AK1438">
            <v>8554.4835616438359</v>
          </cell>
          <cell r="AL1438" t="str">
            <v>Chirografario</v>
          </cell>
          <cell r="AM1438" t="str">
            <v>Chirografario - Altro</v>
          </cell>
          <cell r="AN1438" t="str">
            <v>CONSUMER - NON IPO</v>
          </cell>
        </row>
        <row r="1439">
          <cell r="M1439">
            <v>11842.35</v>
          </cell>
          <cell r="N1439">
            <v>11842.349999999999</v>
          </cell>
          <cell r="R1439">
            <v>486</v>
          </cell>
          <cell r="AB1439" t="str">
            <v>Chirografario</v>
          </cell>
          <cell r="AK1439">
            <v>21413.564383561639</v>
          </cell>
          <cell r="AL1439" t="str">
            <v>Chirografario</v>
          </cell>
          <cell r="AM1439" t="str">
            <v>Chirografario - Altro</v>
          </cell>
          <cell r="AN1439" t="str">
            <v>CONSUMER - NON IPO</v>
          </cell>
        </row>
        <row r="1440">
          <cell r="M1440">
            <v>377.55</v>
          </cell>
          <cell r="N1440">
            <v>377.55</v>
          </cell>
          <cell r="R1440">
            <v>12.75</v>
          </cell>
          <cell r="AB1440" t="str">
            <v>Chirografario</v>
          </cell>
          <cell r="AK1440">
            <v>648.55849315068497</v>
          </cell>
          <cell r="AL1440" t="str">
            <v>Chirografario</v>
          </cell>
          <cell r="AM1440" t="str">
            <v>Chirografario - Altro</v>
          </cell>
          <cell r="AN1440" t="str">
            <v>CONSUMER - NON IPO</v>
          </cell>
        </row>
        <row r="1441">
          <cell r="M1441">
            <v>10385</v>
          </cell>
          <cell r="N1441">
            <v>10385</v>
          </cell>
          <cell r="R1441">
            <v>0</v>
          </cell>
          <cell r="AB1441" t="str">
            <v>Chirografario</v>
          </cell>
          <cell r="AK1441">
            <v>53802.835616438359</v>
          </cell>
          <cell r="AL1441" t="str">
            <v>Chirografario</v>
          </cell>
          <cell r="AM1441" t="str">
            <v>Chirografario - Altro</v>
          </cell>
          <cell r="AN1441" t="str">
            <v>CONSUMER - NON IPO</v>
          </cell>
        </row>
        <row r="1442">
          <cell r="M1442">
            <v>15612.89</v>
          </cell>
          <cell r="N1442">
            <v>15612.89</v>
          </cell>
          <cell r="R1442">
            <v>477.91</v>
          </cell>
          <cell r="AB1442" t="str">
            <v>Chirografario</v>
          </cell>
          <cell r="AK1442">
            <v>51073.399068493149</v>
          </cell>
          <cell r="AL1442" t="str">
            <v>Chirografario</v>
          </cell>
          <cell r="AM1442" t="str">
            <v>Chirografario - Altro</v>
          </cell>
          <cell r="AN1442" t="str">
            <v>CONSUMER - NON IPO</v>
          </cell>
        </row>
        <row r="1443">
          <cell r="M1443">
            <v>15357.82</v>
          </cell>
          <cell r="N1443">
            <v>15357.82</v>
          </cell>
          <cell r="R1443">
            <v>685.52</v>
          </cell>
          <cell r="AB1443" t="str">
            <v>Chirografario</v>
          </cell>
          <cell r="AK1443">
            <v>33660.975342465754</v>
          </cell>
          <cell r="AL1443" t="str">
            <v>Chirografario</v>
          </cell>
          <cell r="AM1443" t="str">
            <v>Chirografario - Altro</v>
          </cell>
          <cell r="AN1443" t="str">
            <v>CONSUMER - NON IPO</v>
          </cell>
        </row>
        <row r="1444">
          <cell r="M1444">
            <v>4052.4</v>
          </cell>
          <cell r="N1444">
            <v>4052.4</v>
          </cell>
          <cell r="R1444">
            <v>177.11</v>
          </cell>
          <cell r="AB1444" t="str">
            <v>Chirografario</v>
          </cell>
          <cell r="AK1444">
            <v>7327.6273972602739</v>
          </cell>
          <cell r="AL1444" t="str">
            <v>Chirografario</v>
          </cell>
          <cell r="AM1444" t="str">
            <v>Chirografario - Altro</v>
          </cell>
          <cell r="AN1444" t="str">
            <v>CONSUMER - NON IPO</v>
          </cell>
        </row>
        <row r="1445">
          <cell r="M1445">
            <v>1606.98</v>
          </cell>
          <cell r="N1445">
            <v>1606.98</v>
          </cell>
          <cell r="R1445">
            <v>14.5</v>
          </cell>
          <cell r="AB1445" t="str">
            <v>Chirografario</v>
          </cell>
          <cell r="AK1445">
            <v>6973.852931506849</v>
          </cell>
          <cell r="AL1445" t="str">
            <v>Chirografario</v>
          </cell>
          <cell r="AM1445" t="str">
            <v>Chirografario - Altro</v>
          </cell>
          <cell r="AN1445" t="str">
            <v>CONSUMER - NON IPO</v>
          </cell>
        </row>
        <row r="1446">
          <cell r="M1446">
            <v>14865.73</v>
          </cell>
          <cell r="N1446">
            <v>14865.73</v>
          </cell>
          <cell r="R1446">
            <v>703.49</v>
          </cell>
          <cell r="AB1446" t="str">
            <v>Chirografario</v>
          </cell>
          <cell r="AK1446">
            <v>28876.171424657532</v>
          </cell>
          <cell r="AL1446" t="str">
            <v>Chirografario</v>
          </cell>
          <cell r="AM1446" t="str">
            <v>Chirografario - Altro</v>
          </cell>
          <cell r="AN1446" t="str">
            <v>CONSUMER - NON IPO</v>
          </cell>
        </row>
        <row r="1447">
          <cell r="M1447">
            <v>5224.1099999999997</v>
          </cell>
          <cell r="N1447">
            <v>5224.1100000000006</v>
          </cell>
          <cell r="R1447">
            <v>229.37</v>
          </cell>
          <cell r="AB1447" t="str">
            <v>Chirografario</v>
          </cell>
          <cell r="AK1447">
            <v>10147.654767123287</v>
          </cell>
          <cell r="AL1447" t="str">
            <v>Chirografario</v>
          </cell>
          <cell r="AM1447" t="str">
            <v>Chirografario - Altro</v>
          </cell>
          <cell r="AN1447" t="str">
            <v>CONSUMER - NON IPO</v>
          </cell>
        </row>
        <row r="1448">
          <cell r="M1448">
            <v>18438.77</v>
          </cell>
          <cell r="N1448">
            <v>18438.769999999997</v>
          </cell>
          <cell r="R1448">
            <v>775.86</v>
          </cell>
          <cell r="AB1448" t="str">
            <v>Chirografario</v>
          </cell>
          <cell r="AK1448">
            <v>140841.89249315066</v>
          </cell>
          <cell r="AL1448" t="str">
            <v>Chirografario</v>
          </cell>
          <cell r="AM1448" t="str">
            <v>Chirografario - Altro</v>
          </cell>
          <cell r="AN1448" t="str">
            <v>CONSUMER - NON IPO</v>
          </cell>
        </row>
        <row r="1449">
          <cell r="M1449">
            <v>1073.42</v>
          </cell>
          <cell r="N1449">
            <v>1073.42</v>
          </cell>
          <cell r="R1449">
            <v>0</v>
          </cell>
          <cell r="AB1449" t="str">
            <v>Chirografario</v>
          </cell>
          <cell r="AK1449">
            <v>6496.3966575342474</v>
          </cell>
          <cell r="AL1449" t="str">
            <v>Chirografario</v>
          </cell>
          <cell r="AM1449" t="str">
            <v>Chirografario - Altro</v>
          </cell>
          <cell r="AN1449" t="str">
            <v>CONSUMER - NON IPO</v>
          </cell>
        </row>
        <row r="1450">
          <cell r="M1450">
            <v>785.47</v>
          </cell>
          <cell r="N1450">
            <v>785.47</v>
          </cell>
          <cell r="R1450">
            <v>0</v>
          </cell>
          <cell r="AB1450" t="str">
            <v>Chirografario</v>
          </cell>
          <cell r="AK1450">
            <v>4900.041616438356</v>
          </cell>
          <cell r="AL1450" t="str">
            <v>Chirografario</v>
          </cell>
          <cell r="AM1450" t="str">
            <v>Chirografario - Altro</v>
          </cell>
          <cell r="AN1450" t="str">
            <v>CONSUMER - NON IPO</v>
          </cell>
        </row>
        <row r="1451">
          <cell r="M1451">
            <v>2579.7800000000002</v>
          </cell>
          <cell r="N1451">
            <v>2579.7799999999997</v>
          </cell>
          <cell r="R1451">
            <v>56.1</v>
          </cell>
          <cell r="AB1451" t="str">
            <v>Chirografario</v>
          </cell>
          <cell r="AK1451">
            <v>15301.982739726027</v>
          </cell>
          <cell r="AL1451" t="str">
            <v>Chirografario</v>
          </cell>
          <cell r="AM1451" t="str">
            <v>Chirografario - Altro</v>
          </cell>
          <cell r="AN1451" t="str">
            <v>CONSUMER - NON IPO</v>
          </cell>
        </row>
        <row r="1452">
          <cell r="M1452">
            <v>25662.880000000001</v>
          </cell>
          <cell r="N1452">
            <v>25662.880000000001</v>
          </cell>
          <cell r="R1452">
            <v>1074.1500000000001</v>
          </cell>
          <cell r="AB1452" t="str">
            <v>Chirografario</v>
          </cell>
          <cell r="AK1452">
            <v>45490.091397260272</v>
          </cell>
          <cell r="AL1452" t="str">
            <v>Chirografario</v>
          </cell>
          <cell r="AM1452" t="str">
            <v>Chirografario - Altro</v>
          </cell>
          <cell r="AN1452" t="str">
            <v>CONSUMER - NON IPO</v>
          </cell>
        </row>
        <row r="1453">
          <cell r="M1453">
            <v>3654.78</v>
          </cell>
          <cell r="N1453">
            <v>3654.78</v>
          </cell>
          <cell r="R1453">
            <v>177.52</v>
          </cell>
          <cell r="AB1453" t="str">
            <v>Chirografario</v>
          </cell>
          <cell r="AK1453">
            <v>7259.4945205479453</v>
          </cell>
          <cell r="AL1453" t="str">
            <v>Chirografario</v>
          </cell>
          <cell r="AM1453" t="str">
            <v>Chirografario - Altro</v>
          </cell>
          <cell r="AN1453" t="str">
            <v>CONSUMER - NON IPO</v>
          </cell>
        </row>
        <row r="1454">
          <cell r="M1454">
            <v>3725.29</v>
          </cell>
          <cell r="N1454">
            <v>3725.29</v>
          </cell>
          <cell r="R1454">
            <v>167.56</v>
          </cell>
          <cell r="AB1454" t="str">
            <v>Chirografario</v>
          </cell>
          <cell r="AK1454">
            <v>7379.1360821917806</v>
          </cell>
          <cell r="AL1454" t="str">
            <v>Chirografario</v>
          </cell>
          <cell r="AM1454" t="str">
            <v>Chirografario - Altro</v>
          </cell>
          <cell r="AN1454" t="str">
            <v>CONSUMER - NON IPO</v>
          </cell>
        </row>
        <row r="1455">
          <cell r="M1455">
            <v>10415.64</v>
          </cell>
          <cell r="N1455">
            <v>10415.64</v>
          </cell>
          <cell r="R1455">
            <v>463.42</v>
          </cell>
          <cell r="AB1455" t="str">
            <v>Chirografario</v>
          </cell>
          <cell r="AK1455">
            <v>25425.576000000001</v>
          </cell>
          <cell r="AL1455" t="str">
            <v>Chirografario</v>
          </cell>
          <cell r="AM1455" t="str">
            <v>Chirografario - Altro</v>
          </cell>
          <cell r="AN1455" t="str">
            <v>CONSUMER - NON IPO</v>
          </cell>
        </row>
        <row r="1456">
          <cell r="M1456">
            <v>13990.09</v>
          </cell>
          <cell r="N1456">
            <v>13990.09</v>
          </cell>
          <cell r="R1456">
            <v>565.11</v>
          </cell>
          <cell r="AB1456" t="str">
            <v>Chirografario</v>
          </cell>
          <cell r="AK1456">
            <v>24798.871863013697</v>
          </cell>
          <cell r="AL1456" t="str">
            <v>Chirografario</v>
          </cell>
          <cell r="AM1456" t="str">
            <v>Chirografario - Altro</v>
          </cell>
          <cell r="AN1456" t="str">
            <v>CONSUMER - NON IPO</v>
          </cell>
        </row>
        <row r="1457">
          <cell r="M1457">
            <v>4108.92</v>
          </cell>
          <cell r="N1457">
            <v>4108.92</v>
          </cell>
          <cell r="R1457">
            <v>970.44</v>
          </cell>
          <cell r="AB1457" t="str">
            <v>Chirografario</v>
          </cell>
          <cell r="AK1457">
            <v>13441.234191780823</v>
          </cell>
          <cell r="AL1457" t="str">
            <v>Chirografario</v>
          </cell>
          <cell r="AM1457" t="str">
            <v>Chirografario - Altro</v>
          </cell>
          <cell r="AN1457" t="str">
            <v>CONSUMER - NON IPO</v>
          </cell>
        </row>
        <row r="1458">
          <cell r="M1458">
            <v>33211.410000000003</v>
          </cell>
          <cell r="N1458">
            <v>33211.409999999996</v>
          </cell>
          <cell r="R1458">
            <v>6019.12</v>
          </cell>
          <cell r="AB1458" t="str">
            <v>Chirografario</v>
          </cell>
          <cell r="AK1458">
            <v>118196.22353424656</v>
          </cell>
          <cell r="AL1458" t="str">
            <v>Chirografario</v>
          </cell>
          <cell r="AM1458" t="str">
            <v>Chirografario - Altro</v>
          </cell>
          <cell r="AN1458" t="str">
            <v>CONSUMER - NON IPO</v>
          </cell>
        </row>
        <row r="1459">
          <cell r="M1459">
            <v>15965.58</v>
          </cell>
          <cell r="N1459">
            <v>15965.58</v>
          </cell>
          <cell r="R1459">
            <v>733.59</v>
          </cell>
          <cell r="AB1459" t="str">
            <v>Chirografario</v>
          </cell>
          <cell r="AK1459">
            <v>31100.075013698632</v>
          </cell>
          <cell r="AL1459" t="str">
            <v>Chirografario</v>
          </cell>
          <cell r="AM1459" t="str">
            <v>Chirografario - Altro</v>
          </cell>
          <cell r="AN1459" t="str">
            <v>CONSUMER - NON IPO</v>
          </cell>
        </row>
        <row r="1460">
          <cell r="M1460">
            <v>3060.12</v>
          </cell>
          <cell r="N1460">
            <v>3060.12</v>
          </cell>
          <cell r="R1460">
            <v>0</v>
          </cell>
          <cell r="AB1460" t="str">
            <v>Chirografario</v>
          </cell>
          <cell r="AK1460">
            <v>14294.533150684929</v>
          </cell>
          <cell r="AL1460" t="str">
            <v>Chirografario</v>
          </cell>
          <cell r="AM1460" t="str">
            <v>Chirografario - Altro</v>
          </cell>
          <cell r="AN1460" t="str">
            <v>CONSUMER - NON IPO</v>
          </cell>
        </row>
        <row r="1461">
          <cell r="M1461">
            <v>13044.03</v>
          </cell>
          <cell r="N1461">
            <v>13044.03</v>
          </cell>
          <cell r="R1461">
            <v>560.37</v>
          </cell>
          <cell r="AB1461" t="str">
            <v>Chirografario</v>
          </cell>
          <cell r="AK1461">
            <v>22407.14194520548</v>
          </cell>
          <cell r="AL1461" t="str">
            <v>Chirografario</v>
          </cell>
          <cell r="AM1461" t="str">
            <v>Chirografario - Altro</v>
          </cell>
          <cell r="AN1461" t="str">
            <v>CONSUMER - NON IPO</v>
          </cell>
        </row>
        <row r="1462">
          <cell r="M1462">
            <v>12583.89</v>
          </cell>
          <cell r="N1462">
            <v>12583.890000000001</v>
          </cell>
          <cell r="R1462">
            <v>522.32000000000005</v>
          </cell>
          <cell r="AB1462" t="str">
            <v>Chirografario</v>
          </cell>
          <cell r="AK1462">
            <v>22754.431232876712</v>
          </cell>
          <cell r="AL1462" t="str">
            <v>Chirografario</v>
          </cell>
          <cell r="AM1462" t="str">
            <v>Chirografario - Altro</v>
          </cell>
          <cell r="AN1462" t="str">
            <v>CONSUMER - NON IPO</v>
          </cell>
        </row>
        <row r="1463">
          <cell r="M1463">
            <v>3450.86</v>
          </cell>
          <cell r="N1463">
            <v>3450.8599999999997</v>
          </cell>
          <cell r="R1463">
            <v>149.04</v>
          </cell>
          <cell r="AB1463" t="str">
            <v>Chirografario</v>
          </cell>
          <cell r="AK1463">
            <v>9085.6889315068474</v>
          </cell>
          <cell r="AL1463" t="str">
            <v>Chirografario</v>
          </cell>
          <cell r="AM1463" t="str">
            <v>Chirografario - Altro</v>
          </cell>
          <cell r="AN1463" t="str">
            <v>CONSUMER - NON IPO</v>
          </cell>
        </row>
        <row r="1464">
          <cell r="M1464">
            <v>503.43</v>
          </cell>
          <cell r="N1464">
            <v>503.43</v>
          </cell>
          <cell r="R1464">
            <v>20.49</v>
          </cell>
          <cell r="AB1464" t="str">
            <v>Chirografario</v>
          </cell>
          <cell r="AK1464">
            <v>748.93832876712327</v>
          </cell>
          <cell r="AL1464" t="str">
            <v>Chirografario</v>
          </cell>
          <cell r="AM1464" t="str">
            <v>Chirografario - Altro</v>
          </cell>
          <cell r="AN1464" t="str">
            <v>CONSUMER - NON IPO</v>
          </cell>
        </row>
        <row r="1465">
          <cell r="M1465">
            <v>1457.54</v>
          </cell>
          <cell r="N1465">
            <v>1457.54</v>
          </cell>
          <cell r="R1465">
            <v>0</v>
          </cell>
          <cell r="AB1465" t="str">
            <v>Chirografario</v>
          </cell>
          <cell r="AK1465">
            <v>6325.3242739726029</v>
          </cell>
          <cell r="AL1465" t="str">
            <v>Chirografario</v>
          </cell>
          <cell r="AM1465" t="str">
            <v>Chirografario - Altro</v>
          </cell>
          <cell r="AN1465" t="str">
            <v>CONSUMER - NON IPO</v>
          </cell>
        </row>
        <row r="1466">
          <cell r="M1466">
            <v>10092.450000000001</v>
          </cell>
          <cell r="N1466">
            <v>10092.450000000001</v>
          </cell>
          <cell r="R1466">
            <v>435.42</v>
          </cell>
          <cell r="AB1466" t="str">
            <v>Chirografario</v>
          </cell>
          <cell r="AK1466">
            <v>20157.249452054795</v>
          </cell>
          <cell r="AL1466" t="str">
            <v>Chirografario</v>
          </cell>
          <cell r="AM1466" t="str">
            <v>Chirografario - Altro</v>
          </cell>
          <cell r="AN1466" t="str">
            <v>CONSUMER - NON IPO</v>
          </cell>
        </row>
        <row r="1467">
          <cell r="M1467">
            <v>18507.900000000001</v>
          </cell>
          <cell r="N1467">
            <v>18507.899999999998</v>
          </cell>
          <cell r="R1467">
            <v>808.66</v>
          </cell>
          <cell r="AB1467" t="str">
            <v>Chirografario</v>
          </cell>
          <cell r="AK1467">
            <v>41427.272054794514</v>
          </cell>
          <cell r="AL1467" t="str">
            <v>Chirografario</v>
          </cell>
          <cell r="AM1467" t="str">
            <v>Chirografario - Altro</v>
          </cell>
          <cell r="AN1467" t="str">
            <v>CONSUMER - NON IPO</v>
          </cell>
        </row>
        <row r="1468">
          <cell r="M1468">
            <v>15209.84</v>
          </cell>
          <cell r="N1468">
            <v>15209.84</v>
          </cell>
          <cell r="R1468">
            <v>715.55</v>
          </cell>
          <cell r="AB1468" t="str">
            <v>Chirografario</v>
          </cell>
          <cell r="AK1468">
            <v>29627.934904109592</v>
          </cell>
          <cell r="AL1468" t="str">
            <v>Chirografario</v>
          </cell>
          <cell r="AM1468" t="str">
            <v>Chirografario - Altro</v>
          </cell>
          <cell r="AN1468" t="str">
            <v>CONSUMER - NON IPO</v>
          </cell>
        </row>
        <row r="1469">
          <cell r="M1469">
            <v>2311.36</v>
          </cell>
          <cell r="N1469">
            <v>2311.36</v>
          </cell>
          <cell r="R1469">
            <v>90.62</v>
          </cell>
          <cell r="AB1469" t="str">
            <v>Chirografario</v>
          </cell>
          <cell r="AK1469">
            <v>4616.3875068493153</v>
          </cell>
          <cell r="AL1469" t="str">
            <v>Chirografario</v>
          </cell>
          <cell r="AM1469" t="str">
            <v>Chirografario - Altro</v>
          </cell>
          <cell r="AN1469" t="str">
            <v>CONSUMER - NON IPO</v>
          </cell>
        </row>
        <row r="1470">
          <cell r="M1470">
            <v>11727.75</v>
          </cell>
          <cell r="N1470">
            <v>11727.75</v>
          </cell>
          <cell r="R1470">
            <v>497.3</v>
          </cell>
          <cell r="AB1470" t="str">
            <v>Chirografario</v>
          </cell>
          <cell r="AK1470">
            <v>23069.930136986299</v>
          </cell>
          <cell r="AL1470" t="str">
            <v>Chirografario</v>
          </cell>
          <cell r="AM1470" t="str">
            <v>Chirografario - Altro</v>
          </cell>
          <cell r="AN1470" t="str">
            <v>CONSUMER - NON IPO</v>
          </cell>
        </row>
        <row r="1471">
          <cell r="M1471">
            <v>3608.19</v>
          </cell>
          <cell r="N1471">
            <v>3608.1899999999996</v>
          </cell>
          <cell r="R1471">
            <v>152.41999999999999</v>
          </cell>
          <cell r="AB1471" t="str">
            <v>Chirografario</v>
          </cell>
          <cell r="AK1471">
            <v>7008.7855068493136</v>
          </cell>
          <cell r="AL1471" t="str">
            <v>Chirografario</v>
          </cell>
          <cell r="AM1471" t="str">
            <v>Chirografario - Altro</v>
          </cell>
          <cell r="AN1471" t="str">
            <v>CONSUMER - NON IPO</v>
          </cell>
        </row>
        <row r="1472">
          <cell r="M1472">
            <v>8531.6299999999992</v>
          </cell>
          <cell r="N1472">
            <v>8531.630000000001</v>
          </cell>
          <cell r="R1472">
            <v>348.96</v>
          </cell>
          <cell r="AB1472" t="str">
            <v>Chirografario</v>
          </cell>
          <cell r="AK1472">
            <v>15310.185342465757</v>
          </cell>
          <cell r="AL1472" t="str">
            <v>Chirografario</v>
          </cell>
          <cell r="AM1472" t="str">
            <v>Chirografario - Altro</v>
          </cell>
          <cell r="AN1472" t="str">
            <v>CONSUMER - NON IPO</v>
          </cell>
        </row>
        <row r="1473">
          <cell r="M1473">
            <v>7466.15</v>
          </cell>
          <cell r="N1473">
            <v>7466.15</v>
          </cell>
          <cell r="R1473">
            <v>328.22</v>
          </cell>
          <cell r="AB1473" t="str">
            <v>Chirografario</v>
          </cell>
          <cell r="AK1473">
            <v>21273.413698630135</v>
          </cell>
          <cell r="AL1473" t="str">
            <v>Chirografario</v>
          </cell>
          <cell r="AM1473" t="str">
            <v>Chirografario - Altro</v>
          </cell>
          <cell r="AN1473" t="str">
            <v>CONSUMER - NON IPO</v>
          </cell>
        </row>
        <row r="1474">
          <cell r="M1474">
            <v>2996.8</v>
          </cell>
          <cell r="N1474">
            <v>2996.8</v>
          </cell>
          <cell r="R1474">
            <v>123.71</v>
          </cell>
          <cell r="AB1474" t="str">
            <v>Chirografario</v>
          </cell>
          <cell r="AK1474">
            <v>9803.2306849315082</v>
          </cell>
          <cell r="AL1474" t="str">
            <v>Chirografario</v>
          </cell>
          <cell r="AM1474" t="str">
            <v>Chirografario - Altro</v>
          </cell>
          <cell r="AN1474" t="str">
            <v>CONSUMER - NON IPO</v>
          </cell>
        </row>
        <row r="1475">
          <cell r="M1475">
            <v>3907.64</v>
          </cell>
          <cell r="N1475">
            <v>3907.64</v>
          </cell>
          <cell r="R1475">
            <v>150.74</v>
          </cell>
          <cell r="AB1475" t="str">
            <v>Chirografario</v>
          </cell>
          <cell r="AK1475">
            <v>20887.138739726026</v>
          </cell>
          <cell r="AL1475" t="str">
            <v>Chirografario</v>
          </cell>
          <cell r="AM1475" t="str">
            <v>Chirografario - Altro</v>
          </cell>
          <cell r="AN1475" t="str">
            <v>CONSUMER - NON IPO</v>
          </cell>
        </row>
        <row r="1476">
          <cell r="M1476">
            <v>13200.94</v>
          </cell>
          <cell r="N1476">
            <v>13200.94</v>
          </cell>
          <cell r="R1476">
            <v>579.98</v>
          </cell>
          <cell r="AB1476" t="str">
            <v>Chirografario</v>
          </cell>
          <cell r="AK1476">
            <v>23689.358082191782</v>
          </cell>
          <cell r="AL1476" t="str">
            <v>Chirografario</v>
          </cell>
          <cell r="AM1476" t="str">
            <v>Chirografario - Altro</v>
          </cell>
          <cell r="AN1476" t="str">
            <v>CONSUMER - NON IPO</v>
          </cell>
        </row>
        <row r="1477">
          <cell r="M1477">
            <v>9772.32</v>
          </cell>
          <cell r="N1477">
            <v>9772.32</v>
          </cell>
          <cell r="R1477">
            <v>414.71</v>
          </cell>
          <cell r="AB1477" t="str">
            <v>Chirografario</v>
          </cell>
          <cell r="AK1477">
            <v>17322.441205479452</v>
          </cell>
          <cell r="AL1477" t="str">
            <v>Chirografario</v>
          </cell>
          <cell r="AM1477" t="str">
            <v>Chirografario - Altro</v>
          </cell>
          <cell r="AN1477" t="str">
            <v>CONSUMER - NON IPO</v>
          </cell>
        </row>
        <row r="1478">
          <cell r="M1478">
            <v>3278.18</v>
          </cell>
          <cell r="N1478">
            <v>3278.18</v>
          </cell>
          <cell r="R1478">
            <v>123.32</v>
          </cell>
          <cell r="AB1478" t="str">
            <v>Chirografario</v>
          </cell>
          <cell r="AK1478">
            <v>5882.7613698630139</v>
          </cell>
          <cell r="AL1478" t="str">
            <v>Chirografario</v>
          </cell>
          <cell r="AM1478" t="str">
            <v>Chirografario - Altro</v>
          </cell>
          <cell r="AN1478" t="str">
            <v>CONSUMER - NON IPO</v>
          </cell>
        </row>
        <row r="1479">
          <cell r="M1479">
            <v>5859.33</v>
          </cell>
          <cell r="N1479">
            <v>5859.33</v>
          </cell>
          <cell r="R1479">
            <v>240.39</v>
          </cell>
          <cell r="AB1479" t="str">
            <v>Chirografario</v>
          </cell>
          <cell r="AK1479">
            <v>11413.653780821918</v>
          </cell>
          <cell r="AL1479" t="str">
            <v>Chirografario</v>
          </cell>
          <cell r="AM1479" t="str">
            <v>Chirografario - Altro</v>
          </cell>
          <cell r="AN1479" t="str">
            <v>CONSUMER - NON IPO</v>
          </cell>
        </row>
        <row r="1480">
          <cell r="M1480">
            <v>4524.57</v>
          </cell>
          <cell r="N1480">
            <v>4524.57</v>
          </cell>
          <cell r="R1480">
            <v>0</v>
          </cell>
          <cell r="AB1480" t="str">
            <v>Chirografario</v>
          </cell>
          <cell r="AK1480">
            <v>23031.920712328763</v>
          </cell>
          <cell r="AL1480" t="str">
            <v>Chirografario</v>
          </cell>
          <cell r="AM1480" t="str">
            <v>Chirografario - Altro</v>
          </cell>
          <cell r="AN1480" t="str">
            <v>CONSUMER - NON IPO</v>
          </cell>
        </row>
        <row r="1481">
          <cell r="M1481">
            <v>3488.33</v>
          </cell>
          <cell r="N1481">
            <v>3488.33</v>
          </cell>
          <cell r="R1481">
            <v>147.18</v>
          </cell>
          <cell r="AB1481" t="str">
            <v>Chirografario</v>
          </cell>
          <cell r="AK1481">
            <v>6909.7605205479449</v>
          </cell>
          <cell r="AL1481" t="str">
            <v>Chirografario</v>
          </cell>
          <cell r="AM1481" t="str">
            <v>Chirografario - Altro</v>
          </cell>
          <cell r="AN1481" t="str">
            <v>CONSUMER - NON IPO</v>
          </cell>
        </row>
        <row r="1482">
          <cell r="M1482">
            <v>16249.31</v>
          </cell>
          <cell r="N1482">
            <v>16249.31</v>
          </cell>
          <cell r="R1482">
            <v>758.56</v>
          </cell>
          <cell r="AB1482" t="str">
            <v>Chirografario</v>
          </cell>
          <cell r="AK1482">
            <v>31964.396109589037</v>
          </cell>
          <cell r="AL1482" t="str">
            <v>Chirografario</v>
          </cell>
          <cell r="AM1482" t="str">
            <v>Chirografario - Altro</v>
          </cell>
          <cell r="AN1482" t="str">
            <v>CONSUMER - NON IPO</v>
          </cell>
        </row>
        <row r="1483">
          <cell r="M1483">
            <v>11403.57</v>
          </cell>
          <cell r="N1483">
            <v>11403.570000000002</v>
          </cell>
          <cell r="R1483">
            <v>544.57000000000005</v>
          </cell>
          <cell r="AB1483" t="str">
            <v>Chirografario</v>
          </cell>
          <cell r="AK1483">
            <v>22151.044191780824</v>
          </cell>
          <cell r="AL1483" t="str">
            <v>Chirografario</v>
          </cell>
          <cell r="AM1483" t="str">
            <v>Chirografario - Altro</v>
          </cell>
          <cell r="AN1483" t="str">
            <v>CONSUMER - NON IPO</v>
          </cell>
        </row>
        <row r="1484">
          <cell r="M1484">
            <v>24885.4</v>
          </cell>
          <cell r="N1484">
            <v>24885.4</v>
          </cell>
          <cell r="R1484">
            <v>1134.52</v>
          </cell>
          <cell r="AB1484" t="str">
            <v>Chirografario</v>
          </cell>
          <cell r="AK1484">
            <v>49702.620821917808</v>
          </cell>
          <cell r="AL1484" t="str">
            <v>Chirografario</v>
          </cell>
          <cell r="AM1484" t="str">
            <v>Chirografario - Altro</v>
          </cell>
          <cell r="AN1484" t="str">
            <v>CONSUMER - NON IPO</v>
          </cell>
        </row>
        <row r="1485">
          <cell r="M1485">
            <v>12616.71</v>
          </cell>
          <cell r="N1485">
            <v>12616.710000000001</v>
          </cell>
          <cell r="R1485">
            <v>546.24</v>
          </cell>
          <cell r="AB1485" t="str">
            <v>Chirografario</v>
          </cell>
          <cell r="AK1485">
            <v>24334.695452054799</v>
          </cell>
          <cell r="AL1485" t="str">
            <v>Chirografario</v>
          </cell>
          <cell r="AM1485" t="str">
            <v>Chirografario - Altro</v>
          </cell>
          <cell r="AN1485" t="str">
            <v>CONSUMER - NON IPO</v>
          </cell>
        </row>
        <row r="1486">
          <cell r="M1486">
            <v>8860.98</v>
          </cell>
          <cell r="N1486">
            <v>8860.98</v>
          </cell>
          <cell r="R1486">
            <v>115.65</v>
          </cell>
          <cell r="AB1486" t="str">
            <v>Chirografario</v>
          </cell>
          <cell r="AK1486">
            <v>38624.162136986299</v>
          </cell>
          <cell r="AL1486" t="str">
            <v>Chirografario</v>
          </cell>
          <cell r="AM1486" t="str">
            <v>Chirografario - Altro</v>
          </cell>
          <cell r="AN1486" t="str">
            <v>CONSUMER - NON IPO</v>
          </cell>
        </row>
        <row r="1487">
          <cell r="M1487">
            <v>4374.29</v>
          </cell>
          <cell r="N1487">
            <v>4374.29</v>
          </cell>
          <cell r="R1487">
            <v>172.63</v>
          </cell>
          <cell r="AB1487" t="str">
            <v>Chirografario</v>
          </cell>
          <cell r="AK1487">
            <v>8520.8772328767136</v>
          </cell>
          <cell r="AL1487" t="str">
            <v>Chirografario</v>
          </cell>
          <cell r="AM1487" t="str">
            <v>Chirografario - Altro</v>
          </cell>
          <cell r="AN1487" t="str">
            <v>CONSUMER - NON IPO</v>
          </cell>
        </row>
        <row r="1488">
          <cell r="M1488">
            <v>979.22</v>
          </cell>
          <cell r="N1488">
            <v>979.22</v>
          </cell>
          <cell r="R1488">
            <v>40.42</v>
          </cell>
          <cell r="AB1488" t="str">
            <v>Chirografario</v>
          </cell>
          <cell r="AK1488">
            <v>3374.955506849315</v>
          </cell>
          <cell r="AL1488" t="str">
            <v>Chirografario</v>
          </cell>
          <cell r="AM1488" t="str">
            <v>Chirografario - Altro</v>
          </cell>
          <cell r="AN1488" t="str">
            <v>CONSUMER - NON IPO</v>
          </cell>
        </row>
        <row r="1489">
          <cell r="M1489">
            <v>4619.03</v>
          </cell>
          <cell r="N1489">
            <v>4619.0300000000007</v>
          </cell>
          <cell r="R1489">
            <v>204.52</v>
          </cell>
          <cell r="AB1489" t="str">
            <v>Chirografario</v>
          </cell>
          <cell r="AK1489">
            <v>9086.2014794520564</v>
          </cell>
          <cell r="AL1489" t="str">
            <v>Chirografario</v>
          </cell>
          <cell r="AM1489" t="str">
            <v>Chirografario - Altro</v>
          </cell>
          <cell r="AN1489" t="str">
            <v>CONSUMER - NON IPO</v>
          </cell>
        </row>
        <row r="1490">
          <cell r="M1490">
            <v>2444.92</v>
          </cell>
          <cell r="N1490">
            <v>2444.92</v>
          </cell>
          <cell r="R1490">
            <v>0</v>
          </cell>
          <cell r="AB1490" t="str">
            <v>Chirografario</v>
          </cell>
          <cell r="AK1490">
            <v>14321.202630136988</v>
          </cell>
          <cell r="AL1490" t="str">
            <v>Chirografario</v>
          </cell>
          <cell r="AM1490" t="str">
            <v>Chirografario - Altro</v>
          </cell>
          <cell r="AN1490" t="str">
            <v>CONSUMER - NON IPO</v>
          </cell>
        </row>
        <row r="1491">
          <cell r="M1491">
            <v>12916.84</v>
          </cell>
          <cell r="N1491">
            <v>12916.84</v>
          </cell>
          <cell r="R1491">
            <v>547.41999999999996</v>
          </cell>
          <cell r="AB1491" t="str">
            <v>Chirografario</v>
          </cell>
          <cell r="AK1491">
            <v>23179.53479452055</v>
          </cell>
          <cell r="AL1491" t="str">
            <v>Chirografario</v>
          </cell>
          <cell r="AM1491" t="str">
            <v>Chirografario - Altro</v>
          </cell>
          <cell r="AN1491" t="str">
            <v>CONSUMER - NON IPO</v>
          </cell>
        </row>
        <row r="1492">
          <cell r="M1492">
            <v>3037.33</v>
          </cell>
          <cell r="N1492">
            <v>3037.33</v>
          </cell>
          <cell r="R1492">
            <v>137.35</v>
          </cell>
          <cell r="AB1492" t="str">
            <v>Chirografario</v>
          </cell>
          <cell r="AK1492">
            <v>6016.4098356164377</v>
          </cell>
          <cell r="AL1492" t="str">
            <v>Chirografario</v>
          </cell>
          <cell r="AM1492" t="str">
            <v>Chirografario - Altro</v>
          </cell>
          <cell r="AN1492" t="str">
            <v>CONSUMER - NON IPO</v>
          </cell>
        </row>
        <row r="1493">
          <cell r="M1493">
            <v>7926.65</v>
          </cell>
          <cell r="N1493">
            <v>7926.65</v>
          </cell>
          <cell r="R1493">
            <v>304.58</v>
          </cell>
          <cell r="AB1493" t="str">
            <v>Chirografario</v>
          </cell>
          <cell r="AK1493">
            <v>15440.679863013698</v>
          </cell>
          <cell r="AL1493" t="str">
            <v>Chirografario</v>
          </cell>
          <cell r="AM1493" t="str">
            <v>Chirografario - Altro</v>
          </cell>
          <cell r="AN1493" t="str">
            <v>CONSUMER - NON IPO</v>
          </cell>
        </row>
        <row r="1494">
          <cell r="M1494">
            <v>6761.25</v>
          </cell>
          <cell r="N1494">
            <v>6761.25</v>
          </cell>
          <cell r="R1494">
            <v>292.39</v>
          </cell>
          <cell r="AB1494" t="str">
            <v>Chirografario</v>
          </cell>
          <cell r="AK1494">
            <v>14819.17808219178</v>
          </cell>
          <cell r="AL1494" t="str">
            <v>Chirografario</v>
          </cell>
          <cell r="AM1494" t="str">
            <v>Chirografario - Altro</v>
          </cell>
          <cell r="AN1494" t="str">
            <v>CONSUMER - NON IPO</v>
          </cell>
        </row>
        <row r="1495">
          <cell r="M1495">
            <v>6126.72</v>
          </cell>
          <cell r="N1495">
            <v>6126.7199999999993</v>
          </cell>
          <cell r="R1495">
            <v>259.85000000000002</v>
          </cell>
          <cell r="AB1495" t="str">
            <v>Chirografario</v>
          </cell>
          <cell r="AK1495">
            <v>11934.514849315068</v>
          </cell>
          <cell r="AL1495" t="str">
            <v>Chirografario</v>
          </cell>
          <cell r="AM1495" t="str">
            <v>Chirografario - Altro</v>
          </cell>
          <cell r="AN1495" t="str">
            <v>CONSUMER - NON IPO</v>
          </cell>
        </row>
        <row r="1496">
          <cell r="M1496">
            <v>9919.42</v>
          </cell>
          <cell r="N1496">
            <v>9919.42</v>
          </cell>
          <cell r="R1496">
            <v>430.1</v>
          </cell>
          <cell r="AB1496" t="str">
            <v>Chirografario</v>
          </cell>
          <cell r="AK1496">
            <v>19512.72208219178</v>
          </cell>
          <cell r="AL1496" t="str">
            <v>Chirografario</v>
          </cell>
          <cell r="AM1496" t="str">
            <v>Chirografario - Altro</v>
          </cell>
          <cell r="AN1496" t="str">
            <v>CONSUMER - NON IPO</v>
          </cell>
        </row>
        <row r="1497">
          <cell r="M1497">
            <v>12261.87</v>
          </cell>
          <cell r="N1497">
            <v>12261.869999999999</v>
          </cell>
          <cell r="R1497">
            <v>552.14</v>
          </cell>
          <cell r="AB1497" t="str">
            <v>Chirografario</v>
          </cell>
          <cell r="AK1497">
            <v>51802.201479452051</v>
          </cell>
          <cell r="AL1497" t="str">
            <v>Chirografario</v>
          </cell>
          <cell r="AM1497" t="str">
            <v>Chirografario - Altro</v>
          </cell>
          <cell r="AN1497" t="str">
            <v>CONSUMER - NON IPO</v>
          </cell>
        </row>
        <row r="1498">
          <cell r="M1498">
            <v>14991.33</v>
          </cell>
          <cell r="N1498">
            <v>14991.33</v>
          </cell>
          <cell r="R1498">
            <v>691.6</v>
          </cell>
          <cell r="AB1498" t="str">
            <v>Chirografario</v>
          </cell>
          <cell r="AK1498">
            <v>34295.234383561641</v>
          </cell>
          <cell r="AL1498" t="str">
            <v>Chirografario</v>
          </cell>
          <cell r="AM1498" t="str">
            <v>Chirografario - Altro</v>
          </cell>
          <cell r="AN1498" t="str">
            <v>CONSUMER - NON IPO</v>
          </cell>
        </row>
        <row r="1499">
          <cell r="M1499">
            <v>13499.02</v>
          </cell>
          <cell r="N1499">
            <v>13499.02</v>
          </cell>
          <cell r="R1499">
            <v>524.70000000000005</v>
          </cell>
          <cell r="AB1499" t="str">
            <v>Chirografario</v>
          </cell>
          <cell r="AK1499">
            <v>28514.368273972606</v>
          </cell>
          <cell r="AL1499" t="str">
            <v>Chirografario</v>
          </cell>
          <cell r="AM1499" t="str">
            <v>Chirografario - Altro</v>
          </cell>
          <cell r="AN1499" t="str">
            <v>CONSUMER - NON IPO</v>
          </cell>
        </row>
        <row r="1500">
          <cell r="M1500">
            <v>2891.52</v>
          </cell>
          <cell r="N1500">
            <v>2891.52</v>
          </cell>
          <cell r="R1500">
            <v>126.87</v>
          </cell>
          <cell r="AB1500" t="str">
            <v>Chirografario</v>
          </cell>
          <cell r="AK1500">
            <v>5125.5162739726029</v>
          </cell>
          <cell r="AL1500" t="str">
            <v>Chirografario</v>
          </cell>
          <cell r="AM1500" t="str">
            <v>Chirografario - Altro</v>
          </cell>
          <cell r="AN1500" t="str">
            <v>CONSUMER - NON IPO</v>
          </cell>
        </row>
        <row r="1501">
          <cell r="M1501">
            <v>1876.31</v>
          </cell>
          <cell r="N1501">
            <v>1876.31</v>
          </cell>
          <cell r="R1501">
            <v>73.61</v>
          </cell>
          <cell r="AB1501" t="str">
            <v>Chirografario</v>
          </cell>
          <cell r="AK1501">
            <v>3079.2046301369865</v>
          </cell>
          <cell r="AL1501" t="str">
            <v>Chirografario</v>
          </cell>
          <cell r="AM1501" t="str">
            <v>Chirografario - Altro</v>
          </cell>
          <cell r="AN1501" t="str">
            <v>CONSUMER - NON IPO</v>
          </cell>
        </row>
        <row r="1502">
          <cell r="M1502">
            <v>6081.37</v>
          </cell>
          <cell r="N1502">
            <v>6081.37</v>
          </cell>
          <cell r="R1502">
            <v>254.1</v>
          </cell>
          <cell r="AB1502" t="str">
            <v>Chirografario</v>
          </cell>
          <cell r="AK1502">
            <v>11962.804547945205</v>
          </cell>
          <cell r="AL1502" t="str">
            <v>Chirografario</v>
          </cell>
          <cell r="AM1502" t="str">
            <v>Chirografario - Altro</v>
          </cell>
          <cell r="AN1502" t="str">
            <v>CONSUMER - NON IPO</v>
          </cell>
        </row>
        <row r="1503">
          <cell r="M1503">
            <v>11408.47</v>
          </cell>
          <cell r="N1503">
            <v>11408.47</v>
          </cell>
          <cell r="R1503">
            <v>491.18</v>
          </cell>
          <cell r="AB1503" t="str">
            <v>Chirografario</v>
          </cell>
          <cell r="AK1503">
            <v>20472.733835616436</v>
          </cell>
          <cell r="AL1503" t="str">
            <v>Chirografario</v>
          </cell>
          <cell r="AM1503" t="str">
            <v>Chirografario - Altro</v>
          </cell>
          <cell r="AN1503" t="str">
            <v>CONSUMER - NON IPO</v>
          </cell>
        </row>
        <row r="1504">
          <cell r="M1504">
            <v>2571.7399999999998</v>
          </cell>
          <cell r="N1504">
            <v>2571.7399999999998</v>
          </cell>
          <cell r="R1504">
            <v>100.39</v>
          </cell>
          <cell r="AB1504" t="str">
            <v>Chirografario</v>
          </cell>
          <cell r="AK1504">
            <v>4558.6733698630132</v>
          </cell>
          <cell r="AL1504" t="str">
            <v>Chirografario</v>
          </cell>
          <cell r="AM1504" t="str">
            <v>Chirografario - Altro</v>
          </cell>
          <cell r="AN1504" t="str">
            <v>CONSUMER - NON IPO</v>
          </cell>
        </row>
        <row r="1505">
          <cell r="M1505">
            <v>2020.34</v>
          </cell>
          <cell r="N1505">
            <v>2020.34</v>
          </cell>
          <cell r="R1505">
            <v>80.98</v>
          </cell>
          <cell r="AB1505" t="str">
            <v>Chirografario</v>
          </cell>
          <cell r="AK1505">
            <v>3337.7123835616435</v>
          </cell>
          <cell r="AL1505" t="str">
            <v>Chirografario</v>
          </cell>
          <cell r="AM1505" t="str">
            <v>Chirografario - Altro</v>
          </cell>
          <cell r="AN1505" t="str">
            <v>CONSUMER - NON IPO</v>
          </cell>
        </row>
        <row r="1506">
          <cell r="M1506">
            <v>5551.18</v>
          </cell>
          <cell r="N1506">
            <v>5551.18</v>
          </cell>
          <cell r="R1506">
            <v>249.22</v>
          </cell>
          <cell r="AB1506" t="str">
            <v>Chirografario</v>
          </cell>
          <cell r="AK1506">
            <v>9840.0368767123291</v>
          </cell>
          <cell r="AL1506" t="str">
            <v>Chirografario</v>
          </cell>
          <cell r="AM1506" t="str">
            <v>Chirografario - Altro</v>
          </cell>
          <cell r="AN1506" t="str">
            <v>CONSUMER - NON IPO</v>
          </cell>
        </row>
        <row r="1507">
          <cell r="M1507">
            <v>13703.16</v>
          </cell>
          <cell r="N1507">
            <v>13703.16</v>
          </cell>
          <cell r="R1507">
            <v>628.51</v>
          </cell>
          <cell r="AB1507" t="str">
            <v>Chirografario</v>
          </cell>
          <cell r="AK1507">
            <v>26955.80515068493</v>
          </cell>
          <cell r="AL1507" t="str">
            <v>Chirografario</v>
          </cell>
          <cell r="AM1507" t="str">
            <v>Chirografario - Altro</v>
          </cell>
          <cell r="AN1507" t="str">
            <v>CONSUMER - NON IPO</v>
          </cell>
        </row>
        <row r="1508">
          <cell r="M1508">
            <v>2824.94</v>
          </cell>
          <cell r="N1508">
            <v>2824.94</v>
          </cell>
          <cell r="R1508">
            <v>125.07</v>
          </cell>
          <cell r="AB1508" t="str">
            <v>Chirografario</v>
          </cell>
          <cell r="AK1508">
            <v>15564.258465753424</v>
          </cell>
          <cell r="AL1508" t="str">
            <v>Chirografario</v>
          </cell>
          <cell r="AM1508" t="str">
            <v>Chirografario - Altro</v>
          </cell>
          <cell r="AN1508" t="str">
            <v>CONSUMER - NON IPO</v>
          </cell>
        </row>
        <row r="1509">
          <cell r="M1509">
            <v>9181.58</v>
          </cell>
          <cell r="N1509">
            <v>9181.58</v>
          </cell>
          <cell r="R1509">
            <v>434.23</v>
          </cell>
          <cell r="AB1509" t="str">
            <v>Chirografario</v>
          </cell>
          <cell r="AK1509">
            <v>16275.293863013698</v>
          </cell>
          <cell r="AL1509" t="str">
            <v>Chirografario</v>
          </cell>
          <cell r="AM1509" t="str">
            <v>Chirografario - Altro</v>
          </cell>
          <cell r="AN1509" t="str">
            <v>CONSUMER - NON IPO</v>
          </cell>
        </row>
        <row r="1510">
          <cell r="M1510">
            <v>14037.63</v>
          </cell>
          <cell r="N1510">
            <v>14037.63</v>
          </cell>
          <cell r="R1510">
            <v>646.87</v>
          </cell>
          <cell r="AB1510" t="str">
            <v>Chirografario</v>
          </cell>
          <cell r="AK1510">
            <v>48381.74942465753</v>
          </cell>
          <cell r="AL1510" t="str">
            <v>Chirografario</v>
          </cell>
          <cell r="AM1510" t="str">
            <v>Chirografario - Altro</v>
          </cell>
          <cell r="AN1510" t="str">
            <v>CONSUMER - NON IPO</v>
          </cell>
        </row>
        <row r="1511">
          <cell r="M1511">
            <v>3230.53</v>
          </cell>
          <cell r="N1511">
            <v>3230.53</v>
          </cell>
          <cell r="R1511">
            <v>139.93</v>
          </cell>
          <cell r="AB1511" t="str">
            <v>Chirografario</v>
          </cell>
          <cell r="AK1511">
            <v>19409.732301369866</v>
          </cell>
          <cell r="AL1511" t="str">
            <v>Chirografario</v>
          </cell>
          <cell r="AM1511" t="str">
            <v>Chirografario - Altro</v>
          </cell>
          <cell r="AN1511" t="str">
            <v>CONSUMER - NON IPO</v>
          </cell>
        </row>
        <row r="1512">
          <cell r="M1512">
            <v>3048.7</v>
          </cell>
          <cell r="N1512">
            <v>3048.7000000000003</v>
          </cell>
          <cell r="R1512">
            <v>123.62</v>
          </cell>
          <cell r="AB1512" t="str">
            <v>Chirografario</v>
          </cell>
          <cell r="AK1512">
            <v>4368.4112328767123</v>
          </cell>
          <cell r="AL1512" t="str">
            <v>Chirografario</v>
          </cell>
          <cell r="AM1512" t="str">
            <v>Chirografario - Altro</v>
          </cell>
          <cell r="AN1512" t="str">
            <v>CONSUMER - NON IPO</v>
          </cell>
        </row>
        <row r="1513">
          <cell r="M1513">
            <v>6104.44</v>
          </cell>
          <cell r="N1513">
            <v>6104.44</v>
          </cell>
          <cell r="R1513">
            <v>262.61</v>
          </cell>
          <cell r="AB1513" t="str">
            <v>Chirografario</v>
          </cell>
          <cell r="AK1513">
            <v>17627.615780821918</v>
          </cell>
          <cell r="AL1513" t="str">
            <v>Chirografario</v>
          </cell>
          <cell r="AM1513" t="str">
            <v>Chirografario - Altro</v>
          </cell>
          <cell r="AN1513" t="str">
            <v>CONSUMER - NON IPO</v>
          </cell>
        </row>
        <row r="1514">
          <cell r="M1514">
            <v>3870.77</v>
          </cell>
          <cell r="N1514">
            <v>3870.77</v>
          </cell>
          <cell r="R1514">
            <v>170.6</v>
          </cell>
          <cell r="AB1514" t="str">
            <v>Chirografario</v>
          </cell>
          <cell r="AK1514">
            <v>9841.3001643835632</v>
          </cell>
          <cell r="AL1514" t="str">
            <v>Chirografario</v>
          </cell>
          <cell r="AM1514" t="str">
            <v>Chirografario - Altro</v>
          </cell>
          <cell r="AN1514" t="str">
            <v>CONSUMER - NON IPO</v>
          </cell>
        </row>
        <row r="1515">
          <cell r="M1515">
            <v>13572.32</v>
          </cell>
          <cell r="N1515">
            <v>13572.32</v>
          </cell>
          <cell r="R1515">
            <v>647.09</v>
          </cell>
          <cell r="AB1515" t="str">
            <v>Chirografario</v>
          </cell>
          <cell r="AK1515">
            <v>34507.158794520547</v>
          </cell>
          <cell r="AL1515" t="str">
            <v>Chirografario</v>
          </cell>
          <cell r="AM1515" t="str">
            <v>Chirografario - Altro</v>
          </cell>
          <cell r="AN1515" t="str">
            <v>CONSUMER - NON IPO</v>
          </cell>
        </row>
        <row r="1516">
          <cell r="M1516">
            <v>9462.09</v>
          </cell>
          <cell r="N1516">
            <v>9462.09</v>
          </cell>
          <cell r="R1516">
            <v>373.21</v>
          </cell>
          <cell r="AB1516" t="str">
            <v>Chirografario</v>
          </cell>
          <cell r="AK1516">
            <v>25430.987095890414</v>
          </cell>
          <cell r="AL1516" t="str">
            <v>Chirografario</v>
          </cell>
          <cell r="AM1516" t="str">
            <v>Chirografario - Altro</v>
          </cell>
          <cell r="AN1516" t="str">
            <v>CONSUMER - NON IPO</v>
          </cell>
        </row>
        <row r="1517">
          <cell r="M1517">
            <v>5732.3</v>
          </cell>
          <cell r="N1517">
            <v>5732.3</v>
          </cell>
          <cell r="R1517">
            <v>207.24</v>
          </cell>
          <cell r="AB1517" t="str">
            <v>Chirografario</v>
          </cell>
          <cell r="AK1517">
            <v>10286.730136986302</v>
          </cell>
          <cell r="AL1517" t="str">
            <v>Chirografario</v>
          </cell>
          <cell r="AM1517" t="str">
            <v>Chirografario - Altro</v>
          </cell>
          <cell r="AN1517" t="str">
            <v>CONSUMER - NON IPO</v>
          </cell>
        </row>
        <row r="1518">
          <cell r="M1518">
            <v>18804.240000000002</v>
          </cell>
          <cell r="N1518">
            <v>18804.240000000002</v>
          </cell>
          <cell r="R1518">
            <v>831.97</v>
          </cell>
          <cell r="AB1518" t="str">
            <v>Chirografario</v>
          </cell>
          <cell r="AK1518">
            <v>37556.961534246577</v>
          </cell>
          <cell r="AL1518" t="str">
            <v>Chirografario</v>
          </cell>
          <cell r="AM1518" t="str">
            <v>Chirografario - Altro</v>
          </cell>
          <cell r="AN1518" t="str">
            <v>CONSUMER - NON IPO</v>
          </cell>
        </row>
        <row r="1519">
          <cell r="M1519">
            <v>27289.39</v>
          </cell>
          <cell r="N1519">
            <v>27289.39</v>
          </cell>
          <cell r="R1519">
            <v>725.54</v>
          </cell>
          <cell r="AB1519" t="str">
            <v>Chirografario</v>
          </cell>
          <cell r="AK1519">
            <v>128447.04663013699</v>
          </cell>
          <cell r="AL1519" t="str">
            <v>Chirografario</v>
          </cell>
          <cell r="AM1519" t="str">
            <v>Chirografario - Altro</v>
          </cell>
          <cell r="AN1519" t="str">
            <v>CONSUMER - NON IPO</v>
          </cell>
        </row>
        <row r="1520">
          <cell r="M1520">
            <v>13354.22</v>
          </cell>
          <cell r="N1520">
            <v>13354.22</v>
          </cell>
          <cell r="R1520">
            <v>645.94000000000005</v>
          </cell>
          <cell r="AB1520" t="str">
            <v>Chirografario</v>
          </cell>
          <cell r="AK1520">
            <v>25940.115013698629</v>
          </cell>
          <cell r="AL1520" t="str">
            <v>Chirografario</v>
          </cell>
          <cell r="AM1520" t="str">
            <v>Chirografario - Altro</v>
          </cell>
          <cell r="AN1520" t="str">
            <v>CONSUMER - NON IPO</v>
          </cell>
        </row>
        <row r="1521">
          <cell r="M1521">
            <v>2291.66</v>
          </cell>
          <cell r="N1521">
            <v>2291.66</v>
          </cell>
          <cell r="R1521">
            <v>0</v>
          </cell>
          <cell r="AB1521" t="str">
            <v>Chirografario</v>
          </cell>
          <cell r="AK1521">
            <v>14120.392712328765</v>
          </cell>
          <cell r="AL1521" t="str">
            <v>Chirografario</v>
          </cell>
          <cell r="AM1521" t="str">
            <v>Chirografario - Altro</v>
          </cell>
          <cell r="AN1521" t="str">
            <v>CONSUMER - NON IPO</v>
          </cell>
        </row>
        <row r="1522">
          <cell r="M1522">
            <v>2017.25</v>
          </cell>
          <cell r="N1522">
            <v>2017.25</v>
          </cell>
          <cell r="R1522">
            <v>81.58</v>
          </cell>
          <cell r="AB1522" t="str">
            <v>Chirografario</v>
          </cell>
          <cell r="AK1522">
            <v>3465.2486301369863</v>
          </cell>
          <cell r="AL1522" t="str">
            <v>Chirografario</v>
          </cell>
          <cell r="AM1522" t="str">
            <v>Chirografario - Altro</v>
          </cell>
          <cell r="AN1522" t="str">
            <v>CONSUMER - NON IPO</v>
          </cell>
        </row>
        <row r="1523">
          <cell r="M1523">
            <v>8957.9699999999993</v>
          </cell>
          <cell r="N1523">
            <v>8957.9699999999993</v>
          </cell>
          <cell r="R1523">
            <v>402.63</v>
          </cell>
          <cell r="AB1523" t="str">
            <v>Chirografario</v>
          </cell>
          <cell r="AK1523">
            <v>17621.431397260272</v>
          </cell>
          <cell r="AL1523" t="str">
            <v>Chirografario</v>
          </cell>
          <cell r="AM1523" t="str">
            <v>Chirografario - Altro</v>
          </cell>
          <cell r="AN1523" t="str">
            <v>CONSUMER - NON IPO</v>
          </cell>
        </row>
        <row r="1524">
          <cell r="M1524">
            <v>1256.0899999999999</v>
          </cell>
          <cell r="N1524">
            <v>1256.0900000000001</v>
          </cell>
          <cell r="R1524">
            <v>0</v>
          </cell>
          <cell r="AB1524" t="str">
            <v>Chirografario</v>
          </cell>
          <cell r="AK1524">
            <v>6342.3941643835624</v>
          </cell>
          <cell r="AL1524" t="str">
            <v>Chirografario</v>
          </cell>
          <cell r="AM1524" t="str">
            <v>Chirografario - Altro</v>
          </cell>
          <cell r="AN1524" t="str">
            <v>CONSUMER - NON IPO</v>
          </cell>
        </row>
        <row r="1525">
          <cell r="M1525">
            <v>1883.61</v>
          </cell>
          <cell r="N1525">
            <v>1883.6100000000001</v>
          </cell>
          <cell r="R1525">
            <v>76.83</v>
          </cell>
          <cell r="AB1525" t="str">
            <v>Chirografario</v>
          </cell>
          <cell r="AK1525">
            <v>3338.8922465753426</v>
          </cell>
          <cell r="AL1525" t="str">
            <v>Chirografario</v>
          </cell>
          <cell r="AM1525" t="str">
            <v>Chirografario - Altro</v>
          </cell>
          <cell r="AN1525" t="str">
            <v>CONSUMER - NON IPO</v>
          </cell>
        </row>
        <row r="1526">
          <cell r="M1526">
            <v>5711.58</v>
          </cell>
          <cell r="N1526">
            <v>5711.58</v>
          </cell>
          <cell r="R1526">
            <v>246.65</v>
          </cell>
          <cell r="AB1526" t="str">
            <v>Chirografario</v>
          </cell>
          <cell r="AK1526">
            <v>10124.362356164384</v>
          </cell>
          <cell r="AL1526" t="str">
            <v>Chirografario</v>
          </cell>
          <cell r="AM1526" t="str">
            <v>Chirografario - Altro</v>
          </cell>
          <cell r="AN1526" t="str">
            <v>CONSUMER - NON IPO</v>
          </cell>
        </row>
        <row r="1527">
          <cell r="M1527">
            <v>8123.07</v>
          </cell>
          <cell r="N1527">
            <v>8123.07</v>
          </cell>
          <cell r="R1527">
            <v>361.84</v>
          </cell>
          <cell r="AB1527" t="str">
            <v>Chirografario</v>
          </cell>
          <cell r="AK1527">
            <v>30244.526383561642</v>
          </cell>
          <cell r="AL1527" t="str">
            <v>Chirografario</v>
          </cell>
          <cell r="AM1527" t="str">
            <v>Chirografario - Altro</v>
          </cell>
          <cell r="AN1527" t="str">
            <v>CONSUMER - NON IPO</v>
          </cell>
        </row>
        <row r="1528">
          <cell r="M1528">
            <v>22467.96</v>
          </cell>
          <cell r="N1528">
            <v>22467.96</v>
          </cell>
          <cell r="R1528">
            <v>1004.9000000000001</v>
          </cell>
          <cell r="AB1528" t="str">
            <v>Chirografario</v>
          </cell>
          <cell r="AK1528">
            <v>96212.113643835604</v>
          </cell>
          <cell r="AL1528" t="str">
            <v>Chirografario</v>
          </cell>
          <cell r="AM1528" t="str">
            <v>Chirografario - Altro</v>
          </cell>
          <cell r="AN1528" t="str">
            <v>CONSUMER - NON IPO</v>
          </cell>
        </row>
        <row r="1529">
          <cell r="M1529">
            <v>1271.56</v>
          </cell>
          <cell r="N1529">
            <v>1271.56</v>
          </cell>
          <cell r="R1529">
            <v>48.45</v>
          </cell>
          <cell r="AB1529" t="str">
            <v>Chirografario</v>
          </cell>
          <cell r="AK1529">
            <v>5368.4218082191783</v>
          </cell>
          <cell r="AL1529" t="str">
            <v>Chirografario</v>
          </cell>
          <cell r="AM1529" t="str">
            <v>Chirografario - Altro</v>
          </cell>
          <cell r="AN1529" t="str">
            <v>CONSUMER - NON IPO</v>
          </cell>
        </row>
        <row r="1530">
          <cell r="M1530">
            <v>4232.1899999999996</v>
          </cell>
          <cell r="N1530">
            <v>4232.1899999999996</v>
          </cell>
          <cell r="R1530">
            <v>185.72</v>
          </cell>
          <cell r="AB1530" t="str">
            <v>Chirografario</v>
          </cell>
          <cell r="AK1530">
            <v>9276.0328767123265</v>
          </cell>
          <cell r="AL1530" t="str">
            <v>Chirografario</v>
          </cell>
          <cell r="AM1530" t="str">
            <v>Chirografario - Altro</v>
          </cell>
          <cell r="AN1530" t="str">
            <v>CONSUMER - NON IPO</v>
          </cell>
        </row>
        <row r="1531">
          <cell r="M1531">
            <v>1606.15</v>
          </cell>
          <cell r="N1531">
            <v>1606.1499999999999</v>
          </cell>
          <cell r="R1531">
            <v>67.319999999999993</v>
          </cell>
          <cell r="AB1531" t="str">
            <v>Chirografario</v>
          </cell>
          <cell r="AK1531">
            <v>3207.8995890410956</v>
          </cell>
          <cell r="AL1531" t="str">
            <v>Chirografario</v>
          </cell>
          <cell r="AM1531" t="str">
            <v>Chirografario - Altro</v>
          </cell>
          <cell r="AN1531" t="str">
            <v>CONSUMER - NON IPO</v>
          </cell>
        </row>
        <row r="1532">
          <cell r="M1532">
            <v>5569.18</v>
          </cell>
          <cell r="N1532">
            <v>5569.18</v>
          </cell>
          <cell r="R1532">
            <v>203.96</v>
          </cell>
          <cell r="AB1532" t="str">
            <v>Chirografario</v>
          </cell>
          <cell r="AK1532">
            <v>16142.992986301369</v>
          </cell>
          <cell r="AL1532" t="str">
            <v>Chirografario</v>
          </cell>
          <cell r="AM1532" t="str">
            <v>Chirografario - Altro</v>
          </cell>
          <cell r="AN1532" t="str">
            <v>CONSUMER - NON IPO</v>
          </cell>
        </row>
        <row r="1533">
          <cell r="M1533">
            <v>21803.010000000002</v>
          </cell>
          <cell r="N1533">
            <v>21803.010000000002</v>
          </cell>
          <cell r="R1533">
            <v>793.6</v>
          </cell>
          <cell r="AB1533" t="str">
            <v>Chirografario</v>
          </cell>
          <cell r="AK1533">
            <v>80880.20695890412</v>
          </cell>
          <cell r="AL1533" t="str">
            <v>Chirografario</v>
          </cell>
          <cell r="AM1533" t="str">
            <v>Chirografario - Altro</v>
          </cell>
          <cell r="AN1533" t="str">
            <v>CONSUMER - NON IPO</v>
          </cell>
        </row>
        <row r="1534">
          <cell r="M1534">
            <v>6604.71</v>
          </cell>
          <cell r="N1534">
            <v>6604.71</v>
          </cell>
          <cell r="R1534">
            <v>301.81</v>
          </cell>
          <cell r="AB1534" t="str">
            <v>Chirografario</v>
          </cell>
          <cell r="AK1534">
            <v>18529.378191780823</v>
          </cell>
          <cell r="AL1534" t="str">
            <v>Chirografario</v>
          </cell>
          <cell r="AM1534" t="str">
            <v>Chirografario - Altro</v>
          </cell>
          <cell r="AN1534" t="str">
            <v>CONSUMER - NON IPO</v>
          </cell>
        </row>
        <row r="1535">
          <cell r="M1535">
            <v>1419.64</v>
          </cell>
          <cell r="N1535">
            <v>1419.64</v>
          </cell>
          <cell r="R1535">
            <v>60.08</v>
          </cell>
          <cell r="AB1535" t="str">
            <v>Chirografario</v>
          </cell>
          <cell r="AK1535">
            <v>3982.770849315069</v>
          </cell>
          <cell r="AL1535" t="str">
            <v>Chirografario</v>
          </cell>
          <cell r="AM1535" t="str">
            <v>Chirografario - Altro</v>
          </cell>
          <cell r="AN1535" t="str">
            <v>CONSUMER - NON IPO</v>
          </cell>
        </row>
        <row r="1536">
          <cell r="M1536">
            <v>3703.66</v>
          </cell>
          <cell r="N1536">
            <v>3752.22</v>
          </cell>
          <cell r="R1536">
            <v>146.21</v>
          </cell>
          <cell r="AB1536" t="str">
            <v>Chirografario</v>
          </cell>
          <cell r="AK1536">
            <v>64959.666246575332</v>
          </cell>
          <cell r="AL1536" t="str">
            <v>Chirografario</v>
          </cell>
          <cell r="AM1536" t="str">
            <v>Chirografario - Altro</v>
          </cell>
          <cell r="AN1536" t="str">
            <v>CONSUMER - NON IPO</v>
          </cell>
        </row>
        <row r="1537">
          <cell r="M1537">
            <v>13889.53</v>
          </cell>
          <cell r="N1537">
            <v>13889.529999999999</v>
          </cell>
          <cell r="R1537">
            <v>622.02</v>
          </cell>
          <cell r="AB1537" t="str">
            <v>Chirografario</v>
          </cell>
          <cell r="AK1537">
            <v>60581.182904109584</v>
          </cell>
          <cell r="AL1537" t="str">
            <v>Chirografario</v>
          </cell>
          <cell r="AM1537" t="str">
            <v>Chirografario - Altro</v>
          </cell>
          <cell r="AN1537" t="str">
            <v>CONSUMER - NON IPO</v>
          </cell>
        </row>
        <row r="1538">
          <cell r="M1538">
            <v>225806.88</v>
          </cell>
          <cell r="N1538">
            <v>225806.88</v>
          </cell>
          <cell r="R1538">
            <v>0</v>
          </cell>
          <cell r="AB1538" t="str">
            <v>Chirografario</v>
          </cell>
          <cell r="AK1538">
            <v>4469738.9260273967</v>
          </cell>
          <cell r="AL1538" t="str">
            <v>Chirografario</v>
          </cell>
          <cell r="AM1538" t="str">
            <v>Chirografario - Altro</v>
          </cell>
          <cell r="AN1538" t="str">
            <v>CONSUMER - NON IPO</v>
          </cell>
        </row>
        <row r="1539">
          <cell r="M1539">
            <v>4424.3100000000004</v>
          </cell>
          <cell r="N1539">
            <v>4424.3099999999995</v>
          </cell>
          <cell r="R1539">
            <v>422.4</v>
          </cell>
          <cell r="AB1539" t="str">
            <v>Chirografario</v>
          </cell>
          <cell r="AK1539">
            <v>9721.3606027397254</v>
          </cell>
          <cell r="AL1539" t="str">
            <v>Chirografario</v>
          </cell>
          <cell r="AM1539" t="str">
            <v>Chirografario - Altro</v>
          </cell>
          <cell r="AN1539" t="str">
            <v>CONSUMER - NON IPO</v>
          </cell>
        </row>
        <row r="1540">
          <cell r="M1540">
            <v>4010.52</v>
          </cell>
          <cell r="N1540">
            <v>4010.52</v>
          </cell>
          <cell r="R1540">
            <v>179.22</v>
          </cell>
          <cell r="AB1540" t="str">
            <v>Chirografario</v>
          </cell>
          <cell r="AK1540">
            <v>11581.063232876711</v>
          </cell>
          <cell r="AL1540" t="str">
            <v>Chirografario</v>
          </cell>
          <cell r="AM1540" t="str">
            <v>Chirografario - Altro</v>
          </cell>
          <cell r="AN1540" t="str">
            <v>CONSUMER - NON IPO</v>
          </cell>
        </row>
        <row r="1541">
          <cell r="M1541">
            <v>1991.29</v>
          </cell>
          <cell r="N1541">
            <v>1991.29</v>
          </cell>
          <cell r="R1541">
            <v>60.85</v>
          </cell>
          <cell r="AB1541" t="str">
            <v>Chirografario</v>
          </cell>
          <cell r="AK1541">
            <v>21631.410547945205</v>
          </cell>
          <cell r="AL1541" t="str">
            <v>Chirografario</v>
          </cell>
          <cell r="AM1541" t="str">
            <v>Chirografario - Altro</v>
          </cell>
          <cell r="AN1541" t="str">
            <v>CONSUMER - NON IPO</v>
          </cell>
        </row>
        <row r="1542">
          <cell r="M1542">
            <v>10517.05</v>
          </cell>
          <cell r="N1542">
            <v>10517.05</v>
          </cell>
          <cell r="R1542">
            <v>463.51</v>
          </cell>
          <cell r="AB1542" t="str">
            <v>Chirografario</v>
          </cell>
          <cell r="AK1542">
            <v>26134.148904109585</v>
          </cell>
          <cell r="AL1542" t="str">
            <v>Chirografario</v>
          </cell>
          <cell r="AM1542" t="str">
            <v>Chirografario - Altro</v>
          </cell>
          <cell r="AN1542" t="str">
            <v>CONSUMER - NON IPO</v>
          </cell>
        </row>
        <row r="1543">
          <cell r="M1543">
            <v>3800.35</v>
          </cell>
          <cell r="N1543">
            <v>3800.35</v>
          </cell>
          <cell r="R1543">
            <v>336.5</v>
          </cell>
          <cell r="AB1543" t="str">
            <v>Chirografario</v>
          </cell>
          <cell r="AK1543">
            <v>6746.9227397260274</v>
          </cell>
          <cell r="AL1543" t="str">
            <v>Chirografario</v>
          </cell>
          <cell r="AM1543" t="str">
            <v>Chirografario - Altro</v>
          </cell>
          <cell r="AN1543" t="str">
            <v>CONSUMER - NON IPO</v>
          </cell>
        </row>
        <row r="1544">
          <cell r="M1544">
            <v>25398.28</v>
          </cell>
          <cell r="N1544">
            <v>25398.28</v>
          </cell>
          <cell r="R1544">
            <v>0</v>
          </cell>
          <cell r="AB1544" t="str">
            <v>Chirografario</v>
          </cell>
          <cell r="AK1544">
            <v>79117.381808219186</v>
          </cell>
          <cell r="AL1544" t="str">
            <v>Chirografario</v>
          </cell>
          <cell r="AM1544" t="str">
            <v>Chirografario - Altro</v>
          </cell>
          <cell r="AN1544" t="str">
            <v>CONSUMER - NON IPO</v>
          </cell>
        </row>
        <row r="1545">
          <cell r="M1545">
            <v>4965.13</v>
          </cell>
          <cell r="N1545">
            <v>4965.13</v>
          </cell>
          <cell r="R1545">
            <v>472.53</v>
          </cell>
          <cell r="AB1545" t="str">
            <v>Chirografario</v>
          </cell>
          <cell r="AK1545">
            <v>10909.68290410959</v>
          </cell>
          <cell r="AL1545" t="str">
            <v>Chirografario</v>
          </cell>
          <cell r="AM1545" t="str">
            <v>Chirografario - Altro</v>
          </cell>
          <cell r="AN1545" t="str">
            <v>CONSUMER - NON IPO</v>
          </cell>
        </row>
        <row r="1546">
          <cell r="M1546">
            <v>9153.6299999999992</v>
          </cell>
          <cell r="N1546">
            <v>9153.630000000001</v>
          </cell>
          <cell r="R1546">
            <v>443.27</v>
          </cell>
          <cell r="AB1546" t="str">
            <v>Chirografario</v>
          </cell>
          <cell r="AK1546">
            <v>17304.122465753426</v>
          </cell>
          <cell r="AL1546" t="str">
            <v>Chirografario</v>
          </cell>
          <cell r="AM1546" t="str">
            <v>Chirografario - Altro</v>
          </cell>
          <cell r="AN1546" t="str">
            <v>CONSUMER - NON IPO</v>
          </cell>
        </row>
        <row r="1547">
          <cell r="M1547">
            <v>14169.880000000001</v>
          </cell>
          <cell r="N1547">
            <v>14169.880000000001</v>
          </cell>
          <cell r="R1547">
            <v>8065.99</v>
          </cell>
          <cell r="AB1547" t="str">
            <v>Chirografario</v>
          </cell>
          <cell r="AK1547">
            <v>73799.840767123285</v>
          </cell>
          <cell r="AL1547" t="str">
            <v>Chirografario</v>
          </cell>
          <cell r="AM1547" t="str">
            <v>Chirografario - Altro</v>
          </cell>
          <cell r="AN1547" t="str">
            <v>CONSUMER - NON IPO</v>
          </cell>
        </row>
        <row r="1548">
          <cell r="M1548">
            <v>38487.550000000003</v>
          </cell>
          <cell r="N1548">
            <v>38487.550000000003</v>
          </cell>
          <cell r="R1548">
            <v>0</v>
          </cell>
          <cell r="AB1548" t="str">
            <v>Chirografario</v>
          </cell>
          <cell r="AK1548">
            <v>345860.72328767128</v>
          </cell>
          <cell r="AL1548" t="str">
            <v>Chirografario</v>
          </cell>
          <cell r="AM1548" t="str">
            <v>Chirografario - Altro</v>
          </cell>
          <cell r="AN1548" t="str">
            <v>CONSUMER - NON IPO</v>
          </cell>
        </row>
        <row r="1549">
          <cell r="M1549">
            <v>4537.41</v>
          </cell>
          <cell r="N1549">
            <v>4537.41</v>
          </cell>
          <cell r="R1549">
            <v>170.15</v>
          </cell>
          <cell r="AB1549" t="str">
            <v>Chirografario</v>
          </cell>
          <cell r="AK1549">
            <v>14557.005780821917</v>
          </cell>
          <cell r="AL1549" t="str">
            <v>Chirografario</v>
          </cell>
          <cell r="AM1549" t="str">
            <v>Chirografario - Altro</v>
          </cell>
          <cell r="AN1549" t="str">
            <v>CONSUMER - NON IPO</v>
          </cell>
        </row>
        <row r="1550">
          <cell r="M1550">
            <v>7833.95</v>
          </cell>
          <cell r="N1550">
            <v>7833.95</v>
          </cell>
          <cell r="R1550">
            <v>686.95</v>
          </cell>
          <cell r="AB1550" t="str">
            <v>Chirografario</v>
          </cell>
          <cell r="AK1550">
            <v>33245.996027397261</v>
          </cell>
          <cell r="AL1550" t="str">
            <v>Chirografario</v>
          </cell>
          <cell r="AM1550" t="str">
            <v>Chirografario - Altro</v>
          </cell>
          <cell r="AN1550" t="str">
            <v>CONSUMER - NON IPO</v>
          </cell>
        </row>
        <row r="1551">
          <cell r="M1551">
            <v>7605.22</v>
          </cell>
          <cell r="N1551">
            <v>7605.22</v>
          </cell>
          <cell r="R1551">
            <v>310.42</v>
          </cell>
          <cell r="AB1551" t="str">
            <v>Chirografario</v>
          </cell>
          <cell r="AK1551">
            <v>45152.08695890411</v>
          </cell>
          <cell r="AL1551" t="str">
            <v>Chirografario</v>
          </cell>
          <cell r="AM1551" t="str">
            <v>Chirografario - Altro</v>
          </cell>
          <cell r="AN1551" t="str">
            <v>CONSUMER - NON IPO</v>
          </cell>
        </row>
        <row r="1552">
          <cell r="M1552">
            <v>2298.66</v>
          </cell>
          <cell r="N1552">
            <v>2298.66</v>
          </cell>
          <cell r="R1552">
            <v>108.56</v>
          </cell>
          <cell r="AB1552" t="str">
            <v>Chirografario</v>
          </cell>
          <cell r="AK1552">
            <v>5082.2427945205482</v>
          </cell>
          <cell r="AL1552" t="str">
            <v>Chirografario</v>
          </cell>
          <cell r="AM1552" t="str">
            <v>Chirografario - Altro</v>
          </cell>
          <cell r="AN1552" t="str">
            <v>CONSUMER - NON IPO</v>
          </cell>
        </row>
        <row r="1553">
          <cell r="M1553">
            <v>57016.15</v>
          </cell>
          <cell r="N1553">
            <v>57016.15</v>
          </cell>
          <cell r="R1553">
            <v>0</v>
          </cell>
          <cell r="AB1553" t="str">
            <v>Chirografario</v>
          </cell>
          <cell r="AK1553">
            <v>143711.9397260274</v>
          </cell>
          <cell r="AL1553" t="str">
            <v>Chirografario</v>
          </cell>
          <cell r="AM1553" t="str">
            <v>Chirografario - Altro</v>
          </cell>
          <cell r="AN1553" t="str">
            <v>CONSUMER - NON IPO</v>
          </cell>
        </row>
        <row r="1554">
          <cell r="M1554">
            <v>15525.34</v>
          </cell>
          <cell r="N1554">
            <v>15525.34</v>
          </cell>
          <cell r="R1554">
            <v>526.66999999999996</v>
          </cell>
          <cell r="AB1554" t="str">
            <v>Chirografario</v>
          </cell>
          <cell r="AK1554">
            <v>98298.796547945196</v>
          </cell>
          <cell r="AL1554" t="str">
            <v>Chirografario</v>
          </cell>
          <cell r="AM1554" t="str">
            <v>Chirografario - Altro</v>
          </cell>
          <cell r="AN1554" t="str">
            <v>CONSUMER - NON IPO</v>
          </cell>
        </row>
        <row r="1555">
          <cell r="M1555">
            <v>17861.349999999999</v>
          </cell>
          <cell r="N1555">
            <v>17861.350000000002</v>
          </cell>
          <cell r="R1555">
            <v>648.37</v>
          </cell>
          <cell r="AB1555" t="str">
            <v>Chirografario</v>
          </cell>
          <cell r="AK1555">
            <v>103889.44123287674</v>
          </cell>
          <cell r="AL1555" t="str">
            <v>Chirografario</v>
          </cell>
          <cell r="AM1555" t="str">
            <v>Chirografario - Altro</v>
          </cell>
          <cell r="AN1555" t="str">
            <v>CONSUMER - NON IPO</v>
          </cell>
        </row>
        <row r="1556">
          <cell r="M1556">
            <v>5865.6</v>
          </cell>
          <cell r="N1556">
            <v>5865.5999999999995</v>
          </cell>
          <cell r="R1556">
            <v>209.51</v>
          </cell>
          <cell r="AB1556" t="str">
            <v>Chirografario</v>
          </cell>
          <cell r="AK1556">
            <v>34116.900821917807</v>
          </cell>
          <cell r="AL1556" t="str">
            <v>Chirografario</v>
          </cell>
          <cell r="AM1556" t="str">
            <v>Chirografario - Altro</v>
          </cell>
          <cell r="AN1556" t="str">
            <v>CONSUMER - NON IPO</v>
          </cell>
        </row>
        <row r="1557">
          <cell r="M1557">
            <v>3793.69</v>
          </cell>
          <cell r="N1557">
            <v>3793.69</v>
          </cell>
          <cell r="R1557">
            <v>174.92999999999998</v>
          </cell>
          <cell r="AB1557" t="str">
            <v>Chirografario</v>
          </cell>
          <cell r="AK1557">
            <v>7223.6015068493152</v>
          </cell>
          <cell r="AL1557" t="str">
            <v>Chirografario</v>
          </cell>
          <cell r="AM1557" t="str">
            <v>Chirografario - Altro</v>
          </cell>
          <cell r="AN1557" t="str">
            <v>CONSUMER - NON IPO</v>
          </cell>
        </row>
        <row r="1558">
          <cell r="M1558">
            <v>9793.93</v>
          </cell>
          <cell r="N1558">
            <v>9793.93</v>
          </cell>
          <cell r="R1558">
            <v>433.72</v>
          </cell>
          <cell r="AB1558" t="str">
            <v>Chirografario</v>
          </cell>
          <cell r="AK1558">
            <v>21090.490356164384</v>
          </cell>
          <cell r="AL1558" t="str">
            <v>Chirografario</v>
          </cell>
          <cell r="AM1558" t="str">
            <v>Chirografario - Altro</v>
          </cell>
          <cell r="AN1558" t="str">
            <v>CONSUMER - NON IPO</v>
          </cell>
        </row>
        <row r="1559">
          <cell r="M1559">
            <v>5847.39</v>
          </cell>
          <cell r="N1559">
            <v>5847.39</v>
          </cell>
          <cell r="R1559">
            <v>255.13</v>
          </cell>
          <cell r="AB1559" t="str">
            <v>Chirografario</v>
          </cell>
          <cell r="AK1559">
            <v>36398.000219178088</v>
          </cell>
          <cell r="AL1559" t="str">
            <v>Chirografario</v>
          </cell>
          <cell r="AM1559" t="str">
            <v>Chirografario - Altro</v>
          </cell>
          <cell r="AN1559" t="str">
            <v>CONSUMER - NON IPO</v>
          </cell>
        </row>
        <row r="1560">
          <cell r="M1560">
            <v>17144.23</v>
          </cell>
          <cell r="N1560">
            <v>17144.23</v>
          </cell>
          <cell r="R1560">
            <v>814.03</v>
          </cell>
          <cell r="AB1560" t="str">
            <v>Chirografario</v>
          </cell>
          <cell r="AK1560">
            <v>54063.037616438349</v>
          </cell>
          <cell r="AL1560" t="str">
            <v>Chirografario</v>
          </cell>
          <cell r="AM1560" t="str">
            <v>Chirografario - Altro</v>
          </cell>
          <cell r="AN1560" t="str">
            <v>CONSUMER - NON IPO</v>
          </cell>
        </row>
        <row r="1561">
          <cell r="M1561">
            <v>65727.48</v>
          </cell>
          <cell r="N1561">
            <v>65727.48</v>
          </cell>
          <cell r="R1561">
            <v>0</v>
          </cell>
          <cell r="AB1561" t="str">
            <v>Chirografario</v>
          </cell>
          <cell r="AK1561">
            <v>281637.74991780816</v>
          </cell>
          <cell r="AL1561" t="str">
            <v>Chirografario</v>
          </cell>
          <cell r="AM1561" t="str">
            <v>Chirografario - Altro</v>
          </cell>
          <cell r="AN1561" t="str">
            <v>CONSUMER - NON IPO</v>
          </cell>
        </row>
        <row r="1562">
          <cell r="M1562">
            <v>13593.71</v>
          </cell>
          <cell r="N1562">
            <v>13593.710000000001</v>
          </cell>
          <cell r="R1562">
            <v>3687</v>
          </cell>
          <cell r="AB1562" t="str">
            <v>Chirografario</v>
          </cell>
          <cell r="AK1562">
            <v>58248.116273972606</v>
          </cell>
          <cell r="AL1562" t="str">
            <v>Chirografario</v>
          </cell>
          <cell r="AM1562" t="str">
            <v>Chirografario - Altro</v>
          </cell>
          <cell r="AN1562" t="str">
            <v>CONSUMER - NON IPO</v>
          </cell>
        </row>
        <row r="1563">
          <cell r="M1563">
            <v>25471.88</v>
          </cell>
          <cell r="N1563">
            <v>25471.88</v>
          </cell>
          <cell r="R1563">
            <v>1256.02</v>
          </cell>
          <cell r="AB1563" t="str">
            <v>Chirografario</v>
          </cell>
          <cell r="AK1563">
            <v>51432.261808219177</v>
          </cell>
          <cell r="AL1563" t="str">
            <v>Chirografario</v>
          </cell>
          <cell r="AM1563" t="str">
            <v>Chirografario - Altro</v>
          </cell>
          <cell r="AN1563" t="str">
            <v>CONSUMER - NON IPO</v>
          </cell>
        </row>
        <row r="1564">
          <cell r="M1564">
            <v>15169.71</v>
          </cell>
          <cell r="N1564">
            <v>15169.710000000001</v>
          </cell>
          <cell r="R1564">
            <v>736.87</v>
          </cell>
          <cell r="AB1564" t="str">
            <v>Chirografario</v>
          </cell>
          <cell r="AK1564">
            <v>27430.160547945205</v>
          </cell>
          <cell r="AL1564" t="str">
            <v>Chirografario</v>
          </cell>
          <cell r="AM1564" t="str">
            <v>Chirografario - Altro</v>
          </cell>
          <cell r="AN1564" t="str">
            <v>CONSUMER - NON IPO</v>
          </cell>
        </row>
        <row r="1565">
          <cell r="M1565">
            <v>27985.23</v>
          </cell>
          <cell r="N1565">
            <v>27985.230000000003</v>
          </cell>
          <cell r="R1565">
            <v>0</v>
          </cell>
          <cell r="AB1565" t="str">
            <v>Chirografario</v>
          </cell>
          <cell r="AK1565">
            <v>84492.3930410959</v>
          </cell>
          <cell r="AL1565" t="str">
            <v>Chirografario</v>
          </cell>
          <cell r="AM1565" t="str">
            <v>Chirografario - Altro</v>
          </cell>
          <cell r="AN1565" t="str">
            <v>CONSUMER - NON IPO</v>
          </cell>
        </row>
        <row r="1566">
          <cell r="M1566">
            <v>13627.58</v>
          </cell>
          <cell r="N1566">
            <v>13627.58</v>
          </cell>
          <cell r="R1566">
            <v>601.29999999999995</v>
          </cell>
          <cell r="AB1566" t="str">
            <v>Chirografario</v>
          </cell>
          <cell r="AK1566">
            <v>35431.707999999999</v>
          </cell>
          <cell r="AL1566" t="str">
            <v>Chirografario</v>
          </cell>
          <cell r="AM1566" t="str">
            <v>Chirografario - Altro</v>
          </cell>
          <cell r="AN1566" t="str">
            <v>CONSUMER - NON IPO</v>
          </cell>
        </row>
        <row r="1567">
          <cell r="M1567">
            <v>12217.26</v>
          </cell>
          <cell r="N1567">
            <v>12217.259999999998</v>
          </cell>
          <cell r="R1567">
            <v>552.28</v>
          </cell>
          <cell r="AB1567" t="str">
            <v>Chirografario</v>
          </cell>
          <cell r="AK1567">
            <v>31764.875999999997</v>
          </cell>
          <cell r="AL1567" t="str">
            <v>Chirografario</v>
          </cell>
          <cell r="AM1567" t="str">
            <v>Chirografario - Altro</v>
          </cell>
          <cell r="AN1567" t="str">
            <v>CONSUMER - NON IPO</v>
          </cell>
        </row>
        <row r="1568">
          <cell r="M1568">
            <v>1825.07</v>
          </cell>
          <cell r="N1568">
            <v>1825.07</v>
          </cell>
          <cell r="R1568">
            <v>85.15</v>
          </cell>
          <cell r="AB1568" t="str">
            <v>Chirografario</v>
          </cell>
          <cell r="AK1568">
            <v>4010.1538082191782</v>
          </cell>
          <cell r="AL1568" t="str">
            <v>Chirografario</v>
          </cell>
          <cell r="AM1568" t="str">
            <v>Chirografario - Altro</v>
          </cell>
          <cell r="AN1568" t="str">
            <v>CONSUMER - NON IPO</v>
          </cell>
        </row>
        <row r="1569">
          <cell r="M1569">
            <v>3621.33</v>
          </cell>
          <cell r="N1569">
            <v>3621.3300000000004</v>
          </cell>
          <cell r="R1569">
            <v>178.02</v>
          </cell>
          <cell r="AB1569" t="str">
            <v>Chirografario</v>
          </cell>
          <cell r="AK1569">
            <v>7034.3095068493158</v>
          </cell>
          <cell r="AL1569" t="str">
            <v>Chirografario</v>
          </cell>
          <cell r="AM1569" t="str">
            <v>Chirografario - Altro</v>
          </cell>
          <cell r="AN1569" t="str">
            <v>CONSUMER - NON IPO</v>
          </cell>
        </row>
        <row r="1570">
          <cell r="M1570">
            <v>13858.71</v>
          </cell>
          <cell r="N1570">
            <v>13858.71</v>
          </cell>
          <cell r="R1570">
            <v>2039.54</v>
          </cell>
          <cell r="AB1570" t="str">
            <v>Chirografario</v>
          </cell>
          <cell r="AK1570">
            <v>29653.842493150685</v>
          </cell>
          <cell r="AL1570" t="str">
            <v>Chirografario</v>
          </cell>
          <cell r="AM1570" t="str">
            <v>Chirografario - Altro</v>
          </cell>
          <cell r="AN1570" t="str">
            <v>CONSUMER - NON IPO</v>
          </cell>
        </row>
        <row r="1571">
          <cell r="M1571">
            <v>11075.86</v>
          </cell>
          <cell r="N1571">
            <v>11075.86</v>
          </cell>
          <cell r="R1571">
            <v>0</v>
          </cell>
          <cell r="AB1571" t="str">
            <v>Chirografario</v>
          </cell>
          <cell r="AK1571">
            <v>25641.374520547946</v>
          </cell>
          <cell r="AL1571" t="str">
            <v>Chirografario</v>
          </cell>
          <cell r="AM1571" t="str">
            <v>Chirografario - Altro</v>
          </cell>
          <cell r="AN1571" t="str">
            <v>CONSUMER - NON IPO</v>
          </cell>
        </row>
        <row r="1572">
          <cell r="M1572">
            <v>51266.04</v>
          </cell>
          <cell r="N1572">
            <v>51266.04</v>
          </cell>
          <cell r="R1572">
            <v>16.399999999999999</v>
          </cell>
          <cell r="AB1572" t="str">
            <v>Chirografario</v>
          </cell>
          <cell r="AK1572">
            <v>702555.43035616435</v>
          </cell>
          <cell r="AL1572" t="str">
            <v>Chirografario</v>
          </cell>
          <cell r="AM1572" t="str">
            <v>Chirografario - Altro</v>
          </cell>
          <cell r="AN1572" t="str">
            <v>CONSUMER - NON IPO</v>
          </cell>
        </row>
        <row r="1573">
          <cell r="M1573">
            <v>85648.69</v>
          </cell>
          <cell r="N1573">
            <v>85648.69</v>
          </cell>
          <cell r="R1573">
            <v>1357.51</v>
          </cell>
          <cell r="AB1573" t="str">
            <v>Chirografario</v>
          </cell>
          <cell r="AK1573">
            <v>212127.16646575343</v>
          </cell>
          <cell r="AL1573" t="str">
            <v>Chirografario</v>
          </cell>
          <cell r="AM1573" t="str">
            <v>Chirografario - Altro</v>
          </cell>
          <cell r="AN1573" t="str">
            <v>CONSUMER - NON IPO</v>
          </cell>
        </row>
        <row r="1574">
          <cell r="M1574">
            <v>19895.84</v>
          </cell>
          <cell r="N1574">
            <v>19895.84</v>
          </cell>
          <cell r="R1574">
            <v>0</v>
          </cell>
          <cell r="AB1574" t="str">
            <v>Chirografario</v>
          </cell>
          <cell r="AK1574">
            <v>115722.9269041096</v>
          </cell>
          <cell r="AL1574" t="str">
            <v>Chirografario</v>
          </cell>
          <cell r="AM1574" t="str">
            <v>Chirografario - Altro</v>
          </cell>
          <cell r="AN1574" t="str">
            <v>CONSUMER - NON IPO</v>
          </cell>
        </row>
        <row r="1575">
          <cell r="M1575">
            <v>183.02</v>
          </cell>
          <cell r="N1575">
            <v>183.01999999999998</v>
          </cell>
          <cell r="R1575">
            <v>17.68</v>
          </cell>
          <cell r="AB1575" t="str">
            <v>Chirografario</v>
          </cell>
          <cell r="AK1575">
            <v>334.45024657534242</v>
          </cell>
          <cell r="AL1575" t="str">
            <v>Chirografario</v>
          </cell>
          <cell r="AM1575" t="str">
            <v>Chirografario - Altro</v>
          </cell>
          <cell r="AN1575" t="str">
            <v>CONSUMER - NON IPO</v>
          </cell>
        </row>
        <row r="1576">
          <cell r="M1576">
            <v>1476.08</v>
          </cell>
          <cell r="N1576">
            <v>1476.08</v>
          </cell>
          <cell r="R1576">
            <v>0</v>
          </cell>
          <cell r="AB1576" t="str">
            <v>Chirografario</v>
          </cell>
          <cell r="AK1576">
            <v>3781.1912328767121</v>
          </cell>
          <cell r="AL1576" t="str">
            <v>Chirografario</v>
          </cell>
          <cell r="AM1576" t="str">
            <v>Chirografario - Altro</v>
          </cell>
          <cell r="AN1576" t="str">
            <v>CONSUMER - NON IPO</v>
          </cell>
        </row>
        <row r="1577">
          <cell r="M1577">
            <v>1855.49</v>
          </cell>
          <cell r="N1577">
            <v>1855.49</v>
          </cell>
          <cell r="R1577">
            <v>157.52000000000001</v>
          </cell>
          <cell r="AB1577" t="str">
            <v>Chirografario</v>
          </cell>
          <cell r="AK1577">
            <v>4432.8418630136985</v>
          </cell>
          <cell r="AL1577" t="str">
            <v>Chirografario</v>
          </cell>
          <cell r="AM1577" t="str">
            <v>Chirografario - Altro</v>
          </cell>
          <cell r="AN1577" t="str">
            <v>CONSUMER - NON IPO</v>
          </cell>
        </row>
        <row r="1578">
          <cell r="M1578">
            <v>38322.589999999997</v>
          </cell>
          <cell r="N1578">
            <v>38322.590000000004</v>
          </cell>
          <cell r="R1578">
            <v>19725.189999999999</v>
          </cell>
          <cell r="AB1578" t="str">
            <v>Chirografario</v>
          </cell>
          <cell r="AK1578">
            <v>288206.87547945208</v>
          </cell>
          <cell r="AL1578" t="str">
            <v>Chirografario</v>
          </cell>
          <cell r="AM1578" t="str">
            <v>Chirografario - Altro</v>
          </cell>
          <cell r="AN1578" t="str">
            <v>CONSUMER - NON IPO</v>
          </cell>
        </row>
        <row r="1579">
          <cell r="M1579">
            <v>10974.72</v>
          </cell>
          <cell r="N1579">
            <v>10974.72</v>
          </cell>
          <cell r="R1579">
            <v>0</v>
          </cell>
          <cell r="AB1579" t="str">
            <v>Chirografario</v>
          </cell>
          <cell r="AK1579">
            <v>19634.225095890411</v>
          </cell>
          <cell r="AL1579" t="str">
            <v>Chirografario</v>
          </cell>
          <cell r="AM1579" t="str">
            <v>Chirografario - Altro</v>
          </cell>
          <cell r="AN1579" t="str">
            <v>CONSUMER - NON IPO</v>
          </cell>
        </row>
        <row r="1580">
          <cell r="M1580">
            <v>1575.84</v>
          </cell>
          <cell r="N1580">
            <v>1575.8400000000001</v>
          </cell>
          <cell r="R1580">
            <v>71.06</v>
          </cell>
          <cell r="AB1580" t="str">
            <v>Chirografario</v>
          </cell>
          <cell r="AK1580">
            <v>3613.6385753424661</v>
          </cell>
          <cell r="AL1580" t="str">
            <v>Chirografario</v>
          </cell>
          <cell r="AM1580" t="str">
            <v>Chirografario - Altro</v>
          </cell>
          <cell r="AN1580" t="str">
            <v>CONSUMER - NON IPO</v>
          </cell>
        </row>
        <row r="1581">
          <cell r="M1581">
            <v>12889.26</v>
          </cell>
          <cell r="N1581">
            <v>12889.26</v>
          </cell>
          <cell r="R1581">
            <v>569.58000000000004</v>
          </cell>
          <cell r="AB1581" t="str">
            <v>Chirografario</v>
          </cell>
          <cell r="AK1581">
            <v>36407.745369863012</v>
          </cell>
          <cell r="AL1581" t="str">
            <v>Chirografario</v>
          </cell>
          <cell r="AM1581" t="str">
            <v>Chirografario - Altro</v>
          </cell>
          <cell r="AN1581" t="str">
            <v>CONSUMER - NON IPO</v>
          </cell>
        </row>
        <row r="1582">
          <cell r="M1582">
            <v>2040.97</v>
          </cell>
          <cell r="N1582">
            <v>2040.97</v>
          </cell>
          <cell r="R1582">
            <v>196.24</v>
          </cell>
          <cell r="AB1582" t="str">
            <v>Chirografario</v>
          </cell>
          <cell r="AK1582">
            <v>3617.8290136986302</v>
          </cell>
          <cell r="AL1582" t="str">
            <v>Chirografario</v>
          </cell>
          <cell r="AM1582" t="str">
            <v>Chirografario - Altro</v>
          </cell>
          <cell r="AN1582" t="str">
            <v>CONSUMER - NON IPO</v>
          </cell>
        </row>
        <row r="1583">
          <cell r="M1583">
            <v>15405.5</v>
          </cell>
          <cell r="N1583">
            <v>15405.499999999998</v>
          </cell>
          <cell r="R1583">
            <v>2915.53</v>
          </cell>
          <cell r="AB1583" t="str">
            <v>Chirografario</v>
          </cell>
          <cell r="AK1583">
            <v>28151.968493150682</v>
          </cell>
          <cell r="AL1583" t="str">
            <v>Chirografario</v>
          </cell>
          <cell r="AM1583" t="str">
            <v>Chirografario - Altro</v>
          </cell>
          <cell r="AN1583" t="str">
            <v>CONSUMER - NON IPO</v>
          </cell>
        </row>
        <row r="1584">
          <cell r="M1584">
            <v>24972.67</v>
          </cell>
          <cell r="N1584">
            <v>24972.67</v>
          </cell>
          <cell r="R1584">
            <v>865.87</v>
          </cell>
          <cell r="AB1584" t="str">
            <v>Chirografario</v>
          </cell>
          <cell r="AK1584">
            <v>500137.582739726</v>
          </cell>
          <cell r="AL1584" t="str">
            <v>Chirografario</v>
          </cell>
          <cell r="AM1584" t="str">
            <v>Chirografario - Altro</v>
          </cell>
          <cell r="AN1584" t="str">
            <v>CONSUMER - NON IPO</v>
          </cell>
        </row>
        <row r="1585">
          <cell r="M1585">
            <v>35493.32</v>
          </cell>
          <cell r="N1585">
            <v>35493.32</v>
          </cell>
          <cell r="R1585">
            <v>0</v>
          </cell>
          <cell r="AB1585" t="str">
            <v>Chirografario</v>
          </cell>
          <cell r="AK1585">
            <v>95686.101041095884</v>
          </cell>
          <cell r="AL1585" t="str">
            <v>Chirografario</v>
          </cell>
          <cell r="AM1585" t="str">
            <v>Chirografario - Altro</v>
          </cell>
          <cell r="AN1585" t="str">
            <v>CONSUMER - NON IPO</v>
          </cell>
        </row>
        <row r="1586">
          <cell r="M1586">
            <v>9313.24</v>
          </cell>
          <cell r="N1586">
            <v>9313.24</v>
          </cell>
          <cell r="R1586">
            <v>699.98</v>
          </cell>
          <cell r="AB1586" t="str">
            <v>Chirografario</v>
          </cell>
          <cell r="AK1586">
            <v>16840.379178082192</v>
          </cell>
          <cell r="AL1586" t="str">
            <v>Chirografario</v>
          </cell>
          <cell r="AM1586" t="str">
            <v>Chirografario - Altro</v>
          </cell>
          <cell r="AN1586" t="str">
            <v>CONSUMER - NON IPO</v>
          </cell>
        </row>
        <row r="1587">
          <cell r="M1587">
            <v>1882.4</v>
          </cell>
          <cell r="N1587">
            <v>1882.4</v>
          </cell>
          <cell r="R1587">
            <v>0</v>
          </cell>
          <cell r="AB1587" t="str">
            <v>Chirografario</v>
          </cell>
          <cell r="AK1587">
            <v>7019.0312328767122</v>
          </cell>
          <cell r="AL1587" t="str">
            <v>Chirografario</v>
          </cell>
          <cell r="AM1587" t="str">
            <v>Chirografario - Altro</v>
          </cell>
          <cell r="AN1587" t="str">
            <v>CONSUMER - NON IPO</v>
          </cell>
        </row>
        <row r="1588">
          <cell r="M1588">
            <v>23798.720000000001</v>
          </cell>
          <cell r="N1588">
            <v>24098.050000000003</v>
          </cell>
          <cell r="R1588">
            <v>292.45</v>
          </cell>
          <cell r="AB1588" t="str">
            <v>Chirografario</v>
          </cell>
          <cell r="AK1588">
            <v>494769.27863013704</v>
          </cell>
          <cell r="AL1588" t="str">
            <v>Chirografario</v>
          </cell>
          <cell r="AM1588" t="str">
            <v>Chirografario - Altro</v>
          </cell>
          <cell r="AN1588" t="str">
            <v>CONSUMER - NON IPO</v>
          </cell>
        </row>
        <row r="1589">
          <cell r="M1589">
            <v>11454.84</v>
          </cell>
          <cell r="N1589">
            <v>11454.84</v>
          </cell>
          <cell r="R1589">
            <v>1065.77</v>
          </cell>
          <cell r="AB1589" t="str">
            <v>Chirografario</v>
          </cell>
          <cell r="AK1589">
            <v>16821.354082191781</v>
          </cell>
          <cell r="AL1589" t="str">
            <v>Chirografario</v>
          </cell>
          <cell r="AM1589" t="str">
            <v>Chirografario - Altro</v>
          </cell>
          <cell r="AN1589" t="str">
            <v>CONSUMER - NON IPO</v>
          </cell>
        </row>
        <row r="1590">
          <cell r="M1590">
            <v>3517.16</v>
          </cell>
          <cell r="N1590">
            <v>3517.16</v>
          </cell>
          <cell r="R1590">
            <v>0</v>
          </cell>
          <cell r="AB1590" t="str">
            <v>Chirografario</v>
          </cell>
          <cell r="AK1590">
            <v>23579.426082191778</v>
          </cell>
          <cell r="AL1590" t="str">
            <v>Chirografario</v>
          </cell>
          <cell r="AM1590" t="str">
            <v>Chirografario - Altro</v>
          </cell>
          <cell r="AN1590" t="str">
            <v>CONSUMER - NON IPO</v>
          </cell>
        </row>
        <row r="1591">
          <cell r="M1591">
            <v>22762.639999999999</v>
          </cell>
          <cell r="N1591">
            <v>22794.86</v>
          </cell>
          <cell r="R1591">
            <v>0</v>
          </cell>
          <cell r="AB1591" t="str">
            <v>Chirografario</v>
          </cell>
          <cell r="AK1591">
            <v>476568.70317808219</v>
          </cell>
          <cell r="AL1591" t="str">
            <v>Chirografario</v>
          </cell>
          <cell r="AM1591" t="str">
            <v>Chirografario - Altro</v>
          </cell>
          <cell r="AN1591" t="str">
            <v>CONSUMER - NON IPO</v>
          </cell>
        </row>
        <row r="1592">
          <cell r="M1592">
            <v>9160.27</v>
          </cell>
          <cell r="N1592">
            <v>9160.27</v>
          </cell>
          <cell r="R1592">
            <v>0</v>
          </cell>
          <cell r="AB1592" t="str">
            <v>Chirografario</v>
          </cell>
          <cell r="AK1592">
            <v>72453.971205479451</v>
          </cell>
          <cell r="AL1592" t="str">
            <v>Chirografario</v>
          </cell>
          <cell r="AM1592" t="str">
            <v>Chirografario - Altro</v>
          </cell>
          <cell r="AN1592" t="str">
            <v>CONSUMER - NON IPO</v>
          </cell>
        </row>
        <row r="1593">
          <cell r="M1593">
            <v>47884.13</v>
          </cell>
          <cell r="N1593">
            <v>47884.130000000005</v>
          </cell>
          <cell r="R1593">
            <v>0</v>
          </cell>
          <cell r="AB1593" t="str">
            <v>Chirografario</v>
          </cell>
          <cell r="AK1593">
            <v>516361.4676164384</v>
          </cell>
          <cell r="AL1593" t="str">
            <v>Chirografario</v>
          </cell>
          <cell r="AM1593" t="str">
            <v>Chirografario - Altro</v>
          </cell>
          <cell r="AN1593" t="str">
            <v>CONSUMER - NON IPO</v>
          </cell>
        </row>
        <row r="1594">
          <cell r="M1594">
            <v>2023.91</v>
          </cell>
          <cell r="N1594">
            <v>2023.91</v>
          </cell>
          <cell r="R1594">
            <v>87.47999999999999</v>
          </cell>
          <cell r="AB1594" t="str">
            <v>Chirografario</v>
          </cell>
          <cell r="AK1594">
            <v>3903.6510684931509</v>
          </cell>
          <cell r="AL1594" t="str">
            <v>Chirografario</v>
          </cell>
          <cell r="AM1594" t="str">
            <v>Chirografario - Altro</v>
          </cell>
          <cell r="AN1594" t="str">
            <v>CONSUMER - NON IPO</v>
          </cell>
        </row>
        <row r="1595">
          <cell r="M1595">
            <v>2571.41</v>
          </cell>
          <cell r="N1595">
            <v>2571.41</v>
          </cell>
          <cell r="R1595">
            <v>251.11</v>
          </cell>
          <cell r="AB1595" t="str">
            <v>Chirografario</v>
          </cell>
          <cell r="AK1595">
            <v>4959.6510684931509</v>
          </cell>
          <cell r="AL1595" t="str">
            <v>Chirografario</v>
          </cell>
          <cell r="AM1595" t="str">
            <v>Chirografario - Altro</v>
          </cell>
          <cell r="AN1595" t="str">
            <v>CONSUMER - NON IPO</v>
          </cell>
        </row>
        <row r="1596">
          <cell r="M1596">
            <v>2166.42</v>
          </cell>
          <cell r="N1596">
            <v>2166.42</v>
          </cell>
          <cell r="R1596">
            <v>420.48</v>
          </cell>
          <cell r="AB1596" t="str">
            <v>Chirografario</v>
          </cell>
          <cell r="AK1596">
            <v>4042.0055342465753</v>
          </cell>
          <cell r="AL1596" t="str">
            <v>Chirografario</v>
          </cell>
          <cell r="AM1596" t="str">
            <v>Chirografario - Altro</v>
          </cell>
          <cell r="AN1596" t="str">
            <v>CONSUMER - NON IPO</v>
          </cell>
        </row>
        <row r="1597">
          <cell r="M1597">
            <v>9518.92</v>
          </cell>
          <cell r="N1597">
            <v>9518.92</v>
          </cell>
          <cell r="R1597">
            <v>408.6</v>
          </cell>
          <cell r="AB1597" t="str">
            <v>Chirografario</v>
          </cell>
          <cell r="AK1597">
            <v>61729.544219178082</v>
          </cell>
          <cell r="AL1597" t="str">
            <v>Chirografario</v>
          </cell>
          <cell r="AM1597" t="str">
            <v>Chirografario - Altro</v>
          </cell>
          <cell r="AN1597" t="str">
            <v>CONSUMER - NON IPO</v>
          </cell>
        </row>
        <row r="1598">
          <cell r="M1598">
            <v>6842.17</v>
          </cell>
          <cell r="N1598">
            <v>6842.17</v>
          </cell>
          <cell r="R1598">
            <v>256.45</v>
          </cell>
          <cell r="AB1598" t="str">
            <v>Chirografario</v>
          </cell>
          <cell r="AK1598">
            <v>97458.74473972604</v>
          </cell>
          <cell r="AL1598" t="str">
            <v>Chirografario</v>
          </cell>
          <cell r="AM1598" t="str">
            <v>Chirografario - Altro</v>
          </cell>
          <cell r="AN1598" t="str">
            <v>CONSUMER - NON IPO</v>
          </cell>
        </row>
        <row r="1599">
          <cell r="M1599">
            <v>13284.98</v>
          </cell>
          <cell r="N1599">
            <v>13284.98</v>
          </cell>
          <cell r="R1599">
            <v>3451.13</v>
          </cell>
          <cell r="AB1599" t="str">
            <v>Chirografario</v>
          </cell>
          <cell r="AK1599">
            <v>197782.41457534247</v>
          </cell>
          <cell r="AL1599" t="str">
            <v>Chirografario</v>
          </cell>
          <cell r="AM1599" t="str">
            <v>Chirografario - Altro</v>
          </cell>
          <cell r="AN1599" t="str">
            <v>CONSUMER - NON IPO</v>
          </cell>
        </row>
        <row r="1600">
          <cell r="M1600">
            <v>212.33</v>
          </cell>
          <cell r="N1600">
            <v>212.33</v>
          </cell>
          <cell r="R1600">
            <v>146.88</v>
          </cell>
          <cell r="AB1600" t="str">
            <v>Chirografario</v>
          </cell>
          <cell r="AK1600">
            <v>3559.5815616438358</v>
          </cell>
          <cell r="AL1600" t="str">
            <v>Chirografario</v>
          </cell>
          <cell r="AM1600" t="str">
            <v>Chirografario - Altro</v>
          </cell>
          <cell r="AN1600" t="str">
            <v>CONSUMER - NON IPO</v>
          </cell>
        </row>
        <row r="1601">
          <cell r="M1601">
            <v>34516.230000000003</v>
          </cell>
          <cell r="N1601">
            <v>34516.230000000003</v>
          </cell>
          <cell r="R1601">
            <v>726.33</v>
          </cell>
          <cell r="AB1601" t="str">
            <v>Chirografario</v>
          </cell>
          <cell r="AK1601">
            <v>435755.58312328771</v>
          </cell>
          <cell r="AL1601" t="str">
            <v>Chirografario</v>
          </cell>
          <cell r="AM1601" t="str">
            <v>Chirografario - Altro</v>
          </cell>
          <cell r="AN1601" t="str">
            <v>CONSUMER - NON IPO</v>
          </cell>
        </row>
        <row r="1602">
          <cell r="M1602">
            <v>43911.35</v>
          </cell>
          <cell r="N1602">
            <v>43911.350000000006</v>
          </cell>
          <cell r="R1602">
            <v>1655.53</v>
          </cell>
          <cell r="AB1602" t="str">
            <v>Chirografario</v>
          </cell>
          <cell r="AK1602">
            <v>598878.63095890416</v>
          </cell>
          <cell r="AL1602" t="str">
            <v>Chirografario</v>
          </cell>
          <cell r="AM1602" t="str">
            <v>Chirografario - Altro</v>
          </cell>
          <cell r="AN1602" t="str">
            <v>CONSUMER - NON IPO</v>
          </cell>
        </row>
        <row r="1603">
          <cell r="M1603">
            <v>4446.3</v>
          </cell>
          <cell r="N1603">
            <v>4446.2999999999993</v>
          </cell>
          <cell r="R1603">
            <v>638.27</v>
          </cell>
          <cell r="AB1603" t="str">
            <v>Chirografario</v>
          </cell>
          <cell r="AK1603">
            <v>61748.752602739718</v>
          </cell>
          <cell r="AL1603" t="str">
            <v>Chirografario</v>
          </cell>
          <cell r="AM1603" t="str">
            <v>Chirografario - Altro</v>
          </cell>
          <cell r="AN1603" t="str">
            <v>CONSUMER - NON IPO</v>
          </cell>
        </row>
        <row r="1604">
          <cell r="M1604">
            <v>33090.879999999997</v>
          </cell>
          <cell r="N1604">
            <v>33090.880000000005</v>
          </cell>
          <cell r="R1604">
            <v>0</v>
          </cell>
          <cell r="AB1604" t="str">
            <v>Chirografario</v>
          </cell>
          <cell r="AK1604">
            <v>288389.28569863021</v>
          </cell>
          <cell r="AL1604" t="str">
            <v>Chirografario</v>
          </cell>
          <cell r="AM1604" t="str">
            <v>Chirografario - Altro</v>
          </cell>
          <cell r="AN1604" t="str">
            <v>CONSUMER - NON IPO</v>
          </cell>
        </row>
        <row r="1605">
          <cell r="M1605">
            <v>86246.49</v>
          </cell>
          <cell r="N1605">
            <v>86246.49</v>
          </cell>
          <cell r="R1605">
            <v>0</v>
          </cell>
          <cell r="AB1605" t="str">
            <v>Chirografario</v>
          </cell>
          <cell r="AK1605">
            <v>1256126.9612054795</v>
          </cell>
          <cell r="AL1605" t="str">
            <v>Chirografario</v>
          </cell>
          <cell r="AM1605" t="str">
            <v>Chirografario - Altro</v>
          </cell>
          <cell r="AN1605" t="str">
            <v>CONSUMER - NON IPO</v>
          </cell>
        </row>
        <row r="1606">
          <cell r="M1606">
            <v>23641.29</v>
          </cell>
          <cell r="N1606">
            <v>23673.59</v>
          </cell>
          <cell r="R1606">
            <v>22684.27</v>
          </cell>
          <cell r="AB1606" t="str">
            <v>Chirografario</v>
          </cell>
          <cell r="AK1606">
            <v>396873.14304109587</v>
          </cell>
          <cell r="AL1606" t="str">
            <v>Chirografario</v>
          </cell>
          <cell r="AM1606" t="str">
            <v>Chirografario - Altro</v>
          </cell>
          <cell r="AN1606" t="str">
            <v>CONSUMER - NON IPO</v>
          </cell>
        </row>
        <row r="1607">
          <cell r="M1607">
            <v>14560.96</v>
          </cell>
          <cell r="N1607">
            <v>14560.96</v>
          </cell>
          <cell r="R1607">
            <v>1377.94</v>
          </cell>
          <cell r="AB1607" t="str">
            <v>Chirografario</v>
          </cell>
          <cell r="AK1607">
            <v>34228.229260273969</v>
          </cell>
          <cell r="AL1607" t="str">
            <v>Chirografario</v>
          </cell>
          <cell r="AM1607" t="str">
            <v>Chirografario - Altro</v>
          </cell>
          <cell r="AN1607" t="str">
            <v>CONSUMER - NON IPO</v>
          </cell>
        </row>
        <row r="1608">
          <cell r="M1608">
            <v>3692.63</v>
          </cell>
          <cell r="N1608">
            <v>3692.63</v>
          </cell>
          <cell r="R1608">
            <v>675.64</v>
          </cell>
          <cell r="AB1608" t="str">
            <v>Chirografario</v>
          </cell>
          <cell r="AK1608">
            <v>9509.786849315069</v>
          </cell>
          <cell r="AL1608" t="str">
            <v>Chirografario</v>
          </cell>
          <cell r="AM1608" t="str">
            <v>Chirografario - Altro</v>
          </cell>
          <cell r="AN1608" t="str">
            <v>CONSUMER - NON IPO</v>
          </cell>
        </row>
        <row r="1609">
          <cell r="M1609">
            <v>62695.93</v>
          </cell>
          <cell r="N1609">
            <v>62695.929999999993</v>
          </cell>
          <cell r="R1609">
            <v>0</v>
          </cell>
          <cell r="AB1609" t="str">
            <v>Chirografario</v>
          </cell>
          <cell r="AK1609">
            <v>291321.36241095886</v>
          </cell>
          <cell r="AL1609" t="str">
            <v>Chirografario</v>
          </cell>
          <cell r="AM1609" t="str">
            <v>Chirografario - Altro</v>
          </cell>
          <cell r="AN1609" t="str">
            <v>CONSUMER - NON IPO</v>
          </cell>
        </row>
        <row r="1610">
          <cell r="M1610">
            <v>8149.22</v>
          </cell>
          <cell r="N1610">
            <v>8149.22</v>
          </cell>
          <cell r="R1610">
            <v>0</v>
          </cell>
          <cell r="AB1610" t="str">
            <v>Chirografario</v>
          </cell>
          <cell r="AK1610">
            <v>73186.693589041097</v>
          </cell>
          <cell r="AL1610" t="str">
            <v>Chirografario</v>
          </cell>
          <cell r="AM1610" t="str">
            <v>Chirografario - Altro</v>
          </cell>
          <cell r="AN1610" t="str">
            <v>CONSUMER - NON IPO</v>
          </cell>
        </row>
        <row r="1611">
          <cell r="M1611">
            <v>1652.69</v>
          </cell>
          <cell r="N1611">
            <v>1652.6899999999998</v>
          </cell>
          <cell r="R1611">
            <v>320.35000000000002</v>
          </cell>
          <cell r="AB1611" t="str">
            <v>Chirografario</v>
          </cell>
          <cell r="AK1611">
            <v>3060.8724383561639</v>
          </cell>
          <cell r="AL1611" t="str">
            <v>Chirografario</v>
          </cell>
          <cell r="AM1611" t="str">
            <v>Chirografario - Altro</v>
          </cell>
          <cell r="AN1611" t="str">
            <v>CONSUMER - NON IPO</v>
          </cell>
        </row>
        <row r="1612">
          <cell r="M1612">
            <v>1395.11</v>
          </cell>
          <cell r="N1612">
            <v>1395.11</v>
          </cell>
          <cell r="R1612">
            <v>0</v>
          </cell>
          <cell r="AB1612" t="str">
            <v>Chirografario</v>
          </cell>
          <cell r="AK1612">
            <v>3279.4640547945201</v>
          </cell>
          <cell r="AL1612" t="str">
            <v>Chirografario</v>
          </cell>
          <cell r="AM1612" t="str">
            <v>Chirografario - Altro</v>
          </cell>
          <cell r="AN1612" t="str">
            <v>CONSUMER - NON IPO</v>
          </cell>
        </row>
        <row r="1613">
          <cell r="M1613">
            <v>2206.75</v>
          </cell>
          <cell r="N1613">
            <v>2206.75</v>
          </cell>
          <cell r="R1613">
            <v>0</v>
          </cell>
          <cell r="AB1613" t="str">
            <v>Chirografario</v>
          </cell>
          <cell r="AK1613">
            <v>9232.0746575342455</v>
          </cell>
          <cell r="AL1613" t="str">
            <v>Chirografario</v>
          </cell>
          <cell r="AM1613" t="str">
            <v>Chirografario - Altro</v>
          </cell>
          <cell r="AN1613" t="str">
            <v>CONSUMER - NON IPO</v>
          </cell>
        </row>
        <row r="1614">
          <cell r="M1614">
            <v>13705.289999999999</v>
          </cell>
          <cell r="N1614">
            <v>13705.289999999999</v>
          </cell>
          <cell r="R1614">
            <v>3281.2900000000004</v>
          </cell>
          <cell r="AB1614" t="str">
            <v>Chirografario</v>
          </cell>
          <cell r="AK1614">
            <v>30527.125397260268</v>
          </cell>
          <cell r="AL1614" t="str">
            <v>Chirografario</v>
          </cell>
          <cell r="AM1614" t="str">
            <v>Chirografario - Altro</v>
          </cell>
          <cell r="AN1614" t="str">
            <v>CONSUMER - NON IPO</v>
          </cell>
        </row>
        <row r="1615">
          <cell r="M1615">
            <v>948.87</v>
          </cell>
          <cell r="N1615">
            <v>948.87</v>
          </cell>
          <cell r="R1615">
            <v>159.07</v>
          </cell>
          <cell r="AB1615" t="str">
            <v>Chirografario</v>
          </cell>
          <cell r="AK1615">
            <v>2443.6652054794522</v>
          </cell>
          <cell r="AL1615" t="str">
            <v>Chirografario</v>
          </cell>
          <cell r="AM1615" t="str">
            <v>Chirografario - Altro</v>
          </cell>
          <cell r="AN1615" t="str">
            <v>CONSUMER - NON IPO</v>
          </cell>
        </row>
        <row r="1616">
          <cell r="M1616">
            <v>4556.88</v>
          </cell>
          <cell r="N1616">
            <v>4556.88</v>
          </cell>
          <cell r="R1616">
            <v>366.7</v>
          </cell>
          <cell r="AB1616" t="str">
            <v>Chirografario</v>
          </cell>
          <cell r="AK1616">
            <v>11735.526575342466</v>
          </cell>
          <cell r="AL1616" t="str">
            <v>Chirografario</v>
          </cell>
          <cell r="AM1616" t="str">
            <v>Chirografario - Altro</v>
          </cell>
          <cell r="AN1616" t="str">
            <v>CONSUMER - NON IPO</v>
          </cell>
        </row>
        <row r="1617">
          <cell r="M1617">
            <v>24799.360000000001</v>
          </cell>
          <cell r="N1617">
            <v>24799.360000000004</v>
          </cell>
          <cell r="R1617">
            <v>1173.96</v>
          </cell>
          <cell r="AB1617" t="str">
            <v>Chirografario</v>
          </cell>
          <cell r="AK1617">
            <v>96275.871561643857</v>
          </cell>
          <cell r="AL1617" t="str">
            <v>Chirografario</v>
          </cell>
          <cell r="AM1617" t="str">
            <v>Chirografario - Altro</v>
          </cell>
          <cell r="AN1617" t="str">
            <v>CONSUMER - NON IPO</v>
          </cell>
        </row>
        <row r="1618">
          <cell r="M1618">
            <v>4073.69</v>
          </cell>
          <cell r="N1618">
            <v>4073.6899999999996</v>
          </cell>
          <cell r="R1618">
            <v>618.4</v>
          </cell>
          <cell r="AB1618" t="str">
            <v>Chirografario</v>
          </cell>
          <cell r="AK1618">
            <v>33727.921041095884</v>
          </cell>
          <cell r="AL1618" t="str">
            <v>Chirografario</v>
          </cell>
          <cell r="AM1618" t="str">
            <v>Chirografario - Altro</v>
          </cell>
          <cell r="AN1618" t="str">
            <v>CONSUMER - NON IPO</v>
          </cell>
        </row>
        <row r="1619">
          <cell r="M1619">
            <v>28798.560000000001</v>
          </cell>
          <cell r="N1619">
            <v>28798.560000000001</v>
          </cell>
          <cell r="R1619">
            <v>4085.59</v>
          </cell>
          <cell r="AB1619" t="str">
            <v>Chirografario</v>
          </cell>
          <cell r="AK1619">
            <v>414462.56350684928</v>
          </cell>
          <cell r="AL1619" t="str">
            <v>Chirografario</v>
          </cell>
          <cell r="AM1619" t="str">
            <v>Chirografario - Altro</v>
          </cell>
          <cell r="AN1619" t="str">
            <v>CONSUMER - NON IPO</v>
          </cell>
        </row>
        <row r="1620">
          <cell r="M1620">
            <v>14201.57</v>
          </cell>
          <cell r="N1620">
            <v>14201.57</v>
          </cell>
          <cell r="R1620">
            <v>502.87</v>
          </cell>
          <cell r="AB1620" t="str">
            <v>Chirografario</v>
          </cell>
          <cell r="AK1620">
            <v>236057.32928767122</v>
          </cell>
          <cell r="AL1620" t="str">
            <v>Chirografario</v>
          </cell>
          <cell r="AM1620" t="str">
            <v>Chirografario - Altro</v>
          </cell>
          <cell r="AN1620" t="str">
            <v>CONSUMER - NON IPO</v>
          </cell>
        </row>
        <row r="1621">
          <cell r="M1621">
            <v>9189.73</v>
          </cell>
          <cell r="N1621">
            <v>9189.73</v>
          </cell>
          <cell r="R1621">
            <v>317.33</v>
          </cell>
          <cell r="AB1621" t="str">
            <v>Chirografario</v>
          </cell>
          <cell r="AK1621">
            <v>164458.40098630136</v>
          </cell>
          <cell r="AL1621" t="str">
            <v>Chirografario</v>
          </cell>
          <cell r="AM1621" t="str">
            <v>Chirografario - Altro</v>
          </cell>
          <cell r="AN1621" t="str">
            <v>CONSUMER - NON IPO</v>
          </cell>
        </row>
        <row r="1622">
          <cell r="M1622">
            <v>10651.99</v>
          </cell>
          <cell r="N1622">
            <v>12089.71</v>
          </cell>
          <cell r="R1622">
            <v>0</v>
          </cell>
          <cell r="AB1622" t="str">
            <v>Chirografario</v>
          </cell>
          <cell r="AK1622">
            <v>252724.62273972601</v>
          </cell>
          <cell r="AL1622" t="str">
            <v>Chirografario</v>
          </cell>
          <cell r="AM1622" t="str">
            <v>Chirografario - Altro</v>
          </cell>
          <cell r="AN1622" t="str">
            <v>CONSUMER - NON IPO</v>
          </cell>
        </row>
        <row r="1623">
          <cell r="M1623">
            <v>13304.82</v>
          </cell>
          <cell r="N1623">
            <v>13304.82</v>
          </cell>
          <cell r="R1623">
            <v>348.79</v>
          </cell>
          <cell r="AB1623" t="str">
            <v>Chirografario</v>
          </cell>
          <cell r="AK1623">
            <v>278125.41534246574</v>
          </cell>
          <cell r="AL1623" t="str">
            <v>Chirografario</v>
          </cell>
          <cell r="AM1623" t="str">
            <v>Chirografario - Altro</v>
          </cell>
          <cell r="AN1623" t="str">
            <v>CONSUMER - NON IPO</v>
          </cell>
        </row>
        <row r="1624">
          <cell r="M1624">
            <v>33115.019999999997</v>
          </cell>
          <cell r="N1624">
            <v>33115.020000000004</v>
          </cell>
          <cell r="R1624">
            <v>1558.07</v>
          </cell>
          <cell r="AB1624" t="str">
            <v>Chirografario</v>
          </cell>
          <cell r="AK1624">
            <v>128558.85846575345</v>
          </cell>
          <cell r="AL1624" t="str">
            <v>Chirografario</v>
          </cell>
          <cell r="AM1624" t="str">
            <v>Chirografario - Altro</v>
          </cell>
          <cell r="AN1624" t="str">
            <v>CONSUMER - NON IPO</v>
          </cell>
        </row>
        <row r="1625">
          <cell r="M1625">
            <v>8349.0499999999993</v>
          </cell>
          <cell r="N1625">
            <v>8349.0499999999993</v>
          </cell>
          <cell r="R1625">
            <v>1558.24</v>
          </cell>
          <cell r="AB1625" t="str">
            <v>Chirografario</v>
          </cell>
          <cell r="AK1625">
            <v>24864.15712328767</v>
          </cell>
          <cell r="AL1625" t="str">
            <v>Chirografario</v>
          </cell>
          <cell r="AM1625" t="str">
            <v>Chirografario - Altro</v>
          </cell>
          <cell r="AN1625" t="str">
            <v>CONSUMER - NON IPO</v>
          </cell>
        </row>
        <row r="1626">
          <cell r="M1626">
            <v>15778.65</v>
          </cell>
          <cell r="N1626">
            <v>15778.65</v>
          </cell>
          <cell r="R1626">
            <v>0</v>
          </cell>
          <cell r="AB1626" t="str">
            <v>Chirografario</v>
          </cell>
          <cell r="AK1626">
            <v>37566.15575342466</v>
          </cell>
          <cell r="AL1626" t="str">
            <v>Chirografario</v>
          </cell>
          <cell r="AM1626" t="str">
            <v>Chirografario - Altro</v>
          </cell>
          <cell r="AN1626" t="str">
            <v>CONSUMER - NON IPO</v>
          </cell>
        </row>
        <row r="1627">
          <cell r="M1627">
            <v>2276.61</v>
          </cell>
          <cell r="N1627">
            <v>2276.6099999999997</v>
          </cell>
          <cell r="R1627">
            <v>438.26</v>
          </cell>
          <cell r="AB1627" t="str">
            <v>Chirografario</v>
          </cell>
          <cell r="AK1627">
            <v>4160.2708767123277</v>
          </cell>
          <cell r="AL1627" t="str">
            <v>Chirografario</v>
          </cell>
          <cell r="AM1627" t="str">
            <v>Chirografario - Altro</v>
          </cell>
          <cell r="AN1627" t="str">
            <v>CONSUMER - NON IPO</v>
          </cell>
        </row>
        <row r="1628">
          <cell r="M1628">
            <v>26178.79</v>
          </cell>
          <cell r="N1628">
            <v>26178.79</v>
          </cell>
          <cell r="R1628">
            <v>1239.73</v>
          </cell>
          <cell r="AB1628" t="str">
            <v>Chirografario</v>
          </cell>
          <cell r="AK1628">
            <v>105575.83254794522</v>
          </cell>
          <cell r="AL1628" t="str">
            <v>Chirografario</v>
          </cell>
          <cell r="AM1628" t="str">
            <v>Chirografario - Altro</v>
          </cell>
          <cell r="AN1628" t="str">
            <v>CONSUMER - NON IPO</v>
          </cell>
        </row>
        <row r="1629">
          <cell r="M1629">
            <v>16956.45</v>
          </cell>
          <cell r="N1629">
            <v>16956.45</v>
          </cell>
          <cell r="R1629">
            <v>1461.1799999999998</v>
          </cell>
          <cell r="AB1629" t="str">
            <v>Chirografario</v>
          </cell>
          <cell r="AK1629">
            <v>39255.34315068493</v>
          </cell>
          <cell r="AL1629" t="str">
            <v>Chirografario</v>
          </cell>
          <cell r="AM1629" t="str">
            <v>Chirografario - Altro</v>
          </cell>
          <cell r="AN1629" t="str">
            <v>CONSUMER - NON IPO</v>
          </cell>
        </row>
        <row r="1630">
          <cell r="M1630">
            <v>4064.6099999999997</v>
          </cell>
          <cell r="N1630">
            <v>4064.6099999999997</v>
          </cell>
          <cell r="R1630">
            <v>130.25</v>
          </cell>
          <cell r="AB1630" t="str">
            <v>Chirografario</v>
          </cell>
          <cell r="AK1630">
            <v>64410.148602739719</v>
          </cell>
          <cell r="AL1630" t="str">
            <v>Chirografario</v>
          </cell>
          <cell r="AM1630" t="str">
            <v>Chirografario - Altro</v>
          </cell>
          <cell r="AN1630" t="str">
            <v>CONSUMER - NON IPO</v>
          </cell>
        </row>
        <row r="1631">
          <cell r="M1631">
            <v>33451.74</v>
          </cell>
          <cell r="N1631">
            <v>33451.740000000005</v>
          </cell>
          <cell r="R1631">
            <v>0</v>
          </cell>
          <cell r="AB1631" t="str">
            <v>Chirografario</v>
          </cell>
          <cell r="AK1631">
            <v>70294.478301369876</v>
          </cell>
          <cell r="AL1631" t="str">
            <v>Chirografario</v>
          </cell>
          <cell r="AM1631" t="str">
            <v>Chirografario - Altro</v>
          </cell>
          <cell r="AN1631" t="str">
            <v>CONSUMER - NON IPO</v>
          </cell>
        </row>
        <row r="1632">
          <cell r="M1632">
            <v>4131.58</v>
          </cell>
          <cell r="N1632">
            <v>4131.58</v>
          </cell>
          <cell r="R1632">
            <v>393.54</v>
          </cell>
          <cell r="AB1632" t="str">
            <v>Chirografario</v>
          </cell>
          <cell r="AK1632">
            <v>9542.2518904109602</v>
          </cell>
          <cell r="AL1632" t="str">
            <v>Chirografario</v>
          </cell>
          <cell r="AM1632" t="str">
            <v>Chirografario - Altro</v>
          </cell>
          <cell r="AN1632" t="str">
            <v>CONSUMER - NON IPO</v>
          </cell>
        </row>
        <row r="1633">
          <cell r="M1633">
            <v>37011.53</v>
          </cell>
          <cell r="N1633">
            <v>37011.53</v>
          </cell>
          <cell r="R1633">
            <v>2218.0300000000002</v>
          </cell>
          <cell r="AB1633" t="str">
            <v>Chirografario</v>
          </cell>
          <cell r="AK1633">
            <v>550508.48320547945</v>
          </cell>
          <cell r="AL1633" t="str">
            <v>Chirografario</v>
          </cell>
          <cell r="AM1633" t="str">
            <v>Chirografario - Altro</v>
          </cell>
          <cell r="AN1633" t="str">
            <v>CONSUMER - NON IPO</v>
          </cell>
        </row>
        <row r="1634">
          <cell r="M1634">
            <v>55033.14</v>
          </cell>
          <cell r="N1634">
            <v>55033.14</v>
          </cell>
          <cell r="R1634">
            <v>5056.21</v>
          </cell>
          <cell r="AB1634" t="str">
            <v>Chirografario</v>
          </cell>
          <cell r="AK1634">
            <v>184247.93720547945</v>
          </cell>
          <cell r="AL1634" t="str">
            <v>Chirografario</v>
          </cell>
          <cell r="AM1634" t="str">
            <v>Chirografario - Altro</v>
          </cell>
          <cell r="AN1634" t="str">
            <v>CONSUMER - NON IPO</v>
          </cell>
        </row>
        <row r="1635">
          <cell r="M1635">
            <v>2876.52</v>
          </cell>
          <cell r="N1635">
            <v>2876.5200000000004</v>
          </cell>
          <cell r="R1635">
            <v>558.29999999999995</v>
          </cell>
          <cell r="AB1635" t="str">
            <v>Chirografario</v>
          </cell>
          <cell r="AK1635">
            <v>5366.8770410958914</v>
          </cell>
          <cell r="AL1635" t="str">
            <v>Chirografario</v>
          </cell>
          <cell r="AM1635" t="str">
            <v>Chirografario - Altro</v>
          </cell>
          <cell r="AN1635" t="str">
            <v>CONSUMER - NON IPO</v>
          </cell>
        </row>
        <row r="1636">
          <cell r="M1636">
            <v>9308.4500000000007</v>
          </cell>
          <cell r="N1636">
            <v>9308.4500000000007</v>
          </cell>
          <cell r="R1636">
            <v>0</v>
          </cell>
          <cell r="AB1636" t="str">
            <v>Chirografario</v>
          </cell>
          <cell r="AK1636">
            <v>112160.44684931508</v>
          </cell>
          <cell r="AL1636" t="str">
            <v>Chirografario</v>
          </cell>
          <cell r="AM1636" t="str">
            <v>Chirografario - Altro</v>
          </cell>
          <cell r="AN1636" t="str">
            <v>CONSUMER - NON IPO</v>
          </cell>
        </row>
        <row r="1637">
          <cell r="M1637">
            <v>585.34</v>
          </cell>
          <cell r="N1637">
            <v>585.34</v>
          </cell>
          <cell r="R1637">
            <v>114.46</v>
          </cell>
          <cell r="AB1637" t="str">
            <v>Chirografario</v>
          </cell>
          <cell r="AK1637">
            <v>1137.0029041095891</v>
          </cell>
          <cell r="AL1637" t="str">
            <v>Chirografario</v>
          </cell>
          <cell r="AM1637" t="str">
            <v>Chirografario - Altro</v>
          </cell>
          <cell r="AN1637" t="str">
            <v>CONSUMER - NON IPO</v>
          </cell>
        </row>
        <row r="1638">
          <cell r="M1638">
            <v>8017.49</v>
          </cell>
          <cell r="N1638">
            <v>8017.49</v>
          </cell>
          <cell r="R1638">
            <v>3083.6</v>
          </cell>
          <cell r="AB1638" t="str">
            <v>Chirografario</v>
          </cell>
          <cell r="AK1638">
            <v>14211.824739726026</v>
          </cell>
          <cell r="AL1638" t="str">
            <v>Chirografario</v>
          </cell>
          <cell r="AM1638" t="str">
            <v>Chirografario - Altro</v>
          </cell>
          <cell r="AN1638" t="str">
            <v>CONSUMER - NON IPO</v>
          </cell>
        </row>
        <row r="1639">
          <cell r="M1639">
            <v>4025.24</v>
          </cell>
          <cell r="N1639">
            <v>4025.2400000000002</v>
          </cell>
          <cell r="R1639">
            <v>784.93</v>
          </cell>
          <cell r="AB1639" t="str">
            <v>Chirografario</v>
          </cell>
          <cell r="AK1639">
            <v>7454.9650410958902</v>
          </cell>
          <cell r="AL1639" t="str">
            <v>Chirografario</v>
          </cell>
          <cell r="AM1639" t="str">
            <v>Chirografario - Altro</v>
          </cell>
          <cell r="AN1639" t="str">
            <v>CONSUMER - NON IPO</v>
          </cell>
        </row>
        <row r="1640">
          <cell r="M1640">
            <v>89526.720000000001</v>
          </cell>
          <cell r="N1640">
            <v>89526.720000000001</v>
          </cell>
          <cell r="R1640">
            <v>0</v>
          </cell>
          <cell r="AB1640" t="str">
            <v>Chirografario</v>
          </cell>
          <cell r="AK1640">
            <v>710327.07156164385</v>
          </cell>
          <cell r="AL1640" t="str">
            <v>Chirografario</v>
          </cell>
          <cell r="AM1640" t="str">
            <v>Chirografario - Altro</v>
          </cell>
          <cell r="AN1640" t="str">
            <v>CONSUMER - NON IPO</v>
          </cell>
        </row>
        <row r="1641">
          <cell r="M1641">
            <v>13019.79</v>
          </cell>
          <cell r="N1641">
            <v>13019.79</v>
          </cell>
          <cell r="R1641">
            <v>1188.44</v>
          </cell>
          <cell r="AB1641" t="str">
            <v>Chirografario</v>
          </cell>
          <cell r="AK1641">
            <v>34350.843205479454</v>
          </cell>
          <cell r="AL1641" t="str">
            <v>Chirografario</v>
          </cell>
          <cell r="AM1641" t="str">
            <v>Chirografario - Altro</v>
          </cell>
          <cell r="AN1641" t="str">
            <v>CONSUMER - NON IPO</v>
          </cell>
        </row>
        <row r="1642">
          <cell r="M1642">
            <v>24938.560000000001</v>
          </cell>
          <cell r="N1642">
            <v>24938.560000000001</v>
          </cell>
          <cell r="R1642">
            <v>0</v>
          </cell>
          <cell r="AB1642" t="str">
            <v>Chirografario</v>
          </cell>
          <cell r="AK1642">
            <v>111232.81008219179</v>
          </cell>
          <cell r="AL1642" t="str">
            <v>Chirografario</v>
          </cell>
          <cell r="AM1642" t="str">
            <v>Chirografario - Altro</v>
          </cell>
          <cell r="AN1642" t="str">
            <v>CONSUMER - NON IPO</v>
          </cell>
        </row>
        <row r="1643">
          <cell r="M1643">
            <v>72610.149999999994</v>
          </cell>
          <cell r="N1643">
            <v>72610.149999999994</v>
          </cell>
          <cell r="R1643">
            <v>1127.48</v>
          </cell>
          <cell r="AB1643" t="str">
            <v>Chirografario</v>
          </cell>
          <cell r="AK1643">
            <v>869531.4127397259</v>
          </cell>
          <cell r="AL1643" t="str">
            <v>Chirografario</v>
          </cell>
          <cell r="AM1643" t="str">
            <v>Chirografario - Altro</v>
          </cell>
          <cell r="AN1643" t="str">
            <v>CONSUMER - NON IPO</v>
          </cell>
        </row>
        <row r="1644">
          <cell r="M1644">
            <v>54865.51</v>
          </cell>
          <cell r="N1644">
            <v>54865.51</v>
          </cell>
          <cell r="R1644">
            <v>1617.96</v>
          </cell>
          <cell r="AB1644" t="str">
            <v>Chirografario</v>
          </cell>
          <cell r="AK1644">
            <v>517840.22452054796</v>
          </cell>
          <cell r="AL1644" t="str">
            <v>Chirografario</v>
          </cell>
          <cell r="AM1644" t="str">
            <v>Chirografario - Altro</v>
          </cell>
          <cell r="AN1644" t="str">
            <v>CONSUMER - NON IPO</v>
          </cell>
        </row>
        <row r="1645">
          <cell r="M1645">
            <v>29466.92</v>
          </cell>
          <cell r="N1645">
            <v>29466.92</v>
          </cell>
          <cell r="R1645">
            <v>2378</v>
          </cell>
          <cell r="AB1645" t="str">
            <v>Chirografario</v>
          </cell>
          <cell r="AK1645">
            <v>75483.753972602732</v>
          </cell>
          <cell r="AL1645" t="str">
            <v>Chirografario</v>
          </cell>
          <cell r="AM1645" t="str">
            <v>Chirografario - Altro</v>
          </cell>
          <cell r="AN1645" t="str">
            <v>CONSUMER - NON IPO</v>
          </cell>
        </row>
        <row r="1646">
          <cell r="M1646">
            <v>1462.43</v>
          </cell>
          <cell r="N1646">
            <v>1462.4299999999998</v>
          </cell>
          <cell r="R1646">
            <v>1161.26</v>
          </cell>
          <cell r="AB1646" t="str">
            <v>Chirografario</v>
          </cell>
          <cell r="AK1646">
            <v>4619.6761369863007</v>
          </cell>
          <cell r="AL1646" t="str">
            <v>Chirografario</v>
          </cell>
          <cell r="AM1646" t="str">
            <v>Chirografario - Altro</v>
          </cell>
          <cell r="AN1646" t="str">
            <v>CONSUMER - NON IPO</v>
          </cell>
        </row>
        <row r="1647">
          <cell r="M1647">
            <v>1231.82</v>
          </cell>
          <cell r="N1647">
            <v>1231.82</v>
          </cell>
          <cell r="R1647">
            <v>234.1</v>
          </cell>
          <cell r="AB1647" t="str">
            <v>Chirografario</v>
          </cell>
          <cell r="AK1647">
            <v>2092.4065753424657</v>
          </cell>
          <cell r="AL1647" t="str">
            <v>Chirografario</v>
          </cell>
          <cell r="AM1647" t="str">
            <v>Chirografario - Altro</v>
          </cell>
          <cell r="AN1647" t="str">
            <v>CONSUMER - NON IPO</v>
          </cell>
        </row>
        <row r="1648">
          <cell r="M1648">
            <v>1827</v>
          </cell>
          <cell r="N1648">
            <v>1827</v>
          </cell>
          <cell r="R1648">
            <v>437.45</v>
          </cell>
          <cell r="AB1648" t="str">
            <v>Chirografario</v>
          </cell>
          <cell r="AK1648">
            <v>4294.7013698630135</v>
          </cell>
          <cell r="AL1648" t="str">
            <v>Chirografario</v>
          </cell>
          <cell r="AM1648" t="str">
            <v>Chirografario - Altro</v>
          </cell>
          <cell r="AN1648" t="str">
            <v>CONSUMER - NON IPO</v>
          </cell>
        </row>
        <row r="1649">
          <cell r="M1649">
            <v>37116.32</v>
          </cell>
          <cell r="N1649">
            <v>37116.320000000007</v>
          </cell>
          <cell r="R1649">
            <v>1302.51</v>
          </cell>
          <cell r="AB1649" t="str">
            <v>Chirografario</v>
          </cell>
          <cell r="AK1649">
            <v>138398.11375342467</v>
          </cell>
          <cell r="AL1649" t="str">
            <v>Chirografario</v>
          </cell>
          <cell r="AM1649" t="str">
            <v>Chirografario - Altro</v>
          </cell>
          <cell r="AN1649" t="str">
            <v>CONSUMER - NON IPO</v>
          </cell>
        </row>
        <row r="1650">
          <cell r="M1650">
            <v>3897.86</v>
          </cell>
          <cell r="N1650">
            <v>3897.86</v>
          </cell>
          <cell r="R1650">
            <v>555.19000000000005</v>
          </cell>
          <cell r="AB1650" t="str">
            <v>Chirografario</v>
          </cell>
          <cell r="AK1650">
            <v>55509.798027397264</v>
          </cell>
          <cell r="AL1650" t="str">
            <v>Chirografario</v>
          </cell>
          <cell r="AM1650" t="str">
            <v>Chirografario - Altro</v>
          </cell>
          <cell r="AN1650" t="str">
            <v>CONSUMER - NON IPO</v>
          </cell>
        </row>
        <row r="1651">
          <cell r="M1651">
            <v>11121.93</v>
          </cell>
          <cell r="N1651">
            <v>11121.93</v>
          </cell>
          <cell r="R1651">
            <v>2159.7399999999998</v>
          </cell>
          <cell r="AB1651" t="str">
            <v>Chirografario</v>
          </cell>
          <cell r="AK1651">
            <v>21025.018356164383</v>
          </cell>
          <cell r="AL1651" t="str">
            <v>Chirografario</v>
          </cell>
          <cell r="AM1651" t="str">
            <v>Chirografario - Altro</v>
          </cell>
          <cell r="AN1651" t="str">
            <v>CONSUMER - NON IPO</v>
          </cell>
        </row>
        <row r="1652">
          <cell r="M1652">
            <v>1159.5899999999999</v>
          </cell>
          <cell r="N1652">
            <v>1159.5900000000001</v>
          </cell>
          <cell r="R1652">
            <v>56.6</v>
          </cell>
          <cell r="AB1652" t="str">
            <v>Chirografario</v>
          </cell>
          <cell r="AK1652">
            <v>2964.1026575342466</v>
          </cell>
          <cell r="AL1652" t="str">
            <v>Chirografario</v>
          </cell>
          <cell r="AM1652" t="str">
            <v>Chirografario - Altro</v>
          </cell>
          <cell r="AN1652" t="str">
            <v>CONSUMER - NON IPO</v>
          </cell>
        </row>
        <row r="1653">
          <cell r="M1653">
            <v>5166.7699999999995</v>
          </cell>
          <cell r="N1653">
            <v>5166.7699999999995</v>
          </cell>
          <cell r="R1653">
            <v>191.08</v>
          </cell>
          <cell r="AB1653" t="str">
            <v>Chirografario</v>
          </cell>
          <cell r="AK1653">
            <v>11848.182164383561</v>
          </cell>
          <cell r="AL1653" t="str">
            <v>Chirografario</v>
          </cell>
          <cell r="AM1653" t="str">
            <v>Chirografario - Altro</v>
          </cell>
          <cell r="AN1653" t="str">
            <v>CONSUMER - NON IPO</v>
          </cell>
        </row>
        <row r="1654">
          <cell r="M1654">
            <v>41598.639999999999</v>
          </cell>
          <cell r="N1654">
            <v>41598.639999999999</v>
          </cell>
          <cell r="R1654">
            <v>0</v>
          </cell>
          <cell r="AB1654" t="str">
            <v>Chirografario</v>
          </cell>
          <cell r="AK1654">
            <v>464081.26597260271</v>
          </cell>
          <cell r="AL1654" t="str">
            <v>Chirografario</v>
          </cell>
          <cell r="AM1654" t="str">
            <v>Chirografario - Altro</v>
          </cell>
          <cell r="AN1654" t="str">
            <v>CONSUMER - NON IPO</v>
          </cell>
        </row>
        <row r="1655">
          <cell r="M1655">
            <v>5727.93</v>
          </cell>
          <cell r="N1655">
            <v>5727.93</v>
          </cell>
          <cell r="R1655">
            <v>1088.79</v>
          </cell>
          <cell r="AB1655" t="str">
            <v>Chirografario</v>
          </cell>
          <cell r="AK1655">
            <v>11706.947342465754</v>
          </cell>
          <cell r="AL1655" t="str">
            <v>Chirografario</v>
          </cell>
          <cell r="AM1655" t="str">
            <v>Chirografario - Altro</v>
          </cell>
          <cell r="AN1655" t="str">
            <v>CONSUMER - NON IPO</v>
          </cell>
        </row>
        <row r="1656">
          <cell r="M1656">
            <v>9549.8799999999992</v>
          </cell>
          <cell r="N1656">
            <v>9549.880000000001</v>
          </cell>
          <cell r="R1656">
            <v>1455.64</v>
          </cell>
          <cell r="AB1656" t="str">
            <v>Chirografario</v>
          </cell>
          <cell r="AK1656">
            <v>21899.3138630137</v>
          </cell>
          <cell r="AL1656" t="str">
            <v>Chirografario</v>
          </cell>
          <cell r="AM1656" t="str">
            <v>Chirografario - Altro</v>
          </cell>
          <cell r="AN1656" t="str">
            <v>CONSUMER - NON IPO</v>
          </cell>
        </row>
        <row r="1657">
          <cell r="M1657">
            <v>201.65</v>
          </cell>
          <cell r="N1657">
            <v>201.64999999999998</v>
          </cell>
          <cell r="R1657">
            <v>29.65</v>
          </cell>
          <cell r="AB1657" t="str">
            <v>Chirografario</v>
          </cell>
          <cell r="AK1657">
            <v>2616.4778082191779</v>
          </cell>
          <cell r="AL1657" t="str">
            <v>Chirografario</v>
          </cell>
          <cell r="AM1657" t="str">
            <v>Chirografario - Altro</v>
          </cell>
          <cell r="AN1657" t="str">
            <v>CONSUMER - NON IPO</v>
          </cell>
        </row>
        <row r="1658">
          <cell r="M1658">
            <v>55343.12</v>
          </cell>
          <cell r="N1658">
            <v>55343.12</v>
          </cell>
          <cell r="R1658">
            <v>0</v>
          </cell>
          <cell r="AB1658" t="str">
            <v>Chirografario</v>
          </cell>
          <cell r="AK1658">
            <v>672001.93928767124</v>
          </cell>
          <cell r="AL1658" t="str">
            <v>Chirografario</v>
          </cell>
          <cell r="AM1658" t="str">
            <v>Chirografario - Altro</v>
          </cell>
          <cell r="AN1658" t="str">
            <v>CONSUMER - NON IPO</v>
          </cell>
        </row>
        <row r="1659">
          <cell r="M1659">
            <v>4403.1400000000003</v>
          </cell>
          <cell r="N1659">
            <v>4403.1400000000003</v>
          </cell>
          <cell r="R1659">
            <v>216.19</v>
          </cell>
          <cell r="AB1659" t="str">
            <v>Chirografario</v>
          </cell>
          <cell r="AK1659">
            <v>8745.9630136986307</v>
          </cell>
          <cell r="AL1659" t="str">
            <v>Chirografario</v>
          </cell>
          <cell r="AM1659" t="str">
            <v>Chirografario - Altro</v>
          </cell>
          <cell r="AN1659" t="str">
            <v>CONSUMER - NON IPO</v>
          </cell>
        </row>
        <row r="1660">
          <cell r="M1660">
            <v>3627.71</v>
          </cell>
          <cell r="N1660">
            <v>3627.71</v>
          </cell>
          <cell r="R1660">
            <v>714.79</v>
          </cell>
          <cell r="AB1660" t="str">
            <v>Chirografario</v>
          </cell>
          <cell r="AK1660">
            <v>7324.9925205479449</v>
          </cell>
          <cell r="AL1660" t="str">
            <v>Chirografario</v>
          </cell>
          <cell r="AM1660" t="str">
            <v>Chirografario - Altro</v>
          </cell>
          <cell r="AN1660" t="str">
            <v>CONSUMER - NON IPO</v>
          </cell>
        </row>
        <row r="1661">
          <cell r="M1661">
            <v>18189.3</v>
          </cell>
          <cell r="N1661">
            <v>18189.3</v>
          </cell>
          <cell r="R1661">
            <v>879.61</v>
          </cell>
          <cell r="AB1661" t="str">
            <v>Chirografario</v>
          </cell>
          <cell r="AK1661">
            <v>45049.663561643836</v>
          </cell>
          <cell r="AL1661" t="str">
            <v>Chirografario</v>
          </cell>
          <cell r="AM1661" t="str">
            <v>Chirografario - Altro</v>
          </cell>
          <cell r="AN1661" t="str">
            <v>CONSUMER - NON IPO</v>
          </cell>
        </row>
        <row r="1662">
          <cell r="M1662">
            <v>31092.51</v>
          </cell>
          <cell r="N1662">
            <v>31092.51</v>
          </cell>
          <cell r="R1662">
            <v>2448.08</v>
          </cell>
          <cell r="AB1662" t="str">
            <v>Chirografario</v>
          </cell>
          <cell r="AK1662">
            <v>399602.64221917809</v>
          </cell>
          <cell r="AL1662" t="str">
            <v>Chirografario</v>
          </cell>
          <cell r="AM1662" t="str">
            <v>Chirografario - Altro</v>
          </cell>
          <cell r="AN1662" t="str">
            <v>CONSUMER - NON IPO</v>
          </cell>
        </row>
        <row r="1663">
          <cell r="M1663">
            <v>4943.97</v>
          </cell>
          <cell r="N1663">
            <v>4943.97</v>
          </cell>
          <cell r="R1663">
            <v>969.85</v>
          </cell>
          <cell r="AB1663" t="str">
            <v>Chirografario</v>
          </cell>
          <cell r="AK1663">
            <v>8492.7923013698637</v>
          </cell>
          <cell r="AL1663" t="str">
            <v>Chirografario</v>
          </cell>
          <cell r="AM1663" t="str">
            <v>Chirografario - Altro</v>
          </cell>
          <cell r="AN1663" t="str">
            <v>CONSUMER - NON IPO</v>
          </cell>
        </row>
        <row r="1664">
          <cell r="M1664">
            <v>3104.16</v>
          </cell>
          <cell r="N1664">
            <v>3104.16</v>
          </cell>
          <cell r="R1664">
            <v>262.45</v>
          </cell>
          <cell r="AB1664" t="str">
            <v>Chirografario</v>
          </cell>
          <cell r="AK1664">
            <v>6106.2654246575339</v>
          </cell>
          <cell r="AL1664" t="str">
            <v>Chirografario</v>
          </cell>
          <cell r="AM1664" t="str">
            <v>Chirografario - Altro</v>
          </cell>
          <cell r="AN1664" t="str">
            <v>CONSUMER - NON IPO</v>
          </cell>
        </row>
        <row r="1665">
          <cell r="M1665">
            <v>55860.61</v>
          </cell>
          <cell r="N1665">
            <v>55860.61</v>
          </cell>
          <cell r="R1665">
            <v>0</v>
          </cell>
          <cell r="AB1665" t="str">
            <v>Chirografario</v>
          </cell>
          <cell r="AK1665">
            <v>602682.41693150683</v>
          </cell>
          <cell r="AL1665" t="str">
            <v>Chirografario</v>
          </cell>
          <cell r="AM1665" t="str">
            <v>Chirografario - Altro</v>
          </cell>
          <cell r="AN1665" t="str">
            <v>CONSUMER - NON IPO</v>
          </cell>
        </row>
        <row r="1666">
          <cell r="M1666">
            <v>13332.57</v>
          </cell>
          <cell r="N1666">
            <v>13332.570000000002</v>
          </cell>
          <cell r="R1666">
            <v>0</v>
          </cell>
          <cell r="AB1666" t="str">
            <v>Chirografario</v>
          </cell>
          <cell r="AK1666">
            <v>34335.933698630142</v>
          </cell>
          <cell r="AL1666" t="str">
            <v>Chirografario</v>
          </cell>
          <cell r="AM1666" t="str">
            <v>Chirografario - Altro</v>
          </cell>
          <cell r="AN1666" t="str">
            <v>CONSUMER - NON IPO</v>
          </cell>
        </row>
        <row r="1667">
          <cell r="M1667">
            <v>6686.83</v>
          </cell>
          <cell r="N1667">
            <v>6686.83</v>
          </cell>
          <cell r="R1667">
            <v>252.61</v>
          </cell>
          <cell r="AB1667" t="str">
            <v>Chirografario</v>
          </cell>
          <cell r="AK1667">
            <v>92626.335561643835</v>
          </cell>
          <cell r="AL1667" t="str">
            <v>Chirografario</v>
          </cell>
          <cell r="AM1667" t="str">
            <v>Chirografario - Altro</v>
          </cell>
          <cell r="AN1667" t="str">
            <v>CONSUMER - NON IPO</v>
          </cell>
        </row>
        <row r="1668">
          <cell r="M1668">
            <v>10095.75</v>
          </cell>
          <cell r="N1668">
            <v>10095.75</v>
          </cell>
          <cell r="R1668">
            <v>1449.27</v>
          </cell>
          <cell r="AB1668" t="str">
            <v>Chirografario</v>
          </cell>
          <cell r="AK1668">
            <v>139846.88219178081</v>
          </cell>
          <cell r="AL1668" t="str">
            <v>Chirografario</v>
          </cell>
          <cell r="AM1668" t="str">
            <v>Chirografario - Altro</v>
          </cell>
          <cell r="AN1668" t="str">
            <v>CONSUMER - NON IPO</v>
          </cell>
        </row>
        <row r="1669">
          <cell r="M1669">
            <v>5287.57</v>
          </cell>
          <cell r="N1669">
            <v>5287.5700000000006</v>
          </cell>
          <cell r="R1669">
            <v>0</v>
          </cell>
          <cell r="AB1669" t="str">
            <v>Chirografario</v>
          </cell>
          <cell r="AK1669">
            <v>17977.738000000001</v>
          </cell>
          <cell r="AL1669" t="str">
            <v>Chirografario</v>
          </cell>
          <cell r="AM1669" t="str">
            <v>Chirografario - Altro</v>
          </cell>
          <cell r="AN1669" t="str">
            <v>CONSUMER - NON IPO</v>
          </cell>
        </row>
        <row r="1670">
          <cell r="M1670">
            <v>10189.77</v>
          </cell>
          <cell r="N1670">
            <v>10189.769999999999</v>
          </cell>
          <cell r="R1670">
            <v>0</v>
          </cell>
          <cell r="AB1670" t="str">
            <v>Chirografario</v>
          </cell>
          <cell r="AK1670">
            <v>34645.217999999993</v>
          </cell>
          <cell r="AL1670" t="str">
            <v>Chirografario</v>
          </cell>
          <cell r="AM1670" t="str">
            <v>Chirografario - Altro</v>
          </cell>
          <cell r="AN1670" t="str">
            <v>CONSUMER - NON IPO</v>
          </cell>
        </row>
        <row r="1671">
          <cell r="M1671">
            <v>3665.44</v>
          </cell>
          <cell r="N1671">
            <v>3665.44</v>
          </cell>
          <cell r="R1671">
            <v>351.85</v>
          </cell>
          <cell r="AB1671" t="str">
            <v>Chirografario</v>
          </cell>
          <cell r="AK1671">
            <v>7461.4299178082192</v>
          </cell>
          <cell r="AL1671" t="str">
            <v>Chirografario</v>
          </cell>
          <cell r="AM1671" t="str">
            <v>Chirografario - Altro</v>
          </cell>
          <cell r="AN1671" t="str">
            <v>CONSUMER - NON IPO</v>
          </cell>
        </row>
        <row r="1672">
          <cell r="M1672">
            <v>23155</v>
          </cell>
          <cell r="N1672">
            <v>23155</v>
          </cell>
          <cell r="R1672">
            <v>872.96</v>
          </cell>
          <cell r="AB1672" t="str">
            <v>Chirografario</v>
          </cell>
          <cell r="AK1672">
            <v>323345.30136986298</v>
          </cell>
          <cell r="AL1672" t="str">
            <v>Chirografario</v>
          </cell>
          <cell r="AM1672" t="str">
            <v>Chirografario - Altro</v>
          </cell>
          <cell r="AN1672" t="str">
            <v>CONSUMER - NON IPO</v>
          </cell>
        </row>
        <row r="1673">
          <cell r="M1673">
            <v>76821.13</v>
          </cell>
          <cell r="N1673">
            <v>76821.13</v>
          </cell>
          <cell r="R1673">
            <v>0</v>
          </cell>
          <cell r="AB1673" t="str">
            <v>Chirografario</v>
          </cell>
          <cell r="AK1673">
            <v>837666.02027397254</v>
          </cell>
          <cell r="AL1673" t="str">
            <v>Chirografario</v>
          </cell>
          <cell r="AM1673" t="str">
            <v>Chirografario - Altro</v>
          </cell>
          <cell r="AN1673" t="str">
            <v>CONSUMER - NON IPO</v>
          </cell>
        </row>
        <row r="1674">
          <cell r="M1674">
            <v>5091.6899999999996</v>
          </cell>
          <cell r="N1674">
            <v>5091.6899999999996</v>
          </cell>
          <cell r="R1674">
            <v>0</v>
          </cell>
          <cell r="AB1674" t="str">
            <v>Chirografario</v>
          </cell>
          <cell r="AK1674">
            <v>25793.246054794516</v>
          </cell>
          <cell r="AL1674" t="str">
            <v>Chirografario</v>
          </cell>
          <cell r="AM1674" t="str">
            <v>Chirografario - Altro</v>
          </cell>
          <cell r="AN1674" t="str">
            <v>CONSUMER - NON IPO</v>
          </cell>
        </row>
        <row r="1675">
          <cell r="M1675">
            <v>0</v>
          </cell>
          <cell r="N1675">
            <v>45498.33</v>
          </cell>
          <cell r="R1675">
            <v>0</v>
          </cell>
          <cell r="AB1675" t="str">
            <v>Chirografario</v>
          </cell>
          <cell r="AK1675">
            <v>545107.38928767131</v>
          </cell>
          <cell r="AL1675" t="str">
            <v>Chirografario</v>
          </cell>
          <cell r="AM1675" t="str">
            <v>Chirografario - Altro</v>
          </cell>
          <cell r="AN1675" t="str">
            <v>CONSUMER - NON IPO</v>
          </cell>
        </row>
        <row r="1676">
          <cell r="M1676">
            <v>5042.71</v>
          </cell>
          <cell r="N1676">
            <v>5042.71</v>
          </cell>
          <cell r="R1676">
            <v>663.68000000000006</v>
          </cell>
          <cell r="AB1676" t="str">
            <v>Chirografario</v>
          </cell>
          <cell r="AK1676">
            <v>7018.3470684931508</v>
          </cell>
          <cell r="AL1676" t="str">
            <v>Chirografario</v>
          </cell>
          <cell r="AM1676" t="str">
            <v>Chirografario - Altro</v>
          </cell>
          <cell r="AN1676" t="str">
            <v>CONSUMER - NON IPO</v>
          </cell>
        </row>
        <row r="1677">
          <cell r="M1677">
            <v>6721.38</v>
          </cell>
          <cell r="N1677">
            <v>6721.38</v>
          </cell>
          <cell r="R1677">
            <v>258.62</v>
          </cell>
          <cell r="AB1677" t="str">
            <v>Chirografario</v>
          </cell>
          <cell r="AK1677">
            <v>88961.607616438356</v>
          </cell>
          <cell r="AL1677" t="str">
            <v>Chirografario</v>
          </cell>
          <cell r="AM1677" t="str">
            <v>Chirografario - Altro</v>
          </cell>
          <cell r="AN1677" t="str">
            <v>CONSUMER - NON IPO</v>
          </cell>
        </row>
        <row r="1678">
          <cell r="M1678">
            <v>43905.74</v>
          </cell>
          <cell r="N1678">
            <v>43905.740000000005</v>
          </cell>
          <cell r="R1678">
            <v>0</v>
          </cell>
          <cell r="AB1678" t="str">
            <v>Chirografario</v>
          </cell>
          <cell r="AK1678">
            <v>177427.30547945207</v>
          </cell>
          <cell r="AL1678" t="str">
            <v>Chirografario</v>
          </cell>
          <cell r="AM1678" t="str">
            <v>Chirografario - Altro</v>
          </cell>
          <cell r="AN1678" t="str">
            <v>CONSUMER - NON IPO</v>
          </cell>
        </row>
        <row r="1679">
          <cell r="M1679">
            <v>9540.2800000000007</v>
          </cell>
          <cell r="N1679">
            <v>9674.1299999999992</v>
          </cell>
          <cell r="R1679">
            <v>2351.37</v>
          </cell>
          <cell r="AB1679" t="str">
            <v>Chirografario</v>
          </cell>
          <cell r="AK1679">
            <v>179355.71975342467</v>
          </cell>
          <cell r="AL1679" t="str">
            <v>Chirografario</v>
          </cell>
          <cell r="AM1679" t="str">
            <v>Chirografario - Altro</v>
          </cell>
          <cell r="AN1679" t="str">
            <v>CONSUMER - NON IPO</v>
          </cell>
        </row>
        <row r="1680">
          <cell r="M1680">
            <v>22384.66</v>
          </cell>
          <cell r="N1680">
            <v>22384.66</v>
          </cell>
          <cell r="R1680">
            <v>3996.9700000000003</v>
          </cell>
          <cell r="AB1680" t="str">
            <v>Chirografario</v>
          </cell>
          <cell r="AK1680">
            <v>42316.206575342469</v>
          </cell>
          <cell r="AL1680" t="str">
            <v>Chirografario</v>
          </cell>
          <cell r="AM1680" t="str">
            <v>Chirografario - Altro</v>
          </cell>
          <cell r="AN1680" t="str">
            <v>CONSUMER - NON IPO</v>
          </cell>
        </row>
        <row r="1681">
          <cell r="M1681">
            <v>13018.34</v>
          </cell>
          <cell r="N1681">
            <v>13018.34</v>
          </cell>
          <cell r="R1681">
            <v>413.7</v>
          </cell>
          <cell r="AB1681" t="str">
            <v>Chirografario</v>
          </cell>
          <cell r="AK1681">
            <v>34347.017589041097</v>
          </cell>
          <cell r="AL1681" t="str">
            <v>Chirografario</v>
          </cell>
          <cell r="AM1681" t="str">
            <v>Chirografario - Altro</v>
          </cell>
          <cell r="AN1681" t="str">
            <v>CONSUMER - NON IPO</v>
          </cell>
        </row>
        <row r="1682">
          <cell r="M1682">
            <v>3520.19</v>
          </cell>
          <cell r="N1682">
            <v>3520.19</v>
          </cell>
          <cell r="R1682">
            <v>0</v>
          </cell>
          <cell r="AB1682" t="str">
            <v>Chirografario</v>
          </cell>
          <cell r="AK1682">
            <v>10820.967616438356</v>
          </cell>
          <cell r="AL1682" t="str">
            <v>Chirografario</v>
          </cell>
          <cell r="AM1682" t="str">
            <v>Chirografario - Altro</v>
          </cell>
          <cell r="AN1682" t="str">
            <v>CONSUMER - NON IPO</v>
          </cell>
        </row>
        <row r="1683">
          <cell r="M1683">
            <v>29575.95</v>
          </cell>
          <cell r="N1683">
            <v>29967.82</v>
          </cell>
          <cell r="R1683">
            <v>1638.8</v>
          </cell>
          <cell r="AB1683" t="str">
            <v>Chirografario</v>
          </cell>
          <cell r="AK1683">
            <v>590325.00219178083</v>
          </cell>
          <cell r="AL1683" t="str">
            <v>Chirografario</v>
          </cell>
          <cell r="AM1683" t="str">
            <v>Chirografario - Altro</v>
          </cell>
          <cell r="AN1683" t="str">
            <v>CONSUMER - NON IPO</v>
          </cell>
        </row>
        <row r="1684">
          <cell r="M1684">
            <v>38000.67</v>
          </cell>
          <cell r="N1684">
            <v>38000.67</v>
          </cell>
          <cell r="R1684">
            <v>0</v>
          </cell>
          <cell r="AB1684" t="str">
            <v>Chirografario</v>
          </cell>
          <cell r="AK1684">
            <v>309315.04265753424</v>
          </cell>
          <cell r="AL1684" t="str">
            <v>Chirografario</v>
          </cell>
          <cell r="AM1684" t="str">
            <v>Chirografario - Altro</v>
          </cell>
          <cell r="AN1684" t="str">
            <v>CONSUMER - NON IPO</v>
          </cell>
        </row>
        <row r="1685">
          <cell r="M1685">
            <v>4680.4400000000005</v>
          </cell>
          <cell r="N1685">
            <v>4680.4400000000005</v>
          </cell>
          <cell r="R1685">
            <v>431.31</v>
          </cell>
          <cell r="AB1685" t="str">
            <v>Chirografario</v>
          </cell>
          <cell r="AK1685">
            <v>8553.0232328767124</v>
          </cell>
          <cell r="AL1685" t="str">
            <v>Chirografario</v>
          </cell>
          <cell r="AM1685" t="str">
            <v>Chirografario - Altro</v>
          </cell>
          <cell r="AN1685" t="str">
            <v>CONSUMER - NON IPO</v>
          </cell>
        </row>
        <row r="1686">
          <cell r="M1686">
            <v>32268.65</v>
          </cell>
          <cell r="N1686">
            <v>32268.65</v>
          </cell>
          <cell r="R1686">
            <v>19660.3</v>
          </cell>
          <cell r="AB1686" t="str">
            <v>Chirografario</v>
          </cell>
          <cell r="AK1686">
            <v>330289.52438356163</v>
          </cell>
          <cell r="AL1686" t="str">
            <v>Chirografario</v>
          </cell>
          <cell r="AM1686" t="str">
            <v>Chirografario - Altro</v>
          </cell>
          <cell r="AN1686" t="str">
            <v>CONSUMER - NON IPO</v>
          </cell>
        </row>
        <row r="1687">
          <cell r="M1687">
            <v>11678.36</v>
          </cell>
          <cell r="N1687">
            <v>11678.36</v>
          </cell>
          <cell r="R1687">
            <v>505.02</v>
          </cell>
          <cell r="AB1687" t="str">
            <v>Chirografario</v>
          </cell>
          <cell r="AK1687">
            <v>50424.918794520549</v>
          </cell>
          <cell r="AL1687" t="str">
            <v>Chirografario</v>
          </cell>
          <cell r="AM1687" t="str">
            <v>Chirografario - Altro</v>
          </cell>
          <cell r="AN1687" t="str">
            <v>CONSUMER - NON IPO</v>
          </cell>
        </row>
        <row r="1688">
          <cell r="M1688">
            <v>1539.8</v>
          </cell>
          <cell r="N1688">
            <v>1539.8</v>
          </cell>
          <cell r="R1688">
            <v>277.27999999999997</v>
          </cell>
          <cell r="AB1688" t="str">
            <v>Chirografario</v>
          </cell>
          <cell r="AK1688">
            <v>3294.7501369863016</v>
          </cell>
          <cell r="AL1688" t="str">
            <v>Chirografario</v>
          </cell>
          <cell r="AM1688" t="str">
            <v>Chirografario - Altro</v>
          </cell>
          <cell r="AN1688" t="str">
            <v>CONSUMER - NON IPO</v>
          </cell>
        </row>
        <row r="1689">
          <cell r="M1689">
            <v>26565.84</v>
          </cell>
          <cell r="N1689">
            <v>26565.84</v>
          </cell>
          <cell r="R1689">
            <v>0</v>
          </cell>
          <cell r="AB1689" t="str">
            <v>Chirografario</v>
          </cell>
          <cell r="AK1689">
            <v>49201.391342465751</v>
          </cell>
          <cell r="AL1689" t="str">
            <v>Chirografario</v>
          </cell>
          <cell r="AM1689" t="str">
            <v>Chirografario - Altro</v>
          </cell>
          <cell r="AN1689" t="str">
            <v>CONSUMER - NON IPO</v>
          </cell>
        </row>
        <row r="1690">
          <cell r="M1690">
            <v>10464.83</v>
          </cell>
          <cell r="N1690">
            <v>10464.83</v>
          </cell>
          <cell r="R1690">
            <v>0</v>
          </cell>
          <cell r="AB1690" t="str">
            <v>Chirografario</v>
          </cell>
          <cell r="AK1690">
            <v>143353.83561643836</v>
          </cell>
          <cell r="AL1690" t="str">
            <v>Chirografario</v>
          </cell>
          <cell r="AM1690" t="str">
            <v>Chirografario - Altro</v>
          </cell>
          <cell r="AN1690" t="str">
            <v>CONSUMER - NON IPO</v>
          </cell>
        </row>
        <row r="1691">
          <cell r="M1691">
            <v>31361.17</v>
          </cell>
          <cell r="N1691">
            <v>31361.17</v>
          </cell>
          <cell r="R1691">
            <v>0</v>
          </cell>
          <cell r="AB1691" t="str">
            <v>Chirografario</v>
          </cell>
          <cell r="AK1691">
            <v>655663.25553424645</v>
          </cell>
          <cell r="AL1691" t="str">
            <v>Chirografario</v>
          </cell>
          <cell r="AM1691" t="str">
            <v>Chirografario - Altro</v>
          </cell>
          <cell r="AN1691" t="str">
            <v>CONSUMER - NON IPO</v>
          </cell>
        </row>
        <row r="1692">
          <cell r="M1692">
            <v>4425.83</v>
          </cell>
          <cell r="N1692">
            <v>4425.83</v>
          </cell>
          <cell r="R1692">
            <v>749.09</v>
          </cell>
          <cell r="AB1692" t="str">
            <v>Chirografario</v>
          </cell>
          <cell r="AK1692">
            <v>8087.7496164383556</v>
          </cell>
          <cell r="AL1692" t="str">
            <v>Chirografario</v>
          </cell>
          <cell r="AM1692" t="str">
            <v>Chirografario - Altro</v>
          </cell>
          <cell r="AN1692" t="str">
            <v>CONSUMER - NON IPO</v>
          </cell>
        </row>
        <row r="1693">
          <cell r="M1693">
            <v>28696.82</v>
          </cell>
          <cell r="N1693">
            <v>28886.3</v>
          </cell>
          <cell r="R1693">
            <v>1776.7800000000002</v>
          </cell>
          <cell r="AB1693" t="str">
            <v>Chirografario</v>
          </cell>
          <cell r="AK1693">
            <v>538709.7098630137</v>
          </cell>
          <cell r="AL1693" t="str">
            <v>Chirografario</v>
          </cell>
          <cell r="AM1693" t="str">
            <v>Chirografario - Altro</v>
          </cell>
          <cell r="AN1693" t="str">
            <v>CONSUMER - NON IPO</v>
          </cell>
        </row>
        <row r="1694">
          <cell r="M1694">
            <v>1139.8900000000001</v>
          </cell>
          <cell r="N1694">
            <v>1139.8899999999999</v>
          </cell>
          <cell r="R1694">
            <v>163.31</v>
          </cell>
          <cell r="AB1694" t="str">
            <v>Chirografario</v>
          </cell>
          <cell r="AK1694">
            <v>15899.123260273971</v>
          </cell>
          <cell r="AL1694" t="str">
            <v>Chirografario</v>
          </cell>
          <cell r="AM1694" t="str">
            <v>Chirografario - Altro</v>
          </cell>
          <cell r="AN1694" t="str">
            <v>CONSUMER - NON IPO</v>
          </cell>
        </row>
        <row r="1695">
          <cell r="M1695">
            <v>6205.78</v>
          </cell>
          <cell r="N1695">
            <v>6205.78</v>
          </cell>
          <cell r="R1695">
            <v>1674.43</v>
          </cell>
          <cell r="AB1695" t="str">
            <v>Chirografario</v>
          </cell>
          <cell r="AK1695">
            <v>14094.771561643836</v>
          </cell>
          <cell r="AL1695" t="str">
            <v>Chirografario</v>
          </cell>
          <cell r="AM1695" t="str">
            <v>Chirografario - Altro</v>
          </cell>
          <cell r="AN1695" t="str">
            <v>CONSUMER - NON IPO</v>
          </cell>
        </row>
        <row r="1696">
          <cell r="M1696">
            <v>8268.51</v>
          </cell>
          <cell r="N1696">
            <v>8268.51</v>
          </cell>
          <cell r="R1696">
            <v>1543.3400000000001</v>
          </cell>
          <cell r="AB1696" t="str">
            <v>Chirografario</v>
          </cell>
          <cell r="AK1696">
            <v>18960.939369863016</v>
          </cell>
          <cell r="AL1696" t="str">
            <v>Chirografario</v>
          </cell>
          <cell r="AM1696" t="str">
            <v>Chirografario - Altro</v>
          </cell>
          <cell r="AN1696" t="str">
            <v>CONSUMER - NON IPO</v>
          </cell>
        </row>
        <row r="1697">
          <cell r="M1697">
            <v>9154.6</v>
          </cell>
          <cell r="N1697">
            <v>9154.6</v>
          </cell>
          <cell r="R1697">
            <v>1831.17</v>
          </cell>
          <cell r="AB1697" t="str">
            <v>Chirografario</v>
          </cell>
          <cell r="AK1697">
            <v>21143.363835616441</v>
          </cell>
          <cell r="AL1697" t="str">
            <v>Chirografario</v>
          </cell>
          <cell r="AM1697" t="str">
            <v>Chirografario - Altro</v>
          </cell>
          <cell r="AN1697" t="str">
            <v>CONSUMER - NON IPO</v>
          </cell>
        </row>
        <row r="1698">
          <cell r="M1698">
            <v>60644.9</v>
          </cell>
          <cell r="N1698">
            <v>60644.9</v>
          </cell>
          <cell r="R1698">
            <v>0</v>
          </cell>
          <cell r="AB1698" t="str">
            <v>Chirografario</v>
          </cell>
          <cell r="AK1698">
            <v>866806.69397260272</v>
          </cell>
          <cell r="AL1698" t="str">
            <v>Chirografario</v>
          </cell>
          <cell r="AM1698" t="str">
            <v>Chirografario - Altro</v>
          </cell>
          <cell r="AN1698" t="str">
            <v>CONSUMER - NON IPO</v>
          </cell>
        </row>
        <row r="1699">
          <cell r="M1699">
            <v>11480.12</v>
          </cell>
          <cell r="N1699">
            <v>11661.85</v>
          </cell>
          <cell r="R1699">
            <v>185.37</v>
          </cell>
          <cell r="AB1699" t="str">
            <v>Chirografario</v>
          </cell>
          <cell r="AK1699">
            <v>220009.58657534246</v>
          </cell>
          <cell r="AL1699" t="str">
            <v>Chirografario</v>
          </cell>
          <cell r="AM1699" t="str">
            <v>Chirografario - Altro</v>
          </cell>
          <cell r="AN1699" t="str">
            <v>CONSUMER - NON IPO</v>
          </cell>
        </row>
        <row r="1700">
          <cell r="M1700">
            <v>50160.160000000003</v>
          </cell>
          <cell r="N1700">
            <v>50160.160000000003</v>
          </cell>
          <cell r="R1700">
            <v>3261.4399999999996</v>
          </cell>
          <cell r="AB1700" t="str">
            <v>Chirografario</v>
          </cell>
          <cell r="AK1700">
            <v>92899.364821917814</v>
          </cell>
          <cell r="AL1700" t="str">
            <v>Chirografario</v>
          </cell>
          <cell r="AM1700" t="str">
            <v>Chirografario - Altro</v>
          </cell>
          <cell r="AN1700" t="str">
            <v>CONSUMER - NON IPO</v>
          </cell>
        </row>
        <row r="1701">
          <cell r="M1701">
            <v>311</v>
          </cell>
          <cell r="N1701">
            <v>311</v>
          </cell>
          <cell r="R1701">
            <v>0</v>
          </cell>
          <cell r="AB1701" t="str">
            <v>Chirografario</v>
          </cell>
          <cell r="AK1701">
            <v>669.71506849315062</v>
          </cell>
          <cell r="AL1701" t="str">
            <v>Chirografario</v>
          </cell>
          <cell r="AM1701" t="str">
            <v>Chirografario - Altro</v>
          </cell>
          <cell r="AN1701" t="str">
            <v>CONSUMER - NON IPO</v>
          </cell>
        </row>
        <row r="1702">
          <cell r="M1702">
            <v>1123.45</v>
          </cell>
          <cell r="N1702">
            <v>1123.45</v>
          </cell>
          <cell r="R1702">
            <v>108.89</v>
          </cell>
          <cell r="AB1702" t="str">
            <v>Chirografario</v>
          </cell>
          <cell r="AK1702">
            <v>2791.6963013698628</v>
          </cell>
          <cell r="AL1702" t="str">
            <v>Chirografario</v>
          </cell>
          <cell r="AM1702" t="str">
            <v>Chirografario - Altro</v>
          </cell>
          <cell r="AN1702" t="str">
            <v>CONSUMER - NON IPO</v>
          </cell>
        </row>
        <row r="1703">
          <cell r="M1703">
            <v>38723.379999999997</v>
          </cell>
          <cell r="N1703">
            <v>38723.379999999997</v>
          </cell>
          <cell r="R1703">
            <v>0</v>
          </cell>
          <cell r="AB1703" t="str">
            <v>Chirografario</v>
          </cell>
          <cell r="AK1703">
            <v>432004.39276712324</v>
          </cell>
          <cell r="AL1703" t="str">
            <v>Chirografario</v>
          </cell>
          <cell r="AM1703" t="str">
            <v>Chirografario - Altro</v>
          </cell>
          <cell r="AN1703" t="str">
            <v>CONSUMER - NON IPO</v>
          </cell>
        </row>
        <row r="1704">
          <cell r="M1704">
            <v>8332.94</v>
          </cell>
          <cell r="N1704">
            <v>8332.94</v>
          </cell>
          <cell r="R1704">
            <v>264.25</v>
          </cell>
          <cell r="AB1704" t="str">
            <v>Chirografario</v>
          </cell>
          <cell r="AK1704">
            <v>21939.603671232879</v>
          </cell>
          <cell r="AL1704" t="str">
            <v>Chirografario</v>
          </cell>
          <cell r="AM1704" t="str">
            <v>Chirografario - Altro</v>
          </cell>
          <cell r="AN1704" t="str">
            <v>CONSUMER - NON IPO</v>
          </cell>
        </row>
        <row r="1705">
          <cell r="M1705">
            <v>7610.26</v>
          </cell>
          <cell r="N1705">
            <v>7610.2599999999993</v>
          </cell>
          <cell r="R1705">
            <v>744.17</v>
          </cell>
          <cell r="AB1705" t="str">
            <v>Chirografario</v>
          </cell>
          <cell r="AK1705">
            <v>19599.025753424656</v>
          </cell>
          <cell r="AL1705" t="str">
            <v>Chirografario</v>
          </cell>
          <cell r="AM1705" t="str">
            <v>Chirografario - Altro</v>
          </cell>
          <cell r="AN1705" t="str">
            <v>CONSUMER - NON IPO</v>
          </cell>
        </row>
        <row r="1706">
          <cell r="M1706">
            <v>12989.78</v>
          </cell>
          <cell r="N1706">
            <v>12989.779999999999</v>
          </cell>
          <cell r="R1706">
            <v>489.72</v>
          </cell>
          <cell r="AB1706" t="str">
            <v>Chirografario</v>
          </cell>
          <cell r="AK1706">
            <v>181180.73967123288</v>
          </cell>
          <cell r="AL1706" t="str">
            <v>Chirografario</v>
          </cell>
          <cell r="AM1706" t="str">
            <v>Chirografario - Altro</v>
          </cell>
          <cell r="AN1706" t="str">
            <v>CONSUMER - NON IPO</v>
          </cell>
        </row>
        <row r="1707">
          <cell r="M1707">
            <v>3619.76</v>
          </cell>
          <cell r="N1707">
            <v>3619.76</v>
          </cell>
          <cell r="R1707">
            <v>666.49</v>
          </cell>
          <cell r="AB1707" t="str">
            <v>Chirografario</v>
          </cell>
          <cell r="AK1707">
            <v>5315.5927671232876</v>
          </cell>
          <cell r="AL1707" t="str">
            <v>Chirografario</v>
          </cell>
          <cell r="AM1707" t="str">
            <v>Chirografario - Altro</v>
          </cell>
          <cell r="AN1707" t="str">
            <v>CONSUMER - NON IPO</v>
          </cell>
        </row>
        <row r="1708">
          <cell r="M1708">
            <v>9055.4</v>
          </cell>
          <cell r="N1708">
            <v>9055.4</v>
          </cell>
          <cell r="R1708">
            <v>1747.39</v>
          </cell>
          <cell r="AB1708" t="str">
            <v>Chirografario</v>
          </cell>
          <cell r="AK1708">
            <v>16374.147945205477</v>
          </cell>
          <cell r="AL1708" t="str">
            <v>Chirografario</v>
          </cell>
          <cell r="AM1708" t="str">
            <v>Chirografario - Altro</v>
          </cell>
          <cell r="AN1708" t="str">
            <v>CONSUMER - NON IPO</v>
          </cell>
        </row>
        <row r="1709">
          <cell r="M1709">
            <v>12170.54</v>
          </cell>
          <cell r="N1709">
            <v>12170.539999999999</v>
          </cell>
          <cell r="R1709">
            <v>584.38</v>
          </cell>
          <cell r="AB1709" t="str">
            <v>Chirografario</v>
          </cell>
          <cell r="AK1709">
            <v>22007.003835616437</v>
          </cell>
          <cell r="AL1709" t="str">
            <v>Chirografario</v>
          </cell>
          <cell r="AM1709" t="str">
            <v>Chirografario - Altro</v>
          </cell>
          <cell r="AN1709" t="str">
            <v>CONSUMER - NON IPO</v>
          </cell>
        </row>
        <row r="1710">
          <cell r="M1710">
            <v>11752.13</v>
          </cell>
          <cell r="N1710">
            <v>11752.130000000001</v>
          </cell>
          <cell r="R1710">
            <v>1610.79</v>
          </cell>
          <cell r="AB1710" t="str">
            <v>Chirografario</v>
          </cell>
          <cell r="AK1710">
            <v>167974.96495890411</v>
          </cell>
          <cell r="AL1710" t="str">
            <v>Chirografario</v>
          </cell>
          <cell r="AM1710" t="str">
            <v>Chirografario - Altro</v>
          </cell>
          <cell r="AN1710" t="str">
            <v>CONSUMER - NON IPO</v>
          </cell>
        </row>
        <row r="1711">
          <cell r="M1711">
            <v>8497.5</v>
          </cell>
          <cell r="N1711">
            <v>8497.5</v>
          </cell>
          <cell r="R1711">
            <v>5766.6</v>
          </cell>
          <cell r="AB1711" t="str">
            <v>Chirografario</v>
          </cell>
          <cell r="AK1711">
            <v>118569.22602739725</v>
          </cell>
          <cell r="AL1711" t="str">
            <v>Chirografario</v>
          </cell>
          <cell r="AM1711" t="str">
            <v>Chirografario - Altro</v>
          </cell>
          <cell r="AN1711" t="str">
            <v>CONSUMER - NON IPO</v>
          </cell>
        </row>
        <row r="1712">
          <cell r="M1712">
            <v>13939.34</v>
          </cell>
          <cell r="N1712">
            <v>13939.34</v>
          </cell>
          <cell r="R1712">
            <v>524.58000000000004</v>
          </cell>
          <cell r="AB1712" t="str">
            <v>Chirografario</v>
          </cell>
          <cell r="AK1712">
            <v>195799.98953424659</v>
          </cell>
          <cell r="AL1712" t="str">
            <v>Chirografario</v>
          </cell>
          <cell r="AM1712" t="str">
            <v>Chirografario - Altro</v>
          </cell>
          <cell r="AN1712" t="str">
            <v>CONSUMER - NON IPO</v>
          </cell>
        </row>
        <row r="1713">
          <cell r="M1713">
            <v>7641.58</v>
          </cell>
          <cell r="N1713">
            <v>7641.58</v>
          </cell>
          <cell r="R1713">
            <v>4877.2</v>
          </cell>
          <cell r="AB1713" t="str">
            <v>Chirografario</v>
          </cell>
          <cell r="AK1713">
            <v>88244.547123287673</v>
          </cell>
          <cell r="AL1713" t="str">
            <v>Chirografario</v>
          </cell>
          <cell r="AM1713" t="str">
            <v>Chirografario - Altro</v>
          </cell>
          <cell r="AN1713" t="str">
            <v>CONSUMER - NON IPO</v>
          </cell>
        </row>
        <row r="1714">
          <cell r="M1714">
            <v>3694.42</v>
          </cell>
          <cell r="N1714">
            <v>3694.42</v>
          </cell>
          <cell r="R1714">
            <v>0</v>
          </cell>
          <cell r="AB1714" t="str">
            <v>Chirografario</v>
          </cell>
          <cell r="AK1714">
            <v>11984.091178082192</v>
          </cell>
          <cell r="AL1714" t="str">
            <v>Chirografario</v>
          </cell>
          <cell r="AM1714" t="str">
            <v>Chirografario - Altro</v>
          </cell>
          <cell r="AN1714" t="str">
            <v>CONSUMER - NON IPO</v>
          </cell>
        </row>
        <row r="1715">
          <cell r="M1715">
            <v>50048.57</v>
          </cell>
          <cell r="N1715">
            <v>50048.57</v>
          </cell>
          <cell r="R1715">
            <v>0</v>
          </cell>
          <cell r="AB1715" t="str">
            <v>Chirografario</v>
          </cell>
          <cell r="AK1715">
            <v>307284.50786301366</v>
          </cell>
          <cell r="AL1715" t="str">
            <v>Chirografario</v>
          </cell>
          <cell r="AM1715" t="str">
            <v>Chirografario - Altro</v>
          </cell>
          <cell r="AN1715" t="str">
            <v>CONSUMER - NON IPO</v>
          </cell>
        </row>
        <row r="1716">
          <cell r="M1716">
            <v>6474.3899999999994</v>
          </cell>
          <cell r="N1716">
            <v>6474.3899999999994</v>
          </cell>
          <cell r="R1716">
            <v>229.5</v>
          </cell>
          <cell r="AB1716" t="str">
            <v>Ipotecario</v>
          </cell>
          <cell r="AK1716">
            <v>101621.31591780821</v>
          </cell>
          <cell r="AL1716" t="str">
            <v>Ipotecario</v>
          </cell>
          <cell r="AM1716" t="str">
            <v>Ipotecario</v>
          </cell>
          <cell r="AN1716" t="str">
            <v>CONSUMER - IPO</v>
          </cell>
        </row>
        <row r="1717">
          <cell r="M1717">
            <v>3378.9</v>
          </cell>
          <cell r="N1717">
            <v>3378.9</v>
          </cell>
          <cell r="R1717">
            <v>0</v>
          </cell>
          <cell r="AB1717" t="str">
            <v>Chirografario</v>
          </cell>
          <cell r="AK1717">
            <v>16440.894246575346</v>
          </cell>
          <cell r="AL1717" t="str">
            <v>Chirografario</v>
          </cell>
          <cell r="AM1717" t="str">
            <v>Chirografario - Altro</v>
          </cell>
          <cell r="AN1717" t="str">
            <v>CONSUMER - NON IPO</v>
          </cell>
        </row>
        <row r="1718">
          <cell r="M1718">
            <v>5874.73</v>
          </cell>
          <cell r="N1718">
            <v>5874.7300000000005</v>
          </cell>
          <cell r="R1718">
            <v>0</v>
          </cell>
          <cell r="AB1718" t="str">
            <v>Chirografario</v>
          </cell>
          <cell r="AK1718">
            <v>12988.786602739729</v>
          </cell>
          <cell r="AL1718" t="str">
            <v>Chirografario</v>
          </cell>
          <cell r="AM1718" t="str">
            <v>Chirografario - Altro</v>
          </cell>
          <cell r="AN1718" t="str">
            <v>CONSUMER - NON IPO</v>
          </cell>
        </row>
        <row r="1719">
          <cell r="M1719">
            <v>65011.839999999997</v>
          </cell>
          <cell r="N1719">
            <v>65011.840000000004</v>
          </cell>
          <cell r="R1719">
            <v>0</v>
          </cell>
          <cell r="AB1719" t="str">
            <v>Chirografario</v>
          </cell>
          <cell r="AK1719">
            <v>644240.61720547942</v>
          </cell>
          <cell r="AL1719" t="str">
            <v>Chirografario</v>
          </cell>
          <cell r="AM1719" t="str">
            <v>Chirografario - Altro</v>
          </cell>
          <cell r="AN1719" t="str">
            <v>CONSUMER - NON IPO</v>
          </cell>
        </row>
        <row r="1720">
          <cell r="M1720">
            <v>2654.51</v>
          </cell>
          <cell r="N1720">
            <v>2654.5099999999998</v>
          </cell>
          <cell r="R1720">
            <v>128.55000000000001</v>
          </cell>
          <cell r="AB1720" t="str">
            <v>Chirografario</v>
          </cell>
          <cell r="AK1720">
            <v>5054.477945205479</v>
          </cell>
          <cell r="AL1720" t="str">
            <v>Chirografario</v>
          </cell>
          <cell r="AM1720" t="str">
            <v>Chirografario - Altro</v>
          </cell>
          <cell r="AN1720" t="str">
            <v>CONSUMER - NON IPO</v>
          </cell>
        </row>
        <row r="1721">
          <cell r="M1721">
            <v>1111.8900000000001</v>
          </cell>
          <cell r="N1721">
            <v>1111.8900000000001</v>
          </cell>
          <cell r="R1721">
            <v>100.93</v>
          </cell>
          <cell r="AB1721" t="str">
            <v>Chirografario</v>
          </cell>
          <cell r="AK1721">
            <v>2488.8058356164383</v>
          </cell>
          <cell r="AL1721" t="str">
            <v>Chirografario</v>
          </cell>
          <cell r="AM1721" t="str">
            <v>Chirografario - Altro</v>
          </cell>
          <cell r="AN1721" t="str">
            <v>CONSUMER - NON IPO</v>
          </cell>
        </row>
        <row r="1722">
          <cell r="M1722">
            <v>20755.39</v>
          </cell>
          <cell r="N1722">
            <v>20755.39</v>
          </cell>
          <cell r="R1722">
            <v>3552.16</v>
          </cell>
          <cell r="AB1722" t="str">
            <v>Chirografario</v>
          </cell>
          <cell r="AK1722">
            <v>39520.537123287671</v>
          </cell>
          <cell r="AL1722" t="str">
            <v>Chirografario</v>
          </cell>
          <cell r="AM1722" t="str">
            <v>Chirografario - Altro</v>
          </cell>
          <cell r="AN1722" t="str">
            <v>CONSUMER - NON IPO</v>
          </cell>
        </row>
        <row r="1723">
          <cell r="M1723">
            <v>5551.9</v>
          </cell>
          <cell r="N1723">
            <v>5551.9</v>
          </cell>
          <cell r="R1723">
            <v>536.03</v>
          </cell>
          <cell r="AB1723" t="str">
            <v>Chirografario</v>
          </cell>
          <cell r="AK1723">
            <v>10282.42301369863</v>
          </cell>
          <cell r="AL1723" t="str">
            <v>Chirografario</v>
          </cell>
          <cell r="AM1723" t="str">
            <v>Chirografario - Altro</v>
          </cell>
          <cell r="AN1723" t="str">
            <v>CONSUMER - NON IPO</v>
          </cell>
        </row>
        <row r="1724">
          <cell r="M1724">
            <v>1126.0900000000001</v>
          </cell>
          <cell r="N1724">
            <v>1126.0900000000001</v>
          </cell>
          <cell r="R1724">
            <v>220.18</v>
          </cell>
          <cell r="AB1724" t="str">
            <v>Chirografario</v>
          </cell>
          <cell r="AK1724">
            <v>2085.5803835616439</v>
          </cell>
          <cell r="AL1724" t="str">
            <v>Chirografario</v>
          </cell>
          <cell r="AM1724" t="str">
            <v>Chirografario - Altro</v>
          </cell>
          <cell r="AN1724" t="str">
            <v>CONSUMER - NON IPO</v>
          </cell>
        </row>
        <row r="1725">
          <cell r="M1725">
            <v>17082.990000000002</v>
          </cell>
          <cell r="N1725">
            <v>17082.990000000002</v>
          </cell>
          <cell r="R1725">
            <v>723.47</v>
          </cell>
          <cell r="AB1725" t="str">
            <v>Chirografario</v>
          </cell>
          <cell r="AK1725">
            <v>30281.354876712332</v>
          </cell>
          <cell r="AL1725" t="str">
            <v>Chirografario</v>
          </cell>
          <cell r="AM1725" t="str">
            <v>Chirografario - Altro</v>
          </cell>
          <cell r="AN1725" t="str">
            <v>CONSUMER - NON IPO</v>
          </cell>
        </row>
        <row r="1726">
          <cell r="M1726">
            <v>26473.69</v>
          </cell>
          <cell r="N1726">
            <v>26473.69</v>
          </cell>
          <cell r="R1726">
            <v>3892.28</v>
          </cell>
          <cell r="AB1726" t="str">
            <v>Chirografario</v>
          </cell>
          <cell r="AK1726">
            <v>60708.160356164379</v>
          </cell>
          <cell r="AL1726" t="str">
            <v>Chirografario</v>
          </cell>
          <cell r="AM1726" t="str">
            <v>Chirografario - Altro</v>
          </cell>
          <cell r="AN1726" t="str">
            <v>CONSUMER - NON IPO</v>
          </cell>
        </row>
        <row r="1727">
          <cell r="M1727">
            <v>1499.29</v>
          </cell>
          <cell r="N1727">
            <v>1499.29</v>
          </cell>
          <cell r="R1727">
            <v>65.8</v>
          </cell>
          <cell r="AB1727" t="str">
            <v>Chirografario</v>
          </cell>
          <cell r="AK1727">
            <v>6674.9212328767117</v>
          </cell>
          <cell r="AL1727" t="str">
            <v>Chirografario</v>
          </cell>
          <cell r="AM1727" t="str">
            <v>Chirografario - Altro</v>
          </cell>
          <cell r="AN1727" t="str">
            <v>CONSUMER - NON IPO</v>
          </cell>
        </row>
        <row r="1728">
          <cell r="M1728">
            <v>4443.29</v>
          </cell>
          <cell r="N1728">
            <v>4443.29</v>
          </cell>
          <cell r="R1728">
            <v>846.46</v>
          </cell>
          <cell r="AB1728" t="str">
            <v>Chirografario</v>
          </cell>
          <cell r="AK1728">
            <v>10262.173890410959</v>
          </cell>
          <cell r="AL1728" t="str">
            <v>Chirografario</v>
          </cell>
          <cell r="AM1728" t="str">
            <v>Chirografario - Altro</v>
          </cell>
          <cell r="AN1728" t="str">
            <v>CONSUMER - NON IPO</v>
          </cell>
        </row>
        <row r="1729">
          <cell r="M1729">
            <v>9862.98</v>
          </cell>
          <cell r="N1729">
            <v>9862.98</v>
          </cell>
          <cell r="R1729">
            <v>349.27000000000004</v>
          </cell>
          <cell r="AB1729" t="str">
            <v>Chirografario</v>
          </cell>
          <cell r="AK1729">
            <v>23184.758465753421</v>
          </cell>
          <cell r="AL1729" t="str">
            <v>Chirografario</v>
          </cell>
          <cell r="AM1729" t="str">
            <v>Chirografario - Altro</v>
          </cell>
          <cell r="AN1729" t="str">
            <v>CONSUMER - NON IPO</v>
          </cell>
        </row>
        <row r="1730">
          <cell r="M1730">
            <v>2135.5700000000002</v>
          </cell>
          <cell r="N1730">
            <v>2135.5700000000002</v>
          </cell>
          <cell r="R1730">
            <v>227.76</v>
          </cell>
          <cell r="AB1730" t="str">
            <v>Chirografario</v>
          </cell>
          <cell r="AK1730">
            <v>5259.9381643835623</v>
          </cell>
          <cell r="AL1730" t="str">
            <v>Chirografario</v>
          </cell>
          <cell r="AM1730" t="str">
            <v>Chirografario - Altro</v>
          </cell>
          <cell r="AN1730" t="str">
            <v>CONSUMER - NON IPO</v>
          </cell>
        </row>
        <row r="1731">
          <cell r="M1731">
            <v>3935.79</v>
          </cell>
          <cell r="N1731">
            <v>3935.79</v>
          </cell>
          <cell r="R1731">
            <v>726.0200000000001</v>
          </cell>
          <cell r="AB1731" t="str">
            <v>Chirografario</v>
          </cell>
          <cell r="AK1731">
            <v>7192.2518630136983</v>
          </cell>
          <cell r="AL1731" t="str">
            <v>Chirografario</v>
          </cell>
          <cell r="AM1731" t="str">
            <v>Chirografario - Altro</v>
          </cell>
          <cell r="AN1731" t="str">
            <v>CONSUMER - NON IPO</v>
          </cell>
        </row>
        <row r="1732">
          <cell r="M1732">
            <v>1225.97</v>
          </cell>
          <cell r="N1732">
            <v>1225.97</v>
          </cell>
          <cell r="R1732">
            <v>0</v>
          </cell>
          <cell r="AB1732" t="str">
            <v>Chirografario</v>
          </cell>
          <cell r="AK1732">
            <v>2381.4047397260274</v>
          </cell>
          <cell r="AL1732" t="str">
            <v>Chirografario</v>
          </cell>
          <cell r="AM1732" t="str">
            <v>Chirografario - Altro</v>
          </cell>
          <cell r="AN1732" t="str">
            <v>CONSUMER - NON IPO</v>
          </cell>
        </row>
        <row r="1733">
          <cell r="M1733">
            <v>77001.399999999994</v>
          </cell>
          <cell r="N1733">
            <v>77001.399999999994</v>
          </cell>
          <cell r="R1733">
            <v>0</v>
          </cell>
          <cell r="AB1733" t="str">
            <v>Chirografario</v>
          </cell>
          <cell r="AK1733">
            <v>852711.39397260267</v>
          </cell>
          <cell r="AL1733" t="str">
            <v>Chirografario</v>
          </cell>
          <cell r="AM1733" t="str">
            <v>Chirografario - Altro</v>
          </cell>
          <cell r="AN1733" t="str">
            <v>CONSUMER - NON IPO</v>
          </cell>
        </row>
        <row r="1734">
          <cell r="M1734">
            <v>3476</v>
          </cell>
          <cell r="N1734">
            <v>3476</v>
          </cell>
          <cell r="R1734">
            <v>291.54000000000002</v>
          </cell>
          <cell r="AB1734" t="str">
            <v>Chirografario</v>
          </cell>
          <cell r="AK1734">
            <v>6618.6849315068494</v>
          </cell>
          <cell r="AL1734" t="str">
            <v>Chirografario</v>
          </cell>
          <cell r="AM1734" t="str">
            <v>Chirografario - Altro</v>
          </cell>
          <cell r="AN1734" t="str">
            <v>CONSUMER - NON IPO</v>
          </cell>
        </row>
        <row r="1735">
          <cell r="M1735">
            <v>70561.06</v>
          </cell>
          <cell r="N1735">
            <v>70561.06</v>
          </cell>
          <cell r="R1735">
            <v>0</v>
          </cell>
          <cell r="AB1735" t="str">
            <v>Chirografario</v>
          </cell>
          <cell r="AK1735">
            <v>733835.02399999998</v>
          </cell>
          <cell r="AL1735" t="str">
            <v>Chirografario</v>
          </cell>
          <cell r="AM1735" t="str">
            <v>Chirografario - Altro</v>
          </cell>
          <cell r="AN1735" t="str">
            <v>CONSUMER - NON IPO</v>
          </cell>
        </row>
        <row r="1736">
          <cell r="M1736">
            <v>14529.2</v>
          </cell>
          <cell r="N1736">
            <v>14529.199999999999</v>
          </cell>
          <cell r="R1736">
            <v>661.31</v>
          </cell>
          <cell r="AB1736" t="str">
            <v>Chirografario</v>
          </cell>
          <cell r="AK1736">
            <v>32362.3002739726</v>
          </cell>
          <cell r="AL1736" t="str">
            <v>Chirografario</v>
          </cell>
          <cell r="AM1736" t="str">
            <v>Chirografario - Altro</v>
          </cell>
          <cell r="AN1736" t="str">
            <v>CONSUMER - NON IPO</v>
          </cell>
        </row>
        <row r="1737">
          <cell r="M1737">
            <v>14941.91</v>
          </cell>
          <cell r="N1737">
            <v>14941.91</v>
          </cell>
          <cell r="R1737">
            <v>2241.19</v>
          </cell>
          <cell r="AB1737" t="str">
            <v>Chirografario</v>
          </cell>
          <cell r="AK1737">
            <v>30989.111972602739</v>
          </cell>
          <cell r="AL1737" t="str">
            <v>Chirografario</v>
          </cell>
          <cell r="AM1737" t="str">
            <v>Chirografario - Altro</v>
          </cell>
          <cell r="AN1737" t="str">
            <v>CONSUMER - NON IPO</v>
          </cell>
        </row>
        <row r="1738">
          <cell r="M1738">
            <v>1561.62</v>
          </cell>
          <cell r="N1738">
            <v>1561.62</v>
          </cell>
          <cell r="R1738">
            <v>288.99</v>
          </cell>
          <cell r="AB1738" t="str">
            <v>Chirografario</v>
          </cell>
          <cell r="AK1738">
            <v>2802.3591780821916</v>
          </cell>
          <cell r="AL1738" t="str">
            <v>Chirografario</v>
          </cell>
          <cell r="AM1738" t="str">
            <v>Chirografario - Altro</v>
          </cell>
          <cell r="AN1738" t="str">
            <v>CONSUMER - NON IPO</v>
          </cell>
        </row>
        <row r="1739">
          <cell r="M1739">
            <v>1250.06</v>
          </cell>
          <cell r="N1739">
            <v>1250.0600000000002</v>
          </cell>
          <cell r="R1739">
            <v>0</v>
          </cell>
          <cell r="AB1739" t="str">
            <v>Chirografario</v>
          </cell>
          <cell r="AK1739">
            <v>2236.4087123287677</v>
          </cell>
          <cell r="AL1739" t="str">
            <v>Chirografario</v>
          </cell>
          <cell r="AM1739" t="str">
            <v>Chirografario - Altro</v>
          </cell>
          <cell r="AN1739" t="str">
            <v>CONSUMER - NON IPO</v>
          </cell>
        </row>
        <row r="1740">
          <cell r="M1740">
            <v>2389.0500000000002</v>
          </cell>
          <cell r="N1740">
            <v>2389.0499999999997</v>
          </cell>
          <cell r="R1740">
            <v>467.22</v>
          </cell>
          <cell r="AB1740" t="str">
            <v>Chirografario</v>
          </cell>
          <cell r="AK1740">
            <v>4640.647808219177</v>
          </cell>
          <cell r="AL1740" t="str">
            <v>Chirografario</v>
          </cell>
          <cell r="AM1740" t="str">
            <v>Chirografario - Altro</v>
          </cell>
          <cell r="AN1740" t="str">
            <v>CONSUMER - NON IPO</v>
          </cell>
        </row>
        <row r="1741">
          <cell r="M1741">
            <v>21704.33</v>
          </cell>
          <cell r="N1741">
            <v>21704.33</v>
          </cell>
          <cell r="R1741">
            <v>5618.8</v>
          </cell>
          <cell r="AB1741" t="str">
            <v>Chirografario</v>
          </cell>
          <cell r="AK1741">
            <v>45608.824958904115</v>
          </cell>
          <cell r="AL1741" t="str">
            <v>Chirografario</v>
          </cell>
          <cell r="AM1741" t="str">
            <v>Chirografario - Altro</v>
          </cell>
          <cell r="AN1741" t="str">
            <v>CONSUMER - NON IPO</v>
          </cell>
        </row>
        <row r="1742">
          <cell r="M1742">
            <v>10965.63</v>
          </cell>
          <cell r="N1742">
            <v>10965.63</v>
          </cell>
          <cell r="R1742">
            <v>2490.87</v>
          </cell>
          <cell r="AB1742" t="str">
            <v>Chirografario</v>
          </cell>
          <cell r="AK1742">
            <v>24034.257534246572</v>
          </cell>
          <cell r="AL1742" t="str">
            <v>Chirografario</v>
          </cell>
          <cell r="AM1742" t="str">
            <v>Chirografario - Altro</v>
          </cell>
          <cell r="AN1742" t="str">
            <v>CONSUMER - NON IPO</v>
          </cell>
        </row>
        <row r="1743">
          <cell r="M1743">
            <v>3258.5</v>
          </cell>
          <cell r="N1743">
            <v>3258.5</v>
          </cell>
          <cell r="R1743">
            <v>155.84</v>
          </cell>
          <cell r="AB1743" t="str">
            <v>Chirografario</v>
          </cell>
          <cell r="AK1743">
            <v>5847.4452054794519</v>
          </cell>
          <cell r="AL1743" t="str">
            <v>Chirografario</v>
          </cell>
          <cell r="AM1743" t="str">
            <v>Chirografario - Altro</v>
          </cell>
          <cell r="AN1743" t="str">
            <v>CONSUMER - NON IPO</v>
          </cell>
        </row>
        <row r="1744">
          <cell r="M1744">
            <v>46123.64</v>
          </cell>
          <cell r="N1744">
            <v>46123.64</v>
          </cell>
          <cell r="R1744">
            <v>3059.75</v>
          </cell>
          <cell r="AB1744" t="str">
            <v>Chirografario</v>
          </cell>
          <cell r="AK1744">
            <v>88961.76043835617</v>
          </cell>
          <cell r="AL1744" t="str">
            <v>Chirografario</v>
          </cell>
          <cell r="AM1744" t="str">
            <v>Chirografario - Altro</v>
          </cell>
          <cell r="AN1744" t="str">
            <v>CONSUMER - NON IPO</v>
          </cell>
        </row>
        <row r="1745">
          <cell r="M1745">
            <v>15569.69</v>
          </cell>
          <cell r="N1745">
            <v>15569.69</v>
          </cell>
          <cell r="R1745">
            <v>687.68</v>
          </cell>
          <cell r="AB1745" t="str">
            <v>Chirografario</v>
          </cell>
          <cell r="AK1745">
            <v>40993.074219178081</v>
          </cell>
          <cell r="AL1745" t="str">
            <v>Chirografario</v>
          </cell>
          <cell r="AM1745" t="str">
            <v>Chirografario - Altro</v>
          </cell>
          <cell r="AN1745" t="str">
            <v>CONSUMER - NON IPO</v>
          </cell>
        </row>
        <row r="1746">
          <cell r="M1746">
            <v>1527.58</v>
          </cell>
          <cell r="N1746">
            <v>1527.5800000000002</v>
          </cell>
          <cell r="R1746">
            <v>149.37</v>
          </cell>
          <cell r="AB1746" t="str">
            <v>Chirografario</v>
          </cell>
          <cell r="AK1746">
            <v>3934.0416438356169</v>
          </cell>
          <cell r="AL1746" t="str">
            <v>Chirografario</v>
          </cell>
          <cell r="AM1746" t="str">
            <v>Chirografario - Altro</v>
          </cell>
          <cell r="AN1746" t="str">
            <v>CONSUMER - NON IPO</v>
          </cell>
        </row>
        <row r="1747">
          <cell r="M1747">
            <v>125772.66</v>
          </cell>
          <cell r="N1747">
            <v>125772.66</v>
          </cell>
          <cell r="R1747">
            <v>2533.8000000000002</v>
          </cell>
          <cell r="AB1747" t="str">
            <v>Chirografario</v>
          </cell>
          <cell r="AK1747">
            <v>659186.57145205478</v>
          </cell>
          <cell r="AL1747" t="str">
            <v>Chirografario</v>
          </cell>
          <cell r="AM1747" t="str">
            <v>Chirografario - Altro</v>
          </cell>
          <cell r="AN1747" t="str">
            <v>CONSUMER - NON IPO</v>
          </cell>
        </row>
        <row r="1748">
          <cell r="M1748">
            <v>319.72000000000003</v>
          </cell>
          <cell r="N1748">
            <v>319.71999999999997</v>
          </cell>
          <cell r="R1748">
            <v>61.97</v>
          </cell>
          <cell r="AB1748" t="str">
            <v>Chirografario</v>
          </cell>
          <cell r="AK1748">
            <v>592.13895890410947</v>
          </cell>
          <cell r="AL1748" t="str">
            <v>Chirografario</v>
          </cell>
          <cell r="AM1748" t="str">
            <v>Chirografario - Altro</v>
          </cell>
          <cell r="AN1748" t="str">
            <v>CONSUMER - NON IPO</v>
          </cell>
        </row>
        <row r="1749">
          <cell r="M1749">
            <v>23768.92</v>
          </cell>
          <cell r="N1749">
            <v>23768.92</v>
          </cell>
          <cell r="R1749">
            <v>7027.54</v>
          </cell>
          <cell r="AB1749" t="str">
            <v>Chirografario</v>
          </cell>
          <cell r="AK1749">
            <v>42653.81534246575</v>
          </cell>
          <cell r="AL1749" t="str">
            <v>Chirografario</v>
          </cell>
          <cell r="AM1749" t="str">
            <v>Chirografario - Altro</v>
          </cell>
          <cell r="AN1749" t="str">
            <v>CONSUMER - NON IPO</v>
          </cell>
        </row>
        <row r="1750">
          <cell r="M1750">
            <v>15307.87</v>
          </cell>
          <cell r="N1750">
            <v>15307.87</v>
          </cell>
          <cell r="R1750">
            <v>0</v>
          </cell>
          <cell r="AB1750" t="str">
            <v>Chirografario</v>
          </cell>
          <cell r="AK1750">
            <v>101786.85065753425</v>
          </cell>
          <cell r="AL1750" t="str">
            <v>Chirografario</v>
          </cell>
          <cell r="AM1750" t="str">
            <v>Chirografario - Altro</v>
          </cell>
          <cell r="AN1750" t="str">
            <v>CONSUMER - NON IPO</v>
          </cell>
        </row>
        <row r="1751">
          <cell r="M1751">
            <v>20767.599999999999</v>
          </cell>
          <cell r="N1751">
            <v>29646.7</v>
          </cell>
          <cell r="R1751">
            <v>19211.900000000001</v>
          </cell>
          <cell r="AB1751" t="str">
            <v>Chirografario</v>
          </cell>
          <cell r="AK1751">
            <v>303452.24986301368</v>
          </cell>
          <cell r="AL1751" t="str">
            <v>Chirografario</v>
          </cell>
          <cell r="AM1751" t="str">
            <v>Chirografario - Altro</v>
          </cell>
          <cell r="AN1751" t="str">
            <v>CONSUMER - NON IPO</v>
          </cell>
        </row>
        <row r="1752">
          <cell r="M1752">
            <v>137119.65</v>
          </cell>
          <cell r="N1752">
            <v>137119.65</v>
          </cell>
          <cell r="R1752">
            <v>0</v>
          </cell>
          <cell r="AB1752" t="str">
            <v>Chirografario</v>
          </cell>
          <cell r="AK1752">
            <v>258461.14849315069</v>
          </cell>
          <cell r="AL1752" t="str">
            <v>Chirografario</v>
          </cell>
          <cell r="AM1752" t="str">
            <v>Chirografario - Altro</v>
          </cell>
          <cell r="AN1752" t="str">
            <v>CONSUMER - NON IPO</v>
          </cell>
        </row>
        <row r="1753">
          <cell r="M1753">
            <v>644.69000000000005</v>
          </cell>
          <cell r="N1753">
            <v>644.69000000000005</v>
          </cell>
          <cell r="R1753">
            <v>0</v>
          </cell>
          <cell r="AB1753" t="str">
            <v>Chirografario</v>
          </cell>
          <cell r="AK1753">
            <v>1057.9981095890412</v>
          </cell>
          <cell r="AL1753" t="str">
            <v>Chirografario</v>
          </cell>
          <cell r="AM1753" t="str">
            <v>Chirografario - Altro</v>
          </cell>
          <cell r="AN1753" t="str">
            <v>CONSUMER - NON IPO</v>
          </cell>
        </row>
        <row r="1754">
          <cell r="M1754">
            <v>6537.99</v>
          </cell>
          <cell r="N1754">
            <v>6537.9900000000007</v>
          </cell>
          <cell r="R1754">
            <v>301.99</v>
          </cell>
          <cell r="AB1754" t="str">
            <v>Chirografario</v>
          </cell>
          <cell r="AK1754">
            <v>16479.317260273972</v>
          </cell>
          <cell r="AL1754" t="str">
            <v>Chirografario</v>
          </cell>
          <cell r="AM1754" t="str">
            <v>Chirografario - Altro</v>
          </cell>
          <cell r="AN1754" t="str">
            <v>CONSUMER - NON IPO</v>
          </cell>
        </row>
        <row r="1755">
          <cell r="M1755">
            <v>5301.77</v>
          </cell>
          <cell r="N1755">
            <v>5301.77</v>
          </cell>
          <cell r="R1755">
            <v>209.37</v>
          </cell>
          <cell r="AB1755" t="str">
            <v>Chirografario</v>
          </cell>
          <cell r="AK1755">
            <v>7756.562136986302</v>
          </cell>
          <cell r="AL1755" t="str">
            <v>Chirografario</v>
          </cell>
          <cell r="AM1755" t="str">
            <v>Chirografario - Altro</v>
          </cell>
          <cell r="AN1755" t="str">
            <v>CONSUMER - NON IPO</v>
          </cell>
        </row>
        <row r="1756">
          <cell r="M1756">
            <v>13488.02</v>
          </cell>
          <cell r="N1756">
            <v>13488.02</v>
          </cell>
          <cell r="R1756">
            <v>2049.11</v>
          </cell>
          <cell r="AB1756" t="str">
            <v>Chirografario</v>
          </cell>
          <cell r="AK1756">
            <v>26200.016931506849</v>
          </cell>
          <cell r="AL1756" t="str">
            <v>Chirografario</v>
          </cell>
          <cell r="AM1756" t="str">
            <v>Chirografario - Altro</v>
          </cell>
          <cell r="AN1756" t="str">
            <v>CONSUMER - NON IPO</v>
          </cell>
        </row>
        <row r="1757">
          <cell r="M1757">
            <v>569.98</v>
          </cell>
          <cell r="N1757">
            <v>569.98</v>
          </cell>
          <cell r="R1757">
            <v>0</v>
          </cell>
          <cell r="AB1757" t="str">
            <v>Chirografario</v>
          </cell>
          <cell r="AK1757">
            <v>1303.9268493150685</v>
          </cell>
          <cell r="AL1757" t="str">
            <v>Chirografario</v>
          </cell>
          <cell r="AM1757" t="str">
            <v>Chirografario - Altro</v>
          </cell>
          <cell r="AN1757" t="str">
            <v>CONSUMER - NON IPO</v>
          </cell>
        </row>
        <row r="1758">
          <cell r="M1758">
            <v>2707.85</v>
          </cell>
          <cell r="N1758">
            <v>2707.85</v>
          </cell>
          <cell r="R1758">
            <v>530.01</v>
          </cell>
          <cell r="AB1758" t="str">
            <v>Chirografario</v>
          </cell>
          <cell r="AK1758">
            <v>5311.8372602739719</v>
          </cell>
          <cell r="AL1758" t="str">
            <v>Chirografario</v>
          </cell>
          <cell r="AM1758" t="str">
            <v>Chirografario - Altro</v>
          </cell>
          <cell r="AN1758" t="str">
            <v>CONSUMER - NON IPO</v>
          </cell>
        </row>
        <row r="1759">
          <cell r="M1759">
            <v>9994.68</v>
          </cell>
          <cell r="N1759">
            <v>9994.68</v>
          </cell>
          <cell r="R1759">
            <v>429.34</v>
          </cell>
          <cell r="AB1759" t="str">
            <v>Chirografario</v>
          </cell>
          <cell r="AK1759">
            <v>16785.585863013701</v>
          </cell>
          <cell r="AL1759" t="str">
            <v>Chirografario</v>
          </cell>
          <cell r="AM1759" t="str">
            <v>Chirografario - Altro</v>
          </cell>
          <cell r="AN1759" t="str">
            <v>CONSUMER - NON IPO</v>
          </cell>
        </row>
        <row r="1760">
          <cell r="M1760">
            <v>6397.04</v>
          </cell>
          <cell r="N1760">
            <v>6397.04</v>
          </cell>
          <cell r="R1760">
            <v>625.55999999999995</v>
          </cell>
          <cell r="AB1760" t="str">
            <v>Chirografario</v>
          </cell>
          <cell r="AK1760">
            <v>11847.668602739726</v>
          </cell>
          <cell r="AL1760" t="str">
            <v>Chirografario</v>
          </cell>
          <cell r="AM1760" t="str">
            <v>Chirografario - Altro</v>
          </cell>
          <cell r="AN1760" t="str">
            <v>CONSUMER - NON IPO</v>
          </cell>
        </row>
        <row r="1761">
          <cell r="M1761">
            <v>10180.25</v>
          </cell>
          <cell r="N1761">
            <v>10180.25</v>
          </cell>
          <cell r="R1761">
            <v>488.47</v>
          </cell>
          <cell r="AB1761" t="str">
            <v>Chirografario</v>
          </cell>
          <cell r="AK1761">
            <v>18268.667808219179</v>
          </cell>
          <cell r="AL1761" t="str">
            <v>Chirografario</v>
          </cell>
          <cell r="AM1761" t="str">
            <v>Chirografario - Altro</v>
          </cell>
          <cell r="AN1761" t="str">
            <v>CONSUMER - NON IPO</v>
          </cell>
        </row>
        <row r="1762">
          <cell r="M1762">
            <v>7516.43</v>
          </cell>
          <cell r="N1762">
            <v>7516.4299999999994</v>
          </cell>
          <cell r="R1762">
            <v>1459.49</v>
          </cell>
          <cell r="AB1762" t="str">
            <v>Chirografario</v>
          </cell>
          <cell r="AK1762">
            <v>13920.840219178081</v>
          </cell>
          <cell r="AL1762" t="str">
            <v>Chirografario</v>
          </cell>
          <cell r="AM1762" t="str">
            <v>Chirografario - Altro</v>
          </cell>
          <cell r="AN1762" t="str">
            <v>CONSUMER - NON IPO</v>
          </cell>
        </row>
        <row r="1763">
          <cell r="M1763">
            <v>641.58000000000004</v>
          </cell>
          <cell r="N1763">
            <v>641.58000000000004</v>
          </cell>
          <cell r="R1763">
            <v>113.7</v>
          </cell>
          <cell r="AB1763" t="str">
            <v>Chirografario</v>
          </cell>
          <cell r="AK1763">
            <v>1348.196876712329</v>
          </cell>
          <cell r="AL1763" t="str">
            <v>Chirografario</v>
          </cell>
          <cell r="AM1763" t="str">
            <v>Chirografario - Altro</v>
          </cell>
          <cell r="AN1763" t="str">
            <v>CONSUMER - NON IPO</v>
          </cell>
        </row>
        <row r="1764">
          <cell r="M1764">
            <v>7525.31</v>
          </cell>
          <cell r="N1764">
            <v>7525.3099999999995</v>
          </cell>
          <cell r="R1764">
            <v>1355.07</v>
          </cell>
          <cell r="AB1764" t="str">
            <v>Chirografario</v>
          </cell>
          <cell r="AK1764">
            <v>10329.261123287672</v>
          </cell>
          <cell r="AL1764" t="str">
            <v>Chirografario</v>
          </cell>
          <cell r="AM1764" t="str">
            <v>Chirografario - Altro</v>
          </cell>
          <cell r="AN1764" t="str">
            <v>CONSUMER - NON IPO</v>
          </cell>
        </row>
        <row r="1765">
          <cell r="M1765">
            <v>43893.8</v>
          </cell>
          <cell r="N1765">
            <v>43893.8</v>
          </cell>
          <cell r="R1765">
            <v>0</v>
          </cell>
          <cell r="AB1765" t="str">
            <v>Chirografario</v>
          </cell>
          <cell r="AK1765">
            <v>183632.41808219178</v>
          </cell>
          <cell r="AL1765" t="str">
            <v>Chirografario</v>
          </cell>
          <cell r="AM1765" t="str">
            <v>Chirografario - Altro</v>
          </cell>
          <cell r="AN1765" t="str">
            <v>CONSUMER - NON IPO</v>
          </cell>
        </row>
        <row r="1766">
          <cell r="M1766">
            <v>1876.6</v>
          </cell>
          <cell r="N1766">
            <v>1876.6</v>
          </cell>
          <cell r="R1766">
            <v>180.24</v>
          </cell>
          <cell r="AB1766" t="str">
            <v>Chirografario</v>
          </cell>
          <cell r="AK1766">
            <v>3393.3041095890408</v>
          </cell>
          <cell r="AL1766" t="str">
            <v>Chirografario</v>
          </cell>
          <cell r="AM1766" t="str">
            <v>Chirografario - Altro</v>
          </cell>
          <cell r="AN1766" t="str">
            <v>CONSUMER - NON IPO</v>
          </cell>
        </row>
        <row r="1767">
          <cell r="M1767">
            <v>2586.64</v>
          </cell>
          <cell r="N1767">
            <v>2586.64</v>
          </cell>
          <cell r="R1767">
            <v>115.5</v>
          </cell>
          <cell r="AB1767" t="str">
            <v>Chirografario</v>
          </cell>
          <cell r="AK1767">
            <v>5534.7009315068499</v>
          </cell>
          <cell r="AL1767" t="str">
            <v>Chirografario</v>
          </cell>
          <cell r="AM1767" t="str">
            <v>Chirografario - Altro</v>
          </cell>
          <cell r="AN1767" t="str">
            <v>CONSUMER - NON IPO</v>
          </cell>
        </row>
        <row r="1768">
          <cell r="M1768">
            <v>912.49</v>
          </cell>
          <cell r="N1768">
            <v>912.49</v>
          </cell>
          <cell r="R1768">
            <v>44.38</v>
          </cell>
          <cell r="AB1768" t="str">
            <v>Chirografario</v>
          </cell>
          <cell r="AK1768">
            <v>1724.9810958904109</v>
          </cell>
          <cell r="AL1768" t="str">
            <v>Chirografario</v>
          </cell>
          <cell r="AM1768" t="str">
            <v>Chirografario - Altro</v>
          </cell>
          <cell r="AN1768" t="str">
            <v>CONSUMER - NON IPO</v>
          </cell>
        </row>
        <row r="1769">
          <cell r="M1769">
            <v>2266.87</v>
          </cell>
          <cell r="N1769">
            <v>2266.8700000000003</v>
          </cell>
          <cell r="R1769">
            <v>428.08</v>
          </cell>
          <cell r="AB1769" t="str">
            <v>Chirografario</v>
          </cell>
          <cell r="AK1769">
            <v>4968.4821917808222</v>
          </cell>
          <cell r="AL1769" t="str">
            <v>Chirografario</v>
          </cell>
          <cell r="AM1769" t="str">
            <v>Chirografario - Altro</v>
          </cell>
          <cell r="AN1769" t="str">
            <v>CONSUMER - NON IPO</v>
          </cell>
        </row>
        <row r="1770">
          <cell r="M1770">
            <v>345160.1</v>
          </cell>
          <cell r="N1770">
            <v>345160.1</v>
          </cell>
          <cell r="R1770">
            <v>27460.629999999997</v>
          </cell>
          <cell r="AB1770" t="str">
            <v>Chirografario</v>
          </cell>
          <cell r="AK1770">
            <v>3618980.0073972605</v>
          </cell>
          <cell r="AL1770" t="str">
            <v>Chirografario</v>
          </cell>
          <cell r="AM1770" t="str">
            <v>Chirografario - Altro</v>
          </cell>
          <cell r="AN1770" t="str">
            <v>CONSUMER - NON IPO</v>
          </cell>
        </row>
        <row r="1771">
          <cell r="M1771">
            <v>3833.49</v>
          </cell>
          <cell r="N1771">
            <v>3833.49</v>
          </cell>
          <cell r="R1771">
            <v>0</v>
          </cell>
          <cell r="AB1771" t="str">
            <v>Chirografario</v>
          </cell>
          <cell r="AK1771">
            <v>15459.992547945205</v>
          </cell>
          <cell r="AL1771" t="str">
            <v>Chirografario</v>
          </cell>
          <cell r="AM1771" t="str">
            <v>Chirografario - Altro</v>
          </cell>
          <cell r="AN1771" t="str">
            <v>CONSUMER - NON IPO</v>
          </cell>
        </row>
        <row r="1772">
          <cell r="M1772">
            <v>9045.7100000000009</v>
          </cell>
          <cell r="N1772">
            <v>9045.7100000000009</v>
          </cell>
          <cell r="R1772">
            <v>751.4</v>
          </cell>
          <cell r="AB1772" t="str">
            <v>Chirografario</v>
          </cell>
          <cell r="AK1772">
            <v>16530.105671232879</v>
          </cell>
          <cell r="AL1772" t="str">
            <v>Chirografario</v>
          </cell>
          <cell r="AM1772" t="str">
            <v>Chirografario - Altro</v>
          </cell>
          <cell r="AN1772" t="str">
            <v>CONSUMER - NON IPO</v>
          </cell>
        </row>
        <row r="1773">
          <cell r="M1773">
            <v>11845.6</v>
          </cell>
          <cell r="N1773">
            <v>11845.6</v>
          </cell>
          <cell r="R1773">
            <v>4031.36</v>
          </cell>
          <cell r="AB1773" t="str">
            <v>Chirografario</v>
          </cell>
          <cell r="AK1773">
            <v>117969.19452054794</v>
          </cell>
          <cell r="AL1773" t="str">
            <v>Chirografario</v>
          </cell>
          <cell r="AM1773" t="str">
            <v>Chirografario - Altro</v>
          </cell>
          <cell r="AN1773" t="str">
            <v>CONSUMER - NON IPO</v>
          </cell>
        </row>
        <row r="1774">
          <cell r="M1774">
            <v>26650.2</v>
          </cell>
          <cell r="N1774">
            <v>26650.2</v>
          </cell>
          <cell r="R1774">
            <v>6861.82</v>
          </cell>
          <cell r="AB1774" t="str">
            <v>Chirografario</v>
          </cell>
          <cell r="AK1774">
            <v>57389.197808219178</v>
          </cell>
          <cell r="AL1774" t="str">
            <v>Chirografario</v>
          </cell>
          <cell r="AM1774" t="str">
            <v>Chirografario - Altro</v>
          </cell>
          <cell r="AN1774" t="str">
            <v>CONSUMER - NON IPO</v>
          </cell>
        </row>
        <row r="1775">
          <cell r="M1775">
            <v>6044.7</v>
          </cell>
          <cell r="N1775">
            <v>6044.7</v>
          </cell>
          <cell r="R1775">
            <v>294.89999999999998</v>
          </cell>
          <cell r="AB1775" t="str">
            <v>Chirografario</v>
          </cell>
          <cell r="AK1775">
            <v>11741.622739726026</v>
          </cell>
          <cell r="AL1775" t="str">
            <v>Chirografario</v>
          </cell>
          <cell r="AM1775" t="str">
            <v>Chirografario - Altro</v>
          </cell>
          <cell r="AN1775" t="str">
            <v>CONSUMER - NON IPO</v>
          </cell>
        </row>
        <row r="1776">
          <cell r="M1776">
            <v>19811.45</v>
          </cell>
          <cell r="N1776">
            <v>19811.45</v>
          </cell>
          <cell r="R1776">
            <v>0</v>
          </cell>
          <cell r="AB1776" t="str">
            <v>Chirografario</v>
          </cell>
          <cell r="AK1776">
            <v>53409.498082191785</v>
          </cell>
          <cell r="AL1776" t="str">
            <v>Chirografario</v>
          </cell>
          <cell r="AM1776" t="str">
            <v>Chirografario - Altro</v>
          </cell>
          <cell r="AN1776" t="str">
            <v>CONSUMER - NON IPO</v>
          </cell>
        </row>
        <row r="1777">
          <cell r="M1777">
            <v>1637.72</v>
          </cell>
          <cell r="N1777">
            <v>1637.7199999999998</v>
          </cell>
          <cell r="R1777">
            <v>0</v>
          </cell>
          <cell r="AB1777" t="str">
            <v>Chirografario</v>
          </cell>
          <cell r="AK1777">
            <v>3526.7066301369855</v>
          </cell>
          <cell r="AL1777" t="str">
            <v>Chirografario</v>
          </cell>
          <cell r="AM1777" t="str">
            <v>Chirografario - Altro</v>
          </cell>
          <cell r="AN1777" t="str">
            <v>CONSUMER - NON IPO</v>
          </cell>
        </row>
        <row r="1778">
          <cell r="M1778">
            <v>2398.5500000000002</v>
          </cell>
          <cell r="N1778">
            <v>2398.5499999999997</v>
          </cell>
          <cell r="R1778">
            <v>118.43</v>
          </cell>
          <cell r="AB1778" t="str">
            <v>Chirografario</v>
          </cell>
          <cell r="AK1778">
            <v>4902.2419178082182</v>
          </cell>
          <cell r="AL1778" t="str">
            <v>Chirografario</v>
          </cell>
          <cell r="AM1778" t="str">
            <v>Chirografario - Altro</v>
          </cell>
          <cell r="AN1778" t="str">
            <v>CONSUMER - NON IPO</v>
          </cell>
        </row>
        <row r="1779">
          <cell r="M1779">
            <v>5755.78</v>
          </cell>
          <cell r="N1779">
            <v>5755.78</v>
          </cell>
          <cell r="R1779">
            <v>0</v>
          </cell>
          <cell r="AB1779" t="str">
            <v>Chirografario</v>
          </cell>
          <cell r="AK1779">
            <v>33478.139561643839</v>
          </cell>
          <cell r="AL1779" t="str">
            <v>Chirografario</v>
          </cell>
          <cell r="AM1779" t="str">
            <v>Chirografario - Altro</v>
          </cell>
          <cell r="AN1779" t="str">
            <v>CONSUMER - NON IPO</v>
          </cell>
        </row>
        <row r="1780">
          <cell r="M1780">
            <v>2239.2799999999997</v>
          </cell>
          <cell r="N1780">
            <v>2239.2799999999997</v>
          </cell>
          <cell r="R1780">
            <v>0</v>
          </cell>
          <cell r="AB1780" t="str">
            <v>Chirografario</v>
          </cell>
          <cell r="AK1780">
            <v>23122.866630136985</v>
          </cell>
          <cell r="AL1780" t="str">
            <v>Chirografario</v>
          </cell>
          <cell r="AM1780" t="str">
            <v>Chirografario - Altro</v>
          </cell>
          <cell r="AN1780" t="str">
            <v>CONSUMER - NON IPO</v>
          </cell>
        </row>
        <row r="1781">
          <cell r="M1781">
            <v>2003.77</v>
          </cell>
          <cell r="N1781">
            <v>2003.77</v>
          </cell>
          <cell r="R1781">
            <v>387.37</v>
          </cell>
          <cell r="AB1781" t="str">
            <v>Chirografario</v>
          </cell>
          <cell r="AK1781">
            <v>3661.683808219178</v>
          </cell>
          <cell r="AL1781" t="str">
            <v>Chirografario</v>
          </cell>
          <cell r="AM1781" t="str">
            <v>Chirografario - Altro</v>
          </cell>
          <cell r="AN1781" t="str">
            <v>CONSUMER - NON IPO</v>
          </cell>
        </row>
        <row r="1782">
          <cell r="M1782">
            <v>611.05999999999995</v>
          </cell>
          <cell r="N1782">
            <v>611.06000000000006</v>
          </cell>
          <cell r="R1782">
            <v>0</v>
          </cell>
          <cell r="AB1782" t="str">
            <v>Chirografario</v>
          </cell>
          <cell r="AK1782">
            <v>1213.7493150684932</v>
          </cell>
          <cell r="AL1782" t="str">
            <v>Chirografario</v>
          </cell>
          <cell r="AM1782" t="str">
            <v>Chirografario - Altro</v>
          </cell>
          <cell r="AN1782" t="str">
            <v>CONSUMER - NON IPO</v>
          </cell>
        </row>
        <row r="1783">
          <cell r="M1783">
            <v>4740.68</v>
          </cell>
          <cell r="N1783">
            <v>4740.68</v>
          </cell>
          <cell r="R1783">
            <v>227.93</v>
          </cell>
          <cell r="AB1783" t="str">
            <v>Chirografario</v>
          </cell>
          <cell r="AK1783">
            <v>11143.84504109589</v>
          </cell>
          <cell r="AL1783" t="str">
            <v>Chirografario</v>
          </cell>
          <cell r="AM1783" t="str">
            <v>Chirografario - Altro</v>
          </cell>
          <cell r="AN1783" t="str">
            <v>CONSUMER - NON IPO</v>
          </cell>
        </row>
        <row r="1784">
          <cell r="M1784">
            <v>77824.429999999993</v>
          </cell>
          <cell r="N1784">
            <v>77824.429999999993</v>
          </cell>
          <cell r="R1784">
            <v>7603.0499999999993</v>
          </cell>
          <cell r="AB1784" t="str">
            <v>Chirografario</v>
          </cell>
          <cell r="AK1784">
            <v>150105.20197260272</v>
          </cell>
          <cell r="AL1784" t="str">
            <v>Chirografario</v>
          </cell>
          <cell r="AM1784" t="str">
            <v>Chirografario - Altro</v>
          </cell>
          <cell r="AN1784" t="str">
            <v>CONSUMER - NON IPO</v>
          </cell>
        </row>
        <row r="1785">
          <cell r="M1785">
            <v>6302.48</v>
          </cell>
          <cell r="N1785">
            <v>6302.48</v>
          </cell>
          <cell r="R1785">
            <v>1800.96</v>
          </cell>
          <cell r="AB1785" t="str">
            <v>Chirografario</v>
          </cell>
          <cell r="AK1785">
            <v>14556.138739726028</v>
          </cell>
          <cell r="AL1785" t="str">
            <v>Chirografario</v>
          </cell>
          <cell r="AM1785" t="str">
            <v>Chirografario - Altro</v>
          </cell>
          <cell r="AN1785" t="str">
            <v>CONSUMER - NON IPO</v>
          </cell>
        </row>
        <row r="1786">
          <cell r="M1786">
            <v>1080.75</v>
          </cell>
          <cell r="N1786">
            <v>1080.75</v>
          </cell>
          <cell r="R1786">
            <v>51.83</v>
          </cell>
          <cell r="AB1786" t="str">
            <v>Chirografario</v>
          </cell>
          <cell r="AK1786">
            <v>1954.2328767123286</v>
          </cell>
          <cell r="AL1786" t="str">
            <v>Chirografario</v>
          </cell>
          <cell r="AM1786" t="str">
            <v>Chirografario - Altro</v>
          </cell>
          <cell r="AN1786" t="str">
            <v>CONSUMER - NON IPO</v>
          </cell>
        </row>
        <row r="1787">
          <cell r="M1787">
            <v>6761.06</v>
          </cell>
          <cell r="N1787">
            <v>6761.06</v>
          </cell>
          <cell r="R1787">
            <v>293.74</v>
          </cell>
          <cell r="AB1787" t="str">
            <v>Chirografario</v>
          </cell>
          <cell r="AK1787">
            <v>17801.037424657534</v>
          </cell>
          <cell r="AL1787" t="str">
            <v>Chirografario</v>
          </cell>
          <cell r="AM1787" t="str">
            <v>Chirografario - Altro</v>
          </cell>
          <cell r="AN1787" t="str">
            <v>CONSUMER - NON IPO</v>
          </cell>
        </row>
        <row r="1788">
          <cell r="M1788">
            <v>1191.74</v>
          </cell>
          <cell r="N1788">
            <v>1191.74</v>
          </cell>
          <cell r="R1788">
            <v>232.44</v>
          </cell>
          <cell r="AB1788" t="str">
            <v>Chirografario</v>
          </cell>
          <cell r="AK1788">
            <v>2207.1677808219179</v>
          </cell>
          <cell r="AL1788" t="str">
            <v>Chirografario</v>
          </cell>
          <cell r="AM1788" t="str">
            <v>Chirografario - Altro</v>
          </cell>
          <cell r="AN1788" t="str">
            <v>CONSUMER - NON IPO</v>
          </cell>
        </row>
        <row r="1789">
          <cell r="M1789">
            <v>50791.869999999995</v>
          </cell>
          <cell r="N1789">
            <v>50791.869999999995</v>
          </cell>
          <cell r="R1789">
            <v>17942.440000000002</v>
          </cell>
          <cell r="AB1789" t="str">
            <v>Chirografario</v>
          </cell>
          <cell r="AK1789">
            <v>181598.32972602738</v>
          </cell>
          <cell r="AL1789" t="str">
            <v>Chirografario</v>
          </cell>
          <cell r="AM1789" t="str">
            <v>Chirografario - Altro</v>
          </cell>
          <cell r="AN1789" t="str">
            <v>CONSUMER - NON IPO</v>
          </cell>
        </row>
        <row r="1790">
          <cell r="M1790">
            <v>3700.08</v>
          </cell>
          <cell r="N1790">
            <v>3700.08</v>
          </cell>
          <cell r="R1790">
            <v>1937.1100000000001</v>
          </cell>
          <cell r="AB1790" t="str">
            <v>Chirografario</v>
          </cell>
          <cell r="AK1790">
            <v>20760.996821917808</v>
          </cell>
          <cell r="AL1790" t="str">
            <v>Chirografario</v>
          </cell>
          <cell r="AM1790" t="str">
            <v>Chirografario - Altro</v>
          </cell>
          <cell r="AN1790" t="str">
            <v>CONSUMER - NON IPO</v>
          </cell>
        </row>
        <row r="1791">
          <cell r="M1791">
            <v>1255.4000000000001</v>
          </cell>
          <cell r="N1791">
            <v>1255.3999999999999</v>
          </cell>
          <cell r="R1791">
            <v>122.97</v>
          </cell>
          <cell r="AB1791" t="str">
            <v>Chirografario</v>
          </cell>
          <cell r="AK1791">
            <v>2462.6476712328763</v>
          </cell>
          <cell r="AL1791" t="str">
            <v>Chirografario</v>
          </cell>
          <cell r="AM1791" t="str">
            <v>Chirografario - Altro</v>
          </cell>
          <cell r="AN1791" t="str">
            <v>CONSUMER - NON IPO</v>
          </cell>
        </row>
        <row r="1792">
          <cell r="M1792">
            <v>2573.94</v>
          </cell>
          <cell r="N1792">
            <v>2573.94</v>
          </cell>
          <cell r="R1792">
            <v>225.19</v>
          </cell>
          <cell r="AB1792" t="str">
            <v>Chirografario</v>
          </cell>
          <cell r="AK1792">
            <v>5944.7436164383571</v>
          </cell>
          <cell r="AL1792" t="str">
            <v>Chirografario</v>
          </cell>
          <cell r="AM1792" t="str">
            <v>Chirografario - Altro</v>
          </cell>
          <cell r="AN1792" t="str">
            <v>CONSUMER - NON IPO</v>
          </cell>
        </row>
        <row r="1793">
          <cell r="M1793">
            <v>1228.0300000000002</v>
          </cell>
          <cell r="N1793">
            <v>1228.0300000000002</v>
          </cell>
          <cell r="R1793">
            <v>28.74</v>
          </cell>
          <cell r="AB1793" t="str">
            <v>Chirografario</v>
          </cell>
          <cell r="AK1793">
            <v>2809.3289041095891</v>
          </cell>
          <cell r="AL1793" t="str">
            <v>Chirografario</v>
          </cell>
          <cell r="AM1793" t="str">
            <v>Chirografario - Altro</v>
          </cell>
          <cell r="AN1793" t="str">
            <v>CONSUMER - NON IPO</v>
          </cell>
        </row>
        <row r="1794">
          <cell r="M1794">
            <v>1032.5999999999999</v>
          </cell>
          <cell r="N1794">
            <v>1032.5999999999999</v>
          </cell>
          <cell r="R1794">
            <v>0</v>
          </cell>
          <cell r="AB1794" t="str">
            <v>Chirografario</v>
          </cell>
          <cell r="AK1794">
            <v>3041.2191780821913</v>
          </cell>
          <cell r="AL1794" t="str">
            <v>Chirografario</v>
          </cell>
          <cell r="AM1794" t="str">
            <v>Chirografario - Altro</v>
          </cell>
          <cell r="AN1794" t="str">
            <v>CONSUMER - NON IPO</v>
          </cell>
        </row>
        <row r="1795">
          <cell r="M1795">
            <v>68893.119999999995</v>
          </cell>
          <cell r="N1795">
            <v>68893.119999999995</v>
          </cell>
          <cell r="R1795">
            <v>0</v>
          </cell>
          <cell r="AB1795" t="str">
            <v>Chirografario</v>
          </cell>
          <cell r="AK1795">
            <v>427514.84054794518</v>
          </cell>
          <cell r="AL1795" t="str">
            <v>Chirografario</v>
          </cell>
          <cell r="AM1795" t="str">
            <v>Chirografario - Altro</v>
          </cell>
          <cell r="AN1795" t="str">
            <v>CONSUMER - NON IPO</v>
          </cell>
        </row>
        <row r="1796">
          <cell r="M1796">
            <v>10570.59</v>
          </cell>
          <cell r="N1796">
            <v>10570.59</v>
          </cell>
          <cell r="R1796">
            <v>0</v>
          </cell>
          <cell r="AB1796" t="str">
            <v>Chirografario</v>
          </cell>
          <cell r="AK1796">
            <v>70866.39378082192</v>
          </cell>
          <cell r="AL1796" t="str">
            <v>Chirografario</v>
          </cell>
          <cell r="AM1796" t="str">
            <v>Chirografario - Altro</v>
          </cell>
          <cell r="AN1796" t="str">
            <v>CONSUMER - NON IPO</v>
          </cell>
        </row>
        <row r="1797">
          <cell r="M1797">
            <v>32310.39</v>
          </cell>
          <cell r="N1797">
            <v>32310.39</v>
          </cell>
          <cell r="R1797">
            <v>550.37</v>
          </cell>
          <cell r="AB1797" t="str">
            <v>Chirografario</v>
          </cell>
          <cell r="AK1797">
            <v>263528.85213698627</v>
          </cell>
          <cell r="AL1797" t="str">
            <v>Chirografario</v>
          </cell>
          <cell r="AM1797" t="str">
            <v>Chirografario - Altro</v>
          </cell>
          <cell r="AN1797" t="str">
            <v>CONSUMER - NON IPO</v>
          </cell>
        </row>
        <row r="1798">
          <cell r="M1798">
            <v>2033.21</v>
          </cell>
          <cell r="N1798">
            <v>2033.21</v>
          </cell>
          <cell r="R1798">
            <v>199.36</v>
          </cell>
          <cell r="AB1798" t="str">
            <v>Chirografario</v>
          </cell>
          <cell r="AK1798">
            <v>5208.3598630136985</v>
          </cell>
          <cell r="AL1798" t="str">
            <v>Chirografario</v>
          </cell>
          <cell r="AM1798" t="str">
            <v>Chirografario - Altro</v>
          </cell>
          <cell r="AN1798" t="str">
            <v>CONSUMER - NON IPO</v>
          </cell>
        </row>
        <row r="1799">
          <cell r="M1799">
            <v>51132.460000000006</v>
          </cell>
          <cell r="N1799">
            <v>51132.460000000006</v>
          </cell>
          <cell r="R1799">
            <v>3692.7799999999997</v>
          </cell>
          <cell r="AB1799" t="str">
            <v>Chirografario</v>
          </cell>
          <cell r="AK1799">
            <v>99323.052438356171</v>
          </cell>
          <cell r="AL1799" t="str">
            <v>Chirografario</v>
          </cell>
          <cell r="AM1799" t="str">
            <v>Chirografario - Altro</v>
          </cell>
          <cell r="AN1799" t="str">
            <v>CONSUMER - NON IPO</v>
          </cell>
        </row>
        <row r="1800">
          <cell r="M1800">
            <v>13928.47</v>
          </cell>
          <cell r="N1800">
            <v>13928.47</v>
          </cell>
          <cell r="R1800">
            <v>0</v>
          </cell>
          <cell r="AB1800" t="str">
            <v>Chirografario</v>
          </cell>
          <cell r="AK1800">
            <v>23582.998520547942</v>
          </cell>
          <cell r="AL1800" t="str">
            <v>Chirografario</v>
          </cell>
          <cell r="AM1800" t="str">
            <v>Chirografario - Altro</v>
          </cell>
          <cell r="AN1800" t="str">
            <v>CONSUMER - NON IPO</v>
          </cell>
        </row>
        <row r="1801">
          <cell r="M1801">
            <v>76520.41</v>
          </cell>
          <cell r="N1801">
            <v>76520.41</v>
          </cell>
          <cell r="R1801">
            <v>0</v>
          </cell>
          <cell r="AB1801" t="str">
            <v>Chirografario</v>
          </cell>
          <cell r="AK1801">
            <v>483650.92019178084</v>
          </cell>
          <cell r="AL1801" t="str">
            <v>Chirografario</v>
          </cell>
          <cell r="AM1801" t="str">
            <v>Chirografario - Altro</v>
          </cell>
          <cell r="AN1801" t="str">
            <v>CONSUMER - NON IPO</v>
          </cell>
        </row>
        <row r="1802">
          <cell r="M1802">
            <v>3517.8</v>
          </cell>
          <cell r="N1802">
            <v>3517.8</v>
          </cell>
          <cell r="R1802">
            <v>0</v>
          </cell>
          <cell r="AB1802" t="str">
            <v>Chirografario</v>
          </cell>
          <cell r="AK1802">
            <v>17097.471780821921</v>
          </cell>
          <cell r="AL1802" t="str">
            <v>Chirografario</v>
          </cell>
          <cell r="AM1802" t="str">
            <v>Chirografario - Altro</v>
          </cell>
          <cell r="AN1802" t="str">
            <v>CONSUMER - NON IPO</v>
          </cell>
        </row>
        <row r="1803">
          <cell r="M1803">
            <v>31241.07</v>
          </cell>
          <cell r="N1803">
            <v>31241.070000000003</v>
          </cell>
          <cell r="R1803">
            <v>0</v>
          </cell>
          <cell r="AB1803" t="str">
            <v>Chirografario</v>
          </cell>
          <cell r="AK1803">
            <v>269101.16186301369</v>
          </cell>
          <cell r="AL1803" t="str">
            <v>Chirografario</v>
          </cell>
          <cell r="AM1803" t="str">
            <v>Chirografario - Altro</v>
          </cell>
          <cell r="AN1803" t="str">
            <v>CONSUMER - NON IPO</v>
          </cell>
        </row>
        <row r="1804">
          <cell r="M1804">
            <v>1007.15</v>
          </cell>
          <cell r="N1804">
            <v>1169.8499999999999</v>
          </cell>
          <cell r="R1804">
            <v>9.83</v>
          </cell>
          <cell r="AB1804" t="str">
            <v>Chirografario</v>
          </cell>
          <cell r="AK1804">
            <v>2323.6746575342463</v>
          </cell>
          <cell r="AL1804" t="str">
            <v>Chirografario</v>
          </cell>
          <cell r="AM1804" t="str">
            <v>Chirografario - Altro</v>
          </cell>
          <cell r="AN1804" t="str">
            <v>CONSUMER - NON IPO</v>
          </cell>
        </row>
        <row r="1805">
          <cell r="M1805">
            <v>7800.2</v>
          </cell>
          <cell r="N1805">
            <v>7800.2</v>
          </cell>
          <cell r="R1805">
            <v>344.18</v>
          </cell>
          <cell r="AB1805" t="str">
            <v>Chirografario</v>
          </cell>
          <cell r="AK1805">
            <v>20579.70575342466</v>
          </cell>
          <cell r="AL1805" t="str">
            <v>Chirografario</v>
          </cell>
          <cell r="AM1805" t="str">
            <v>Chirografario - Altro</v>
          </cell>
          <cell r="AN1805" t="str">
            <v>CONSUMER - NON IPO</v>
          </cell>
        </row>
        <row r="1806">
          <cell r="M1806">
            <v>4169.93</v>
          </cell>
          <cell r="N1806">
            <v>4169.93</v>
          </cell>
          <cell r="R1806">
            <v>1214.19</v>
          </cell>
          <cell r="AB1806" t="str">
            <v>Chirografario</v>
          </cell>
          <cell r="AK1806">
            <v>7620.1186575342472</v>
          </cell>
          <cell r="AL1806" t="str">
            <v>Chirografario</v>
          </cell>
          <cell r="AM1806" t="str">
            <v>Chirografario - Altro</v>
          </cell>
          <cell r="AN1806" t="str">
            <v>CONSUMER - NON IPO</v>
          </cell>
        </row>
        <row r="1807">
          <cell r="M1807">
            <v>11706.48</v>
          </cell>
          <cell r="N1807">
            <v>11706.48</v>
          </cell>
          <cell r="R1807">
            <v>420.38</v>
          </cell>
          <cell r="AB1807" t="str">
            <v>Chirografario</v>
          </cell>
          <cell r="AK1807">
            <v>49423.796383561647</v>
          </cell>
          <cell r="AL1807" t="str">
            <v>Chirografario</v>
          </cell>
          <cell r="AM1807" t="str">
            <v>Chirografario - Altro</v>
          </cell>
          <cell r="AN1807" t="str">
            <v>CONSUMER - NON IPO</v>
          </cell>
        </row>
        <row r="1808">
          <cell r="M1808">
            <v>6839.7</v>
          </cell>
          <cell r="N1808">
            <v>6839.7</v>
          </cell>
          <cell r="R1808">
            <v>645.79999999999995</v>
          </cell>
          <cell r="AB1808" t="str">
            <v>Chirografario</v>
          </cell>
          <cell r="AK1808">
            <v>14991.123287671231</v>
          </cell>
          <cell r="AL1808" t="str">
            <v>Chirografario</v>
          </cell>
          <cell r="AM1808" t="str">
            <v>Chirografario - Altro</v>
          </cell>
          <cell r="AN1808" t="str">
            <v>CONSUMER - NON IPO</v>
          </cell>
        </row>
        <row r="1809">
          <cell r="M1809">
            <v>42817.53</v>
          </cell>
          <cell r="N1809">
            <v>42817.53</v>
          </cell>
          <cell r="R1809">
            <v>296.64999999999998</v>
          </cell>
          <cell r="AB1809" t="str">
            <v>Chirografario</v>
          </cell>
          <cell r="AK1809">
            <v>173029.74452054792</v>
          </cell>
          <cell r="AL1809" t="str">
            <v>Chirografario</v>
          </cell>
          <cell r="AM1809" t="str">
            <v>Chirografario - Altro</v>
          </cell>
          <cell r="AN1809" t="str">
            <v>CONSUMER - NON IPO</v>
          </cell>
        </row>
        <row r="1810">
          <cell r="M1810">
            <v>18714.149999999998</v>
          </cell>
          <cell r="N1810">
            <v>18714.149999999998</v>
          </cell>
          <cell r="R1810">
            <v>2420.64</v>
          </cell>
          <cell r="AB1810" t="str">
            <v>Chirografario</v>
          </cell>
          <cell r="AK1810">
            <v>43221.995753424657</v>
          </cell>
          <cell r="AL1810" t="str">
            <v>Chirografario</v>
          </cell>
          <cell r="AM1810" t="str">
            <v>Chirografario - Altro</v>
          </cell>
          <cell r="AN1810" t="str">
            <v>CONSUMER - NON IPO</v>
          </cell>
        </row>
        <row r="1811">
          <cell r="M1811">
            <v>5723.42</v>
          </cell>
          <cell r="N1811">
            <v>5723.42</v>
          </cell>
          <cell r="R1811">
            <v>244.68</v>
          </cell>
          <cell r="AB1811" t="str">
            <v>Chirografario</v>
          </cell>
          <cell r="AK1811">
            <v>10458.96202739726</v>
          </cell>
          <cell r="AL1811" t="str">
            <v>Chirografario</v>
          </cell>
          <cell r="AM1811" t="str">
            <v>Chirografario - Altro</v>
          </cell>
          <cell r="AN1811" t="str">
            <v>CONSUMER - NON IPO</v>
          </cell>
        </row>
        <row r="1812">
          <cell r="M1812">
            <v>26580.42</v>
          </cell>
          <cell r="N1812">
            <v>26580.42</v>
          </cell>
          <cell r="R1812">
            <v>2565.33</v>
          </cell>
          <cell r="AB1812" t="str">
            <v>Chirografario</v>
          </cell>
          <cell r="AK1812">
            <v>81707.482849315071</v>
          </cell>
          <cell r="AL1812" t="str">
            <v>Chirografario</v>
          </cell>
          <cell r="AM1812" t="str">
            <v>Chirografario - Altro</v>
          </cell>
          <cell r="AN1812" t="str">
            <v>CONSUMER - NON IPO</v>
          </cell>
        </row>
        <row r="1813">
          <cell r="M1813">
            <v>2689.4700000000003</v>
          </cell>
          <cell r="N1813">
            <v>2689.47</v>
          </cell>
          <cell r="R1813">
            <v>0</v>
          </cell>
          <cell r="AB1813" t="str">
            <v>Chirografario</v>
          </cell>
          <cell r="AK1813">
            <v>10603.143369863014</v>
          </cell>
          <cell r="AL1813" t="str">
            <v>Chirografario</v>
          </cell>
          <cell r="AM1813" t="str">
            <v>Chirografario - Altro</v>
          </cell>
          <cell r="AN1813" t="str">
            <v>CONSUMER - NON IPO</v>
          </cell>
        </row>
        <row r="1814">
          <cell r="M1814">
            <v>6002.9500000000007</v>
          </cell>
          <cell r="N1814">
            <v>6002.9500000000007</v>
          </cell>
          <cell r="R1814">
            <v>403.13</v>
          </cell>
          <cell r="AB1814" t="str">
            <v>Chirografario</v>
          </cell>
          <cell r="AK1814">
            <v>16183.295342465755</v>
          </cell>
          <cell r="AL1814" t="str">
            <v>Chirografario</v>
          </cell>
          <cell r="AM1814" t="str">
            <v>Chirografario - Altro</v>
          </cell>
          <cell r="AN1814" t="str">
            <v>CONSUMER - NON IPO</v>
          </cell>
        </row>
        <row r="1815">
          <cell r="M1815">
            <v>9733.4</v>
          </cell>
          <cell r="N1815">
            <v>9733.4</v>
          </cell>
          <cell r="R1815">
            <v>1709.82</v>
          </cell>
          <cell r="AB1815" t="str">
            <v>Chirografario</v>
          </cell>
          <cell r="AK1815">
            <v>17600.120547945204</v>
          </cell>
          <cell r="AL1815" t="str">
            <v>Chirografario</v>
          </cell>
          <cell r="AM1815" t="str">
            <v>Chirografario - Altro</v>
          </cell>
          <cell r="AN1815" t="str">
            <v>CONSUMER - NON IPO</v>
          </cell>
        </row>
        <row r="1816">
          <cell r="M1816">
            <v>17986.52</v>
          </cell>
          <cell r="N1816">
            <v>17986.52</v>
          </cell>
          <cell r="R1816">
            <v>1702.76</v>
          </cell>
          <cell r="AB1816" t="str">
            <v>Chirografario</v>
          </cell>
          <cell r="AK1816">
            <v>41541.469479452062</v>
          </cell>
          <cell r="AL1816" t="str">
            <v>Chirografario</v>
          </cell>
          <cell r="AM1816" t="str">
            <v>Chirografario - Altro</v>
          </cell>
          <cell r="AN1816" t="str">
            <v>CONSUMER - NON IPO</v>
          </cell>
        </row>
        <row r="1817">
          <cell r="M1817">
            <v>20215.240000000002</v>
          </cell>
          <cell r="N1817">
            <v>20215.240000000002</v>
          </cell>
          <cell r="R1817">
            <v>822.73</v>
          </cell>
          <cell r="AB1817" t="str">
            <v>Chirografario</v>
          </cell>
          <cell r="AK1817">
            <v>36276.663561643843</v>
          </cell>
          <cell r="AL1817" t="str">
            <v>Chirografario</v>
          </cell>
          <cell r="AM1817" t="str">
            <v>Chirografario - Altro</v>
          </cell>
          <cell r="AN1817" t="str">
            <v>CONSUMER - NON IPO</v>
          </cell>
        </row>
        <row r="1818">
          <cell r="M1818">
            <v>26851.71</v>
          </cell>
          <cell r="N1818">
            <v>26851.71</v>
          </cell>
          <cell r="R1818">
            <v>12966.42</v>
          </cell>
          <cell r="AB1818" t="str">
            <v>Chirografario</v>
          </cell>
          <cell r="AK1818">
            <v>152576.5658630137</v>
          </cell>
          <cell r="AL1818" t="str">
            <v>Chirografario</v>
          </cell>
          <cell r="AM1818" t="str">
            <v>Chirografario - Altro</v>
          </cell>
          <cell r="AN1818" t="str">
            <v>CONSUMER - NON IPO</v>
          </cell>
        </row>
        <row r="1819">
          <cell r="M1819">
            <v>19754.120000000003</v>
          </cell>
          <cell r="N1819">
            <v>19754.120000000003</v>
          </cell>
          <cell r="R1819">
            <v>0</v>
          </cell>
          <cell r="AB1819" t="str">
            <v>Chirografario</v>
          </cell>
          <cell r="AK1819">
            <v>37235.163178082199</v>
          </cell>
          <cell r="AL1819" t="str">
            <v>Chirografario</v>
          </cell>
          <cell r="AM1819" t="str">
            <v>Chirografario - Altro</v>
          </cell>
          <cell r="AN1819" t="str">
            <v>CONSUMER - NON IPO</v>
          </cell>
        </row>
        <row r="1820">
          <cell r="M1820">
            <v>13911.62</v>
          </cell>
          <cell r="N1820">
            <v>13911.62</v>
          </cell>
          <cell r="R1820">
            <v>1892.45</v>
          </cell>
          <cell r="AB1820" t="str">
            <v>Chirografario</v>
          </cell>
          <cell r="AK1820">
            <v>26489.249041095893</v>
          </cell>
          <cell r="AL1820" t="str">
            <v>Chirografario</v>
          </cell>
          <cell r="AM1820" t="str">
            <v>Chirografario - Altro</v>
          </cell>
          <cell r="AN1820" t="str">
            <v>CONSUMER - NON IPO</v>
          </cell>
        </row>
        <row r="1821">
          <cell r="M1821">
            <v>11776.17</v>
          </cell>
          <cell r="N1821">
            <v>11776.17</v>
          </cell>
          <cell r="R1821">
            <v>470.06</v>
          </cell>
          <cell r="AB1821" t="str">
            <v>Chirografario</v>
          </cell>
          <cell r="AK1821">
            <v>25004.196575342467</v>
          </cell>
          <cell r="AL1821" t="str">
            <v>Chirografario</v>
          </cell>
          <cell r="AM1821" t="str">
            <v>Chirografario - Altro</v>
          </cell>
          <cell r="AN1821" t="str">
            <v>CONSUMER - NON IPO</v>
          </cell>
        </row>
        <row r="1822">
          <cell r="M1822">
            <v>21346.45</v>
          </cell>
          <cell r="N1822">
            <v>21346.45</v>
          </cell>
          <cell r="R1822">
            <v>7561.37</v>
          </cell>
          <cell r="AB1822" t="str">
            <v>Chirografario</v>
          </cell>
          <cell r="AK1822">
            <v>41581.714931506853</v>
          </cell>
          <cell r="AL1822" t="str">
            <v>Chirografario</v>
          </cell>
          <cell r="AM1822" t="str">
            <v>Chirografario - Altro</v>
          </cell>
          <cell r="AN1822" t="str">
            <v>CONSUMER - NON IPO</v>
          </cell>
        </row>
        <row r="1823">
          <cell r="M1823">
            <v>2699.92</v>
          </cell>
          <cell r="N1823">
            <v>2699.92</v>
          </cell>
          <cell r="R1823">
            <v>0</v>
          </cell>
          <cell r="AB1823" t="str">
            <v>Chirografario</v>
          </cell>
          <cell r="AK1823">
            <v>6235.7056438356167</v>
          </cell>
          <cell r="AL1823" t="str">
            <v>Chirografario</v>
          </cell>
          <cell r="AM1823" t="str">
            <v>Chirografario - Altro</v>
          </cell>
          <cell r="AN1823" t="str">
            <v>CONSUMER - NON IPO</v>
          </cell>
        </row>
        <row r="1824">
          <cell r="M1824">
            <v>2818.16</v>
          </cell>
          <cell r="N1824">
            <v>2818.16</v>
          </cell>
          <cell r="R1824">
            <v>532.41999999999996</v>
          </cell>
          <cell r="AB1824" t="str">
            <v>Chirografario</v>
          </cell>
          <cell r="AK1824">
            <v>6030.0903013698635</v>
          </cell>
          <cell r="AL1824" t="str">
            <v>Chirografario</v>
          </cell>
          <cell r="AM1824" t="str">
            <v>Chirografario - Altro</v>
          </cell>
          <cell r="AN1824" t="str">
            <v>CONSUMER - NON IPO</v>
          </cell>
        </row>
        <row r="1825">
          <cell r="M1825">
            <v>17842.18</v>
          </cell>
          <cell r="N1825">
            <v>17842.18</v>
          </cell>
          <cell r="R1825">
            <v>8931.65</v>
          </cell>
          <cell r="AB1825" t="str">
            <v>Ipotecario</v>
          </cell>
          <cell r="AK1825">
            <v>153393.86531506851</v>
          </cell>
          <cell r="AL1825" t="str">
            <v>Ipotecario</v>
          </cell>
          <cell r="AM1825" t="str">
            <v>Ipotecario</v>
          </cell>
          <cell r="AN1825" t="str">
            <v>CONSUMER - IPO</v>
          </cell>
        </row>
        <row r="1826">
          <cell r="M1826">
            <v>8227.19</v>
          </cell>
          <cell r="N1826">
            <v>8227.19</v>
          </cell>
          <cell r="R1826">
            <v>394.21</v>
          </cell>
          <cell r="AB1826" t="str">
            <v>Chirografario</v>
          </cell>
          <cell r="AK1826">
            <v>18866.186383561646</v>
          </cell>
          <cell r="AL1826" t="str">
            <v>Chirografario</v>
          </cell>
          <cell r="AM1826" t="str">
            <v>Chirografario - Altro</v>
          </cell>
          <cell r="AN1826" t="str">
            <v>CONSUMER - NON IPO</v>
          </cell>
        </row>
        <row r="1827">
          <cell r="M1827">
            <v>23934.82</v>
          </cell>
          <cell r="N1827">
            <v>23934.82</v>
          </cell>
          <cell r="R1827">
            <v>1038.51</v>
          </cell>
          <cell r="AB1827" t="str">
            <v>Chirografario</v>
          </cell>
          <cell r="AK1827">
            <v>101050.84279452055</v>
          </cell>
          <cell r="AL1827" t="str">
            <v>Chirografario</v>
          </cell>
          <cell r="AM1827" t="str">
            <v>Chirografario - Altro</v>
          </cell>
          <cell r="AN1827" t="str">
            <v>CONSUMER - NON IPO</v>
          </cell>
        </row>
        <row r="1828">
          <cell r="M1828">
            <v>6404.69</v>
          </cell>
          <cell r="N1828">
            <v>6404.69</v>
          </cell>
          <cell r="R1828">
            <v>1215.9100000000001</v>
          </cell>
          <cell r="AB1828" t="str">
            <v>Chirografario</v>
          </cell>
          <cell r="AK1828">
            <v>10580.898821917808</v>
          </cell>
          <cell r="AL1828" t="str">
            <v>Chirografario</v>
          </cell>
          <cell r="AM1828" t="str">
            <v>Chirografario - Altro</v>
          </cell>
          <cell r="AN1828" t="str">
            <v>CONSUMER - NON IPO</v>
          </cell>
        </row>
        <row r="1829">
          <cell r="M1829">
            <v>78740.28</v>
          </cell>
          <cell r="N1829">
            <v>78740.28</v>
          </cell>
          <cell r="R1829">
            <v>1197.3800000000001</v>
          </cell>
          <cell r="AB1829" t="str">
            <v>Chirografario</v>
          </cell>
          <cell r="AK1829">
            <v>189408.1255890411</v>
          </cell>
          <cell r="AL1829" t="str">
            <v>Chirografario</v>
          </cell>
          <cell r="AM1829" t="str">
            <v>Chirografario - Altro</v>
          </cell>
          <cell r="AN1829" t="str">
            <v>CONSUMER - NON IPO</v>
          </cell>
        </row>
        <row r="1830">
          <cell r="M1830">
            <v>2249.4299999999998</v>
          </cell>
          <cell r="N1830">
            <v>2249.4299999999998</v>
          </cell>
          <cell r="R1830">
            <v>108.09</v>
          </cell>
          <cell r="AB1830" t="str">
            <v>Chirografario</v>
          </cell>
          <cell r="AK1830">
            <v>4166.0676164383558</v>
          </cell>
          <cell r="AL1830" t="str">
            <v>Chirografario</v>
          </cell>
          <cell r="AM1830" t="str">
            <v>Chirografario - Altro</v>
          </cell>
          <cell r="AN1830" t="str">
            <v>CONSUMER - NON IPO</v>
          </cell>
        </row>
        <row r="1831">
          <cell r="M1831">
            <v>3396.64</v>
          </cell>
          <cell r="N1831">
            <v>3396.64</v>
          </cell>
          <cell r="R1831">
            <v>0</v>
          </cell>
          <cell r="AB1831" t="str">
            <v>Chirografario</v>
          </cell>
          <cell r="AK1831">
            <v>6551.3275616438359</v>
          </cell>
          <cell r="AL1831" t="str">
            <v>Chirografario</v>
          </cell>
          <cell r="AM1831" t="str">
            <v>Chirografario - Altro</v>
          </cell>
          <cell r="AN1831" t="str">
            <v>CONSUMER - NON IPO</v>
          </cell>
        </row>
        <row r="1832">
          <cell r="M1832">
            <v>15880.76</v>
          </cell>
          <cell r="N1832">
            <v>15880.759999999998</v>
          </cell>
          <cell r="R1832">
            <v>647.07000000000005</v>
          </cell>
          <cell r="AB1832" t="str">
            <v>Chirografario</v>
          </cell>
          <cell r="AK1832">
            <v>36329.957808219173</v>
          </cell>
          <cell r="AL1832" t="str">
            <v>Chirografario</v>
          </cell>
          <cell r="AM1832" t="str">
            <v>Chirografario - Altro</v>
          </cell>
          <cell r="AN1832" t="str">
            <v>CONSUMER - NON IPO</v>
          </cell>
        </row>
        <row r="1833">
          <cell r="M1833">
            <v>2208.4699999999998</v>
          </cell>
          <cell r="N1833">
            <v>2208.4700000000003</v>
          </cell>
          <cell r="R1833">
            <v>414.18</v>
          </cell>
          <cell r="AB1833" t="str">
            <v>Chirografario</v>
          </cell>
          <cell r="AK1833">
            <v>3400.4387397260275</v>
          </cell>
          <cell r="AL1833" t="str">
            <v>Chirografario</v>
          </cell>
          <cell r="AM1833" t="str">
            <v>Chirografario - Altro</v>
          </cell>
          <cell r="AN1833" t="str">
            <v>CONSUMER - NON IPO</v>
          </cell>
        </row>
        <row r="1834">
          <cell r="M1834">
            <v>2166.3200000000002</v>
          </cell>
          <cell r="N1834">
            <v>2166.3200000000002</v>
          </cell>
          <cell r="R1834">
            <v>594.12</v>
          </cell>
          <cell r="AB1834" t="str">
            <v>Chirografario</v>
          </cell>
          <cell r="AK1834">
            <v>6451.4790136986312</v>
          </cell>
          <cell r="AL1834" t="str">
            <v>Chirografario</v>
          </cell>
          <cell r="AM1834" t="str">
            <v>Chirografario - Altro</v>
          </cell>
          <cell r="AN1834" t="str">
            <v>CONSUMER - NON IPO</v>
          </cell>
        </row>
        <row r="1835">
          <cell r="M1835">
            <v>37.53</v>
          </cell>
          <cell r="N1835">
            <v>37.53</v>
          </cell>
          <cell r="R1835">
            <v>3.63</v>
          </cell>
          <cell r="AB1835" t="str">
            <v>Chirografario</v>
          </cell>
          <cell r="AK1835">
            <v>68.582219178082198</v>
          </cell>
          <cell r="AL1835" t="str">
            <v>Chirografario</v>
          </cell>
          <cell r="AM1835" t="str">
            <v>Chirografario - Altro</v>
          </cell>
          <cell r="AN1835" t="str">
            <v>CONSUMER - NON IPO</v>
          </cell>
        </row>
        <row r="1836">
          <cell r="M1836">
            <v>1693.97</v>
          </cell>
          <cell r="N1836">
            <v>1693.97</v>
          </cell>
          <cell r="R1836">
            <v>0</v>
          </cell>
          <cell r="AB1836" t="str">
            <v>Chirografario</v>
          </cell>
          <cell r="AK1836">
            <v>9852.8720821917814</v>
          </cell>
          <cell r="AL1836" t="str">
            <v>Chirografario</v>
          </cell>
          <cell r="AM1836" t="str">
            <v>Chirografario - Altro</v>
          </cell>
          <cell r="AN1836" t="str">
            <v>CONSUMER - NON IPO</v>
          </cell>
        </row>
        <row r="1837">
          <cell r="M1837">
            <v>104351.09</v>
          </cell>
          <cell r="N1837">
            <v>104351.09</v>
          </cell>
          <cell r="R1837">
            <v>1707.99</v>
          </cell>
          <cell r="AB1837" t="str">
            <v>Chirografario</v>
          </cell>
          <cell r="AK1837">
            <v>772769.85279452044</v>
          </cell>
          <cell r="AL1837" t="str">
            <v>Chirografario</v>
          </cell>
          <cell r="AM1837" t="str">
            <v>Chirografario - Altro</v>
          </cell>
          <cell r="AN1837" t="str">
            <v>CONSUMER - NON IPO</v>
          </cell>
        </row>
        <row r="1838">
          <cell r="M1838">
            <v>40998.93</v>
          </cell>
          <cell r="N1838">
            <v>40998.93</v>
          </cell>
          <cell r="R1838">
            <v>8.5</v>
          </cell>
          <cell r="AB1838" t="str">
            <v>Chirografario</v>
          </cell>
          <cell r="AK1838">
            <v>163097.11331506851</v>
          </cell>
          <cell r="AL1838" t="str">
            <v>Chirografario</v>
          </cell>
          <cell r="AM1838" t="str">
            <v>Chirografario - Altro</v>
          </cell>
          <cell r="AN1838" t="str">
            <v>CONSUMER - NON IPO</v>
          </cell>
        </row>
        <row r="1839">
          <cell r="M1839">
            <v>10381.16</v>
          </cell>
          <cell r="N1839">
            <v>10381.160000000002</v>
          </cell>
          <cell r="R1839">
            <v>472.37</v>
          </cell>
          <cell r="AB1839" t="str">
            <v>Chirografario</v>
          </cell>
          <cell r="AK1839">
            <v>14249.208657534249</v>
          </cell>
          <cell r="AL1839" t="str">
            <v>Chirografario</v>
          </cell>
          <cell r="AM1839" t="str">
            <v>Chirografario - Altro</v>
          </cell>
          <cell r="AN1839" t="str">
            <v>CONSUMER - NON IPO</v>
          </cell>
        </row>
        <row r="1840">
          <cell r="M1840">
            <v>248.31</v>
          </cell>
          <cell r="N1840">
            <v>248.31</v>
          </cell>
          <cell r="R1840">
            <v>11.54</v>
          </cell>
          <cell r="AB1840" t="str">
            <v>Chirografario</v>
          </cell>
          <cell r="AK1840">
            <v>363.2809315068493</v>
          </cell>
          <cell r="AL1840" t="str">
            <v>Chirografario</v>
          </cell>
          <cell r="AM1840" t="str">
            <v>Chirografario - Altro</v>
          </cell>
          <cell r="AN1840" t="str">
            <v>CONSUMER - NON IPO</v>
          </cell>
        </row>
        <row r="1841">
          <cell r="M1841">
            <v>8794.3799999999992</v>
          </cell>
          <cell r="N1841">
            <v>8794.380000000001</v>
          </cell>
          <cell r="R1841">
            <v>428.53000000000003</v>
          </cell>
          <cell r="AB1841" t="str">
            <v>Chirografario</v>
          </cell>
          <cell r="AK1841">
            <v>15902.166575342466</v>
          </cell>
          <cell r="AL1841" t="str">
            <v>Chirografario</v>
          </cell>
          <cell r="AM1841" t="str">
            <v>Chirografario - Altro</v>
          </cell>
          <cell r="AN1841" t="str">
            <v>CONSUMER - NON IPO</v>
          </cell>
        </row>
        <row r="1842">
          <cell r="M1842">
            <v>45283</v>
          </cell>
          <cell r="N1842">
            <v>45283</v>
          </cell>
          <cell r="R1842">
            <v>2119.1</v>
          </cell>
          <cell r="AB1842" t="str">
            <v>Chirografario</v>
          </cell>
          <cell r="AK1842">
            <v>195027.05753424656</v>
          </cell>
          <cell r="AL1842" t="str">
            <v>Chirografario</v>
          </cell>
          <cell r="AM1842" t="str">
            <v>Chirografario - Altro</v>
          </cell>
          <cell r="AN1842" t="str">
            <v>CONSUMER - NON IPO</v>
          </cell>
        </row>
        <row r="1843">
          <cell r="M1843">
            <v>8171.26</v>
          </cell>
          <cell r="N1843">
            <v>8171.2599999999993</v>
          </cell>
          <cell r="R1843">
            <v>5020.1000000000004</v>
          </cell>
          <cell r="AB1843" t="str">
            <v>Chirografario</v>
          </cell>
          <cell r="AK1843">
            <v>63646.279945205475</v>
          </cell>
          <cell r="AL1843" t="str">
            <v>Chirografario</v>
          </cell>
          <cell r="AM1843" t="str">
            <v>Chirografario - Altro</v>
          </cell>
          <cell r="AN1843" t="str">
            <v>CONSUMER - NON IPO</v>
          </cell>
        </row>
        <row r="1844">
          <cell r="M1844">
            <v>68810.77</v>
          </cell>
          <cell r="N1844">
            <v>68810.77</v>
          </cell>
          <cell r="R1844">
            <v>0</v>
          </cell>
          <cell r="AB1844" t="str">
            <v>Chirografario</v>
          </cell>
          <cell r="AK1844">
            <v>377045.31506849313</v>
          </cell>
          <cell r="AL1844" t="str">
            <v>Chirografario</v>
          </cell>
          <cell r="AM1844" t="str">
            <v>Chirografario - Altro</v>
          </cell>
          <cell r="AN1844" t="str">
            <v>CONSUMER - NON IPO</v>
          </cell>
        </row>
        <row r="1845">
          <cell r="M1845">
            <v>5815.11</v>
          </cell>
          <cell r="N1845">
            <v>5815.11</v>
          </cell>
          <cell r="R1845">
            <v>253.41</v>
          </cell>
          <cell r="AB1845" t="str">
            <v>Chirografario</v>
          </cell>
          <cell r="AK1845">
            <v>15342.331315068493</v>
          </cell>
          <cell r="AL1845" t="str">
            <v>Chirografario</v>
          </cell>
          <cell r="AM1845" t="str">
            <v>Chirografario - Altro</v>
          </cell>
          <cell r="AN1845" t="str">
            <v>CONSUMER - NON IPO</v>
          </cell>
        </row>
        <row r="1846">
          <cell r="M1846">
            <v>16777.759999999998</v>
          </cell>
          <cell r="N1846">
            <v>16777.759999999998</v>
          </cell>
          <cell r="R1846">
            <v>218.67</v>
          </cell>
          <cell r="AB1846" t="str">
            <v>Chirografario</v>
          </cell>
          <cell r="AK1846">
            <v>50103.447671232869</v>
          </cell>
          <cell r="AL1846" t="str">
            <v>Chirografario</v>
          </cell>
          <cell r="AM1846" t="str">
            <v>Chirografario - Altro</v>
          </cell>
          <cell r="AN1846" t="str">
            <v>CONSUMER - NON IPO</v>
          </cell>
        </row>
        <row r="1847">
          <cell r="M1847">
            <v>55524.68</v>
          </cell>
          <cell r="N1847">
            <v>55524.68</v>
          </cell>
          <cell r="R1847">
            <v>1066.29</v>
          </cell>
          <cell r="AB1847" t="str">
            <v>Chirografario</v>
          </cell>
          <cell r="AK1847">
            <v>165813.42794520548</v>
          </cell>
          <cell r="AL1847" t="str">
            <v>Chirografario</v>
          </cell>
          <cell r="AM1847" t="str">
            <v>Chirografario - Altro</v>
          </cell>
          <cell r="AN1847" t="str">
            <v>CONSUMER - NON IPO</v>
          </cell>
        </row>
        <row r="1848">
          <cell r="M1848">
            <v>12113.61</v>
          </cell>
          <cell r="N1848">
            <v>12113.609999999999</v>
          </cell>
          <cell r="R1848">
            <v>593.74</v>
          </cell>
          <cell r="AB1848" t="str">
            <v>Chirografario</v>
          </cell>
          <cell r="AK1848">
            <v>24061.280136986297</v>
          </cell>
          <cell r="AL1848" t="str">
            <v>Chirografario</v>
          </cell>
          <cell r="AM1848" t="str">
            <v>Chirografario - Altro</v>
          </cell>
          <cell r="AN1848" t="str">
            <v>CONSUMER - NON IPO</v>
          </cell>
        </row>
        <row r="1849">
          <cell r="M1849">
            <v>46363.12</v>
          </cell>
          <cell r="N1849">
            <v>46363.12</v>
          </cell>
          <cell r="R1849">
            <v>1791.21</v>
          </cell>
          <cell r="AB1849" t="str">
            <v>Chirografario</v>
          </cell>
          <cell r="AK1849">
            <v>182785.01282191783</v>
          </cell>
          <cell r="AL1849" t="str">
            <v>Chirografario</v>
          </cell>
          <cell r="AM1849" t="str">
            <v>Chirografario - Altro</v>
          </cell>
          <cell r="AN1849" t="str">
            <v>CONSUMER - NON IPO</v>
          </cell>
        </row>
        <row r="1850">
          <cell r="M1850">
            <v>19097.240000000002</v>
          </cell>
          <cell r="N1850">
            <v>19097.239999999998</v>
          </cell>
          <cell r="R1850">
            <v>13326.03</v>
          </cell>
          <cell r="AB1850" t="str">
            <v>Chirografario</v>
          </cell>
          <cell r="AK1850">
            <v>115996.11254794519</v>
          </cell>
          <cell r="AL1850" t="str">
            <v>Chirografario</v>
          </cell>
          <cell r="AM1850" t="str">
            <v>Chirografario - Altro</v>
          </cell>
          <cell r="AN1850" t="str">
            <v>CONSUMER - NON IPO</v>
          </cell>
        </row>
        <row r="1851">
          <cell r="M1851">
            <v>2994.59</v>
          </cell>
          <cell r="N1851">
            <v>2994.5899999999997</v>
          </cell>
          <cell r="R1851">
            <v>141.87</v>
          </cell>
          <cell r="AB1851" t="str">
            <v>Chirografario</v>
          </cell>
          <cell r="AK1851">
            <v>4947.2267671232876</v>
          </cell>
          <cell r="AL1851" t="str">
            <v>Chirografario</v>
          </cell>
          <cell r="AM1851" t="str">
            <v>Chirografario - Altro</v>
          </cell>
          <cell r="AN1851" t="str">
            <v>CONSUMER - NON IPO</v>
          </cell>
        </row>
        <row r="1852">
          <cell r="M1852">
            <v>8153.23</v>
          </cell>
          <cell r="N1852">
            <v>8153.23</v>
          </cell>
          <cell r="R1852">
            <v>6543.2300000000005</v>
          </cell>
          <cell r="AB1852" t="str">
            <v>Chirografario</v>
          </cell>
          <cell r="AK1852">
            <v>47422.759698630136</v>
          </cell>
          <cell r="AL1852" t="str">
            <v>Chirografario</v>
          </cell>
          <cell r="AM1852" t="str">
            <v>Chirografario - Altro</v>
          </cell>
          <cell r="AN1852" t="str">
            <v>CONSUMER - NON IPO</v>
          </cell>
        </row>
        <row r="1853">
          <cell r="M1853">
            <v>6925.86</v>
          </cell>
          <cell r="N1853">
            <v>6925.86</v>
          </cell>
          <cell r="R1853">
            <v>5561.33</v>
          </cell>
          <cell r="AB1853" t="str">
            <v>Chirografario</v>
          </cell>
          <cell r="AK1853">
            <v>40283.837753424661</v>
          </cell>
          <cell r="AL1853" t="str">
            <v>Chirografario</v>
          </cell>
          <cell r="AM1853" t="str">
            <v>Chirografario - Altro</v>
          </cell>
          <cell r="AN1853" t="str">
            <v>CONSUMER - NON IPO</v>
          </cell>
        </row>
        <row r="1854">
          <cell r="M1854">
            <v>5018.76</v>
          </cell>
          <cell r="N1854">
            <v>5018.7599999999993</v>
          </cell>
          <cell r="R1854">
            <v>4047.87</v>
          </cell>
          <cell r="AB1854" t="str">
            <v>Chirografario</v>
          </cell>
          <cell r="AK1854">
            <v>29191.308164383561</v>
          </cell>
          <cell r="AL1854" t="str">
            <v>Chirografario</v>
          </cell>
          <cell r="AM1854" t="str">
            <v>Chirografario - Altro</v>
          </cell>
          <cell r="AN1854" t="str">
            <v>CONSUMER - NON IPO</v>
          </cell>
        </row>
        <row r="1855">
          <cell r="M1855">
            <v>29774.57</v>
          </cell>
          <cell r="N1855">
            <v>29774.57</v>
          </cell>
          <cell r="R1855">
            <v>5373.05</v>
          </cell>
          <cell r="AB1855" t="str">
            <v>Chirografario</v>
          </cell>
          <cell r="AK1855">
            <v>68277.575589041095</v>
          </cell>
          <cell r="AL1855" t="str">
            <v>Chirografario</v>
          </cell>
          <cell r="AM1855" t="str">
            <v>Chirografario - Altro</v>
          </cell>
          <cell r="AN1855" t="str">
            <v>CONSUMER - NON IPO</v>
          </cell>
        </row>
        <row r="1856">
          <cell r="M1856">
            <v>44215.11</v>
          </cell>
          <cell r="N1856">
            <v>44215.11</v>
          </cell>
          <cell r="R1856">
            <v>4197.38</v>
          </cell>
          <cell r="AB1856" t="str">
            <v>Chirografario</v>
          </cell>
          <cell r="AK1856">
            <v>123438.8961369863</v>
          </cell>
          <cell r="AL1856" t="str">
            <v>Chirografario</v>
          </cell>
          <cell r="AM1856" t="str">
            <v>Chirografario - Altro</v>
          </cell>
          <cell r="AN1856" t="str">
            <v>CONSUMER - NON IPO</v>
          </cell>
        </row>
        <row r="1857">
          <cell r="M1857">
            <v>59500.850000000006</v>
          </cell>
          <cell r="N1857">
            <v>59500.850000000006</v>
          </cell>
          <cell r="R1857">
            <v>19.64</v>
          </cell>
          <cell r="AB1857" t="str">
            <v>Chirografario</v>
          </cell>
          <cell r="AK1857">
            <v>496872.8515068494</v>
          </cell>
          <cell r="AL1857" t="str">
            <v>Chirografario</v>
          </cell>
          <cell r="AM1857" t="str">
            <v>Chirografario - Altro</v>
          </cell>
          <cell r="AN1857" t="str">
            <v>CONSUMER - NON IPO</v>
          </cell>
        </row>
        <row r="1858">
          <cell r="M1858">
            <v>15601.8</v>
          </cell>
          <cell r="N1858">
            <v>15601.8</v>
          </cell>
          <cell r="R1858">
            <v>0</v>
          </cell>
          <cell r="AB1858" t="str">
            <v>Chirografario</v>
          </cell>
          <cell r="AK1858">
            <v>102544.43342465753</v>
          </cell>
          <cell r="AL1858" t="str">
            <v>Chirografario</v>
          </cell>
          <cell r="AM1858" t="str">
            <v>Chirografario - Altro</v>
          </cell>
          <cell r="AN1858" t="str">
            <v>CONSUMER - NON IPO</v>
          </cell>
        </row>
        <row r="1859">
          <cell r="M1859">
            <v>10080.33</v>
          </cell>
          <cell r="N1859">
            <v>10080.33</v>
          </cell>
          <cell r="R1859">
            <v>1441.27</v>
          </cell>
          <cell r="AB1859" t="str">
            <v>Chirografario</v>
          </cell>
          <cell r="AK1859">
            <v>15520.946465753423</v>
          </cell>
          <cell r="AL1859" t="str">
            <v>Chirografario</v>
          </cell>
          <cell r="AM1859" t="str">
            <v>Chirografario - Altro</v>
          </cell>
          <cell r="AN1859" t="str">
            <v>CONSUMER - NON IPO</v>
          </cell>
        </row>
        <row r="1860">
          <cell r="M1860">
            <v>5065.82</v>
          </cell>
          <cell r="N1860">
            <v>5065.82</v>
          </cell>
          <cell r="R1860">
            <v>965.05</v>
          </cell>
          <cell r="AB1860" t="str">
            <v>Chirografario</v>
          </cell>
          <cell r="AK1860">
            <v>11699.962356164384</v>
          </cell>
          <cell r="AL1860" t="str">
            <v>Chirografario</v>
          </cell>
          <cell r="AM1860" t="str">
            <v>Chirografario - Altro</v>
          </cell>
          <cell r="AN1860" t="str">
            <v>CONSUMER - NON IPO</v>
          </cell>
        </row>
        <row r="1861">
          <cell r="M1861">
            <v>2279.56</v>
          </cell>
          <cell r="N1861">
            <v>2279.5600000000004</v>
          </cell>
          <cell r="R1861">
            <v>223.32</v>
          </cell>
          <cell r="AB1861" t="str">
            <v>Chirografario</v>
          </cell>
          <cell r="AK1861">
            <v>4471.6848219178091</v>
          </cell>
          <cell r="AL1861" t="str">
            <v>Chirografario</v>
          </cell>
          <cell r="AM1861" t="str">
            <v>Chirografario - Altro</v>
          </cell>
          <cell r="AN1861" t="str">
            <v>CONSUMER - NON IPO</v>
          </cell>
        </row>
        <row r="1862">
          <cell r="M1862">
            <v>2564.21</v>
          </cell>
          <cell r="N1862">
            <v>2564.21</v>
          </cell>
          <cell r="R1862">
            <v>0</v>
          </cell>
          <cell r="AB1862" t="str">
            <v>Chirografario</v>
          </cell>
          <cell r="AK1862">
            <v>7882.311287671233</v>
          </cell>
          <cell r="AL1862" t="str">
            <v>Chirografario</v>
          </cell>
          <cell r="AM1862" t="str">
            <v>Chirografario - Altro</v>
          </cell>
          <cell r="AN1862" t="str">
            <v>CONSUMER - NON IPO</v>
          </cell>
        </row>
        <row r="1863">
          <cell r="M1863">
            <v>44784.74</v>
          </cell>
          <cell r="N1863">
            <v>44784.74</v>
          </cell>
          <cell r="R1863">
            <v>0</v>
          </cell>
          <cell r="AB1863" t="str">
            <v>Chirografario</v>
          </cell>
          <cell r="AK1863">
            <v>192881.12679452053</v>
          </cell>
          <cell r="AL1863" t="str">
            <v>Chirografario</v>
          </cell>
          <cell r="AM1863" t="str">
            <v>Chirografario - Altro</v>
          </cell>
          <cell r="AN1863" t="str">
            <v>CONSUMER - NON IPO</v>
          </cell>
        </row>
        <row r="1864">
          <cell r="M1864">
            <v>26681.16</v>
          </cell>
          <cell r="N1864">
            <v>26681.159999999996</v>
          </cell>
          <cell r="R1864">
            <v>0</v>
          </cell>
          <cell r="AB1864" t="str">
            <v>Chirografario</v>
          </cell>
          <cell r="AK1864">
            <v>167689.26312328764</v>
          </cell>
          <cell r="AL1864" t="str">
            <v>Chirografario</v>
          </cell>
          <cell r="AM1864" t="str">
            <v>Chirografario - Altro</v>
          </cell>
          <cell r="AN1864" t="str">
            <v>CONSUMER - NON IPO</v>
          </cell>
        </row>
        <row r="1865">
          <cell r="M1865">
            <v>43567.6</v>
          </cell>
          <cell r="N1865">
            <v>43567.6</v>
          </cell>
          <cell r="R1865">
            <v>10535.07</v>
          </cell>
          <cell r="AB1865" t="str">
            <v>Chirografario</v>
          </cell>
          <cell r="AK1865">
            <v>292798.1446575342</v>
          </cell>
          <cell r="AL1865" t="str">
            <v>Chirografario</v>
          </cell>
          <cell r="AM1865" t="str">
            <v>Chirografario - Altro</v>
          </cell>
          <cell r="AN1865" t="str">
            <v>CONSUMER - NON IPO</v>
          </cell>
        </row>
        <row r="1866">
          <cell r="M1866">
            <v>2430</v>
          </cell>
          <cell r="N1866">
            <v>2430</v>
          </cell>
          <cell r="R1866">
            <v>442.01</v>
          </cell>
          <cell r="AB1866" t="str">
            <v>Chirografario</v>
          </cell>
          <cell r="AK1866">
            <v>3335.4246575342468</v>
          </cell>
          <cell r="AL1866" t="str">
            <v>Chirografario</v>
          </cell>
          <cell r="AM1866" t="str">
            <v>Chirografario - Altro</v>
          </cell>
          <cell r="AN1866" t="str">
            <v>CONSUMER - NON IPO</v>
          </cell>
        </row>
        <row r="1867">
          <cell r="M1867">
            <v>12024.8</v>
          </cell>
          <cell r="N1867">
            <v>12024.8</v>
          </cell>
          <cell r="R1867">
            <v>2317.3200000000002</v>
          </cell>
          <cell r="AB1867" t="str">
            <v>Chirografario</v>
          </cell>
          <cell r="AK1867">
            <v>21578.750684931507</v>
          </cell>
          <cell r="AL1867" t="str">
            <v>Chirografario</v>
          </cell>
          <cell r="AM1867" t="str">
            <v>Chirografario - Altro</v>
          </cell>
          <cell r="AN1867" t="str">
            <v>CONSUMER - NON IPO</v>
          </cell>
        </row>
        <row r="1868">
          <cell r="M1868">
            <v>30738.09</v>
          </cell>
          <cell r="N1868">
            <v>30738.09</v>
          </cell>
          <cell r="R1868">
            <v>0</v>
          </cell>
          <cell r="AB1868" t="str">
            <v>Chirografario</v>
          </cell>
          <cell r="AK1868">
            <v>225019.66158904109</v>
          </cell>
          <cell r="AL1868" t="str">
            <v>Chirografario</v>
          </cell>
          <cell r="AM1868" t="str">
            <v>Chirografario - Altro</v>
          </cell>
          <cell r="AN1868" t="str">
            <v>CONSUMER - NON IPO</v>
          </cell>
        </row>
        <row r="1869">
          <cell r="M1869">
            <v>13438.44</v>
          </cell>
          <cell r="N1869">
            <v>13438.44</v>
          </cell>
          <cell r="R1869">
            <v>554.82999999999993</v>
          </cell>
          <cell r="AB1869" t="str">
            <v>Chirografario</v>
          </cell>
          <cell r="AK1869">
            <v>26177.34476712329</v>
          </cell>
          <cell r="AL1869" t="str">
            <v>Chirografario</v>
          </cell>
          <cell r="AM1869" t="str">
            <v>Chirografario - Altro</v>
          </cell>
          <cell r="AN1869" t="str">
            <v>CONSUMER - NON IPO</v>
          </cell>
        </row>
        <row r="1870">
          <cell r="M1870">
            <v>1082.6099999999999</v>
          </cell>
          <cell r="N1870">
            <v>1082.6100000000001</v>
          </cell>
          <cell r="R1870">
            <v>106.82</v>
          </cell>
          <cell r="AB1870" t="str">
            <v>Chirografario</v>
          </cell>
          <cell r="AK1870">
            <v>2203.7787123287671</v>
          </cell>
          <cell r="AL1870" t="str">
            <v>Chirografario</v>
          </cell>
          <cell r="AM1870" t="str">
            <v>Chirografario - Altro</v>
          </cell>
          <cell r="AN1870" t="str">
            <v>CONSUMER - NON IPO</v>
          </cell>
        </row>
        <row r="1871">
          <cell r="M1871">
            <v>5035.6000000000004</v>
          </cell>
          <cell r="N1871">
            <v>5035.6000000000004</v>
          </cell>
          <cell r="R1871">
            <v>968.5</v>
          </cell>
          <cell r="AB1871" t="str">
            <v>Chirografario</v>
          </cell>
          <cell r="AK1871">
            <v>9202.0416438356169</v>
          </cell>
          <cell r="AL1871" t="str">
            <v>Chirografario</v>
          </cell>
          <cell r="AM1871" t="str">
            <v>Chirografario - Altro</v>
          </cell>
          <cell r="AN1871" t="str">
            <v>CONSUMER - NON IPO</v>
          </cell>
        </row>
        <row r="1872">
          <cell r="M1872">
            <v>2165.02</v>
          </cell>
          <cell r="N1872">
            <v>2165.02</v>
          </cell>
          <cell r="R1872">
            <v>0</v>
          </cell>
          <cell r="AB1872" t="str">
            <v>Chirografario</v>
          </cell>
          <cell r="AK1872">
            <v>11963.959835616437</v>
          </cell>
          <cell r="AL1872" t="str">
            <v>Chirografario</v>
          </cell>
          <cell r="AM1872" t="str">
            <v>Chirografario - Altro</v>
          </cell>
          <cell r="AN1872" t="str">
            <v>CONSUMER - NON IPO</v>
          </cell>
        </row>
        <row r="1873">
          <cell r="M1873">
            <v>3508.86</v>
          </cell>
          <cell r="N1873">
            <v>3508.86</v>
          </cell>
          <cell r="R1873">
            <v>343.1</v>
          </cell>
          <cell r="AB1873" t="str">
            <v>Chirografario</v>
          </cell>
          <cell r="AK1873">
            <v>6815.8403835616436</v>
          </cell>
          <cell r="AL1873" t="str">
            <v>Chirografario</v>
          </cell>
          <cell r="AM1873" t="str">
            <v>Chirografario - Altro</v>
          </cell>
          <cell r="AN1873" t="str">
            <v>CONSUMER - NON IPO</v>
          </cell>
        </row>
        <row r="1874">
          <cell r="M1874">
            <v>8068.8700000000008</v>
          </cell>
          <cell r="N1874">
            <v>8068.8700000000008</v>
          </cell>
          <cell r="R1874">
            <v>613.81000000000006</v>
          </cell>
          <cell r="AB1874" t="str">
            <v>Chirografario</v>
          </cell>
          <cell r="AK1874">
            <v>13860.771205479454</v>
          </cell>
          <cell r="AL1874" t="str">
            <v>Chirografario</v>
          </cell>
          <cell r="AM1874" t="str">
            <v>Chirografario - Altro</v>
          </cell>
          <cell r="AN1874" t="str">
            <v>CONSUMER - NON IPO</v>
          </cell>
        </row>
        <row r="1875">
          <cell r="M1875">
            <v>7281.76</v>
          </cell>
          <cell r="N1875">
            <v>7281.76</v>
          </cell>
          <cell r="R1875">
            <v>1404.75</v>
          </cell>
          <cell r="AB1875" t="str">
            <v>Chirografario</v>
          </cell>
          <cell r="AK1875">
            <v>13725.618849315069</v>
          </cell>
          <cell r="AL1875" t="str">
            <v>Chirografario</v>
          </cell>
          <cell r="AM1875" t="str">
            <v>Chirografario - Altro</v>
          </cell>
          <cell r="AN1875" t="str">
            <v>CONSUMER - NON IPO</v>
          </cell>
        </row>
        <row r="1876">
          <cell r="M1876">
            <v>46540.89</v>
          </cell>
          <cell r="N1876">
            <v>46540.890000000007</v>
          </cell>
          <cell r="R1876">
            <v>3822.45</v>
          </cell>
          <cell r="AB1876" t="str">
            <v>Chirografario</v>
          </cell>
          <cell r="AK1876">
            <v>84156.129863013703</v>
          </cell>
          <cell r="AL1876" t="str">
            <v>Chirografario</v>
          </cell>
          <cell r="AM1876" t="str">
            <v>Chirografario - Altro</v>
          </cell>
          <cell r="AN1876" t="str">
            <v>CONSUMER - NON IPO</v>
          </cell>
        </row>
        <row r="1877">
          <cell r="M1877">
            <v>3031.69</v>
          </cell>
          <cell r="N1877">
            <v>3031.69</v>
          </cell>
          <cell r="R1877">
            <v>564.16999999999996</v>
          </cell>
          <cell r="AB1877" t="str">
            <v>Chirografario</v>
          </cell>
          <cell r="AK1877">
            <v>4452.0159999999996</v>
          </cell>
          <cell r="AL1877" t="str">
            <v>Chirografario</v>
          </cell>
          <cell r="AM1877" t="str">
            <v>Chirografario - Altro</v>
          </cell>
          <cell r="AN1877" t="str">
            <v>CONSUMER - NON IPO</v>
          </cell>
        </row>
        <row r="1878">
          <cell r="M1878">
            <v>54830.62</v>
          </cell>
          <cell r="N1878">
            <v>54830.62</v>
          </cell>
          <cell r="R1878">
            <v>0</v>
          </cell>
          <cell r="AB1878" t="str">
            <v>Chirografario</v>
          </cell>
          <cell r="AK1878">
            <v>167796.71928767124</v>
          </cell>
          <cell r="AL1878" t="str">
            <v>Chirografario</v>
          </cell>
          <cell r="AM1878" t="str">
            <v>Chirografario - Altro</v>
          </cell>
          <cell r="AN1878" t="str">
            <v>CONSUMER - NON IPO</v>
          </cell>
        </row>
        <row r="1879">
          <cell r="M1879">
            <v>3397.8</v>
          </cell>
          <cell r="N1879">
            <v>3397.7999999999997</v>
          </cell>
          <cell r="R1879">
            <v>164.26</v>
          </cell>
          <cell r="AB1879" t="str">
            <v>Chirografario</v>
          </cell>
          <cell r="AK1879">
            <v>6339.4569863013694</v>
          </cell>
          <cell r="AL1879" t="str">
            <v>Chirografario</v>
          </cell>
          <cell r="AM1879" t="str">
            <v>Chirografario - Altro</v>
          </cell>
          <cell r="AN1879" t="str">
            <v>CONSUMER - NON IPO</v>
          </cell>
        </row>
        <row r="1880">
          <cell r="M1880">
            <v>38077.32</v>
          </cell>
          <cell r="N1880">
            <v>38077.32</v>
          </cell>
          <cell r="R1880">
            <v>1457.28</v>
          </cell>
          <cell r="AB1880" t="str">
            <v>Chirografario</v>
          </cell>
          <cell r="AK1880">
            <v>73963.890082191778</v>
          </cell>
          <cell r="AL1880" t="str">
            <v>Chirografario</v>
          </cell>
          <cell r="AM1880" t="str">
            <v>Chirografario - Altro</v>
          </cell>
          <cell r="AN1880" t="str">
            <v>CONSUMER - NON IPO</v>
          </cell>
        </row>
        <row r="1881">
          <cell r="M1881">
            <v>5963.63</v>
          </cell>
          <cell r="N1881">
            <v>5963.6299999999992</v>
          </cell>
          <cell r="R1881">
            <v>284.43</v>
          </cell>
          <cell r="AB1881" t="str">
            <v>Chirografario</v>
          </cell>
          <cell r="AK1881">
            <v>10783.5501369863</v>
          </cell>
          <cell r="AL1881" t="str">
            <v>Chirografario</v>
          </cell>
          <cell r="AM1881" t="str">
            <v>Chirografario - Altro</v>
          </cell>
          <cell r="AN1881" t="str">
            <v>CONSUMER - NON IPO</v>
          </cell>
        </row>
        <row r="1882">
          <cell r="M1882">
            <v>28348.9</v>
          </cell>
          <cell r="N1882">
            <v>28348.9</v>
          </cell>
          <cell r="R1882">
            <v>490.88</v>
          </cell>
          <cell r="AB1882" t="str">
            <v>Chirografario</v>
          </cell>
          <cell r="AK1882">
            <v>212267.24301369864</v>
          </cell>
          <cell r="AL1882" t="str">
            <v>Chirografario</v>
          </cell>
          <cell r="AM1882" t="str">
            <v>Chirografario - Altro</v>
          </cell>
          <cell r="AN1882" t="str">
            <v>CONSUMER - NON IPO</v>
          </cell>
        </row>
        <row r="1883">
          <cell r="M1883">
            <v>109701.22</v>
          </cell>
          <cell r="N1883">
            <v>109701.21999999999</v>
          </cell>
          <cell r="R1883">
            <v>0</v>
          </cell>
          <cell r="AB1883" t="str">
            <v>Chirografario</v>
          </cell>
          <cell r="AK1883">
            <v>434296.61068493145</v>
          </cell>
          <cell r="AL1883" t="str">
            <v>Chirografario</v>
          </cell>
          <cell r="AM1883" t="str">
            <v>Chirografario - Altro</v>
          </cell>
          <cell r="AN1883" t="str">
            <v>CONSUMER - NON IPO</v>
          </cell>
        </row>
        <row r="1884">
          <cell r="M1884">
            <v>3413.06</v>
          </cell>
          <cell r="N1884">
            <v>3413.06</v>
          </cell>
          <cell r="R1884">
            <v>163.88</v>
          </cell>
          <cell r="AB1884" t="str">
            <v>Chirografario</v>
          </cell>
          <cell r="AK1884">
            <v>6171.5605479452051</v>
          </cell>
          <cell r="AL1884" t="str">
            <v>Chirografario</v>
          </cell>
          <cell r="AM1884" t="str">
            <v>Chirografario - Altro</v>
          </cell>
          <cell r="AN1884" t="str">
            <v>CONSUMER - NON IPO</v>
          </cell>
        </row>
        <row r="1885">
          <cell r="M1885">
            <v>1269.78</v>
          </cell>
          <cell r="N1885">
            <v>1269.78</v>
          </cell>
          <cell r="R1885">
            <v>111.65</v>
          </cell>
          <cell r="AB1885" t="str">
            <v>Chirografario</v>
          </cell>
          <cell r="AK1885">
            <v>3350.1318904109589</v>
          </cell>
          <cell r="AL1885" t="str">
            <v>Chirografario</v>
          </cell>
          <cell r="AM1885" t="str">
            <v>Chirografario - Altro</v>
          </cell>
          <cell r="AN1885" t="str">
            <v>CONSUMER - NON IPO</v>
          </cell>
        </row>
        <row r="1886">
          <cell r="M1886">
            <v>1541.75</v>
          </cell>
          <cell r="N1886">
            <v>1541.75</v>
          </cell>
          <cell r="R1886">
            <v>291.91000000000003</v>
          </cell>
          <cell r="AB1886" t="str">
            <v>Chirografario</v>
          </cell>
          <cell r="AK1886">
            <v>3560.8089041095891</v>
          </cell>
          <cell r="AL1886" t="str">
            <v>Chirografario</v>
          </cell>
          <cell r="AM1886" t="str">
            <v>Chirografario - Altro</v>
          </cell>
          <cell r="AN1886" t="str">
            <v>CONSUMER - NON IPO</v>
          </cell>
        </row>
        <row r="1887">
          <cell r="M1887">
            <v>399.27</v>
          </cell>
          <cell r="N1887">
            <v>399.27</v>
          </cell>
          <cell r="R1887">
            <v>18.84</v>
          </cell>
          <cell r="AB1887" t="str">
            <v>Chirografario</v>
          </cell>
          <cell r="AK1887">
            <v>877.30010958904109</v>
          </cell>
          <cell r="AL1887" t="str">
            <v>Chirografario</v>
          </cell>
          <cell r="AM1887" t="str">
            <v>Chirografario - Altro</v>
          </cell>
          <cell r="AN1887" t="str">
            <v>CONSUMER - NON IPO</v>
          </cell>
        </row>
        <row r="1888">
          <cell r="M1888">
            <v>1647.66</v>
          </cell>
          <cell r="N1888">
            <v>1647.66</v>
          </cell>
          <cell r="R1888">
            <v>78.459999999999994</v>
          </cell>
          <cell r="AB1888" t="str">
            <v>Chirografario</v>
          </cell>
          <cell r="AK1888">
            <v>2920.6466301369865</v>
          </cell>
          <cell r="AL1888" t="str">
            <v>Chirografario</v>
          </cell>
          <cell r="AM1888" t="str">
            <v>Chirografario - Altro</v>
          </cell>
          <cell r="AN1888" t="str">
            <v>CONSUMER - NON IPO</v>
          </cell>
        </row>
        <row r="1889">
          <cell r="M1889">
            <v>124289.07</v>
          </cell>
          <cell r="N1889">
            <v>124289.06999999999</v>
          </cell>
          <cell r="R1889">
            <v>0</v>
          </cell>
          <cell r="AB1889" t="str">
            <v>Chirografario</v>
          </cell>
          <cell r="AK1889">
            <v>379337.05199999997</v>
          </cell>
          <cell r="AL1889" t="str">
            <v>Chirografario</v>
          </cell>
          <cell r="AM1889" t="str">
            <v>Chirografario - Altro</v>
          </cell>
          <cell r="AN1889" t="str">
            <v>CONSUMER - NON IPO</v>
          </cell>
        </row>
        <row r="1890">
          <cell r="M1890">
            <v>53026.57</v>
          </cell>
          <cell r="N1890">
            <v>53026.57</v>
          </cell>
          <cell r="R1890">
            <v>9144.93</v>
          </cell>
          <cell r="AB1890" t="str">
            <v>Chirografario</v>
          </cell>
          <cell r="AK1890">
            <v>105326.74863013698</v>
          </cell>
          <cell r="AL1890" t="str">
            <v>Chirografario</v>
          </cell>
          <cell r="AM1890" t="str">
            <v>Chirografario - Altro</v>
          </cell>
          <cell r="AN1890" t="str">
            <v>CONSUMER - NON IPO</v>
          </cell>
        </row>
        <row r="1891">
          <cell r="M1891">
            <v>20073.04</v>
          </cell>
          <cell r="N1891">
            <v>20073.04</v>
          </cell>
          <cell r="R1891">
            <v>895.13</v>
          </cell>
          <cell r="AB1891" t="str">
            <v>Chirografario</v>
          </cell>
          <cell r="AK1891">
            <v>42180.881315068495</v>
          </cell>
          <cell r="AL1891" t="str">
            <v>Chirografario</v>
          </cell>
          <cell r="AM1891" t="str">
            <v>Chirografario - Altro</v>
          </cell>
          <cell r="AN1891" t="str">
            <v>CONSUMER - NON IPO</v>
          </cell>
        </row>
        <row r="1892">
          <cell r="M1892">
            <v>6999.81</v>
          </cell>
          <cell r="N1892">
            <v>6999.81</v>
          </cell>
          <cell r="R1892">
            <v>1168.26</v>
          </cell>
          <cell r="AB1892" t="str">
            <v>Chirografario</v>
          </cell>
          <cell r="AK1892">
            <v>16205.039589041096</v>
          </cell>
          <cell r="AL1892" t="str">
            <v>Chirografario</v>
          </cell>
          <cell r="AM1892" t="str">
            <v>Chirografario - Altro</v>
          </cell>
          <cell r="AN1892" t="str">
            <v>CONSUMER - NON IPO</v>
          </cell>
        </row>
        <row r="1893">
          <cell r="M1893">
            <v>732.66</v>
          </cell>
          <cell r="N1893">
            <v>732.66</v>
          </cell>
          <cell r="R1893">
            <v>0</v>
          </cell>
          <cell r="AB1893" t="str">
            <v>Chirografario</v>
          </cell>
          <cell r="AK1893">
            <v>1338.8608767123287</v>
          </cell>
          <cell r="AL1893" t="str">
            <v>Chirografario</v>
          </cell>
          <cell r="AM1893" t="str">
            <v>Chirografario - Altro</v>
          </cell>
          <cell r="AN1893" t="str">
            <v>CONSUMER - NON IPO</v>
          </cell>
        </row>
        <row r="1894">
          <cell r="M1894">
            <v>2628.88</v>
          </cell>
          <cell r="N1894">
            <v>2628.8799999999997</v>
          </cell>
          <cell r="R1894">
            <v>0</v>
          </cell>
          <cell r="AB1894" t="str">
            <v>Chirografario</v>
          </cell>
          <cell r="AK1894">
            <v>8491.6425205479445</v>
          </cell>
          <cell r="AL1894" t="str">
            <v>Chirografario</v>
          </cell>
          <cell r="AM1894" t="str">
            <v>Chirografario - Altro</v>
          </cell>
          <cell r="AN1894" t="str">
            <v>CONSUMER - NON IPO</v>
          </cell>
        </row>
        <row r="1895">
          <cell r="M1895">
            <v>11963.08</v>
          </cell>
          <cell r="N1895">
            <v>11963.08</v>
          </cell>
          <cell r="R1895">
            <v>520.87</v>
          </cell>
          <cell r="AB1895" t="str">
            <v>Chirografario</v>
          </cell>
          <cell r="AK1895">
            <v>77579.754410958907</v>
          </cell>
          <cell r="AL1895" t="str">
            <v>Chirografario</v>
          </cell>
          <cell r="AM1895" t="str">
            <v>Chirografario - Altro</v>
          </cell>
          <cell r="AN1895" t="str">
            <v>CONSUMER - NON IPO</v>
          </cell>
        </row>
        <row r="1896">
          <cell r="M1896">
            <v>15172.539999999999</v>
          </cell>
          <cell r="N1896">
            <v>15172.54</v>
          </cell>
          <cell r="R1896">
            <v>2364.65</v>
          </cell>
          <cell r="AB1896" t="str">
            <v>Chirografario</v>
          </cell>
          <cell r="AK1896">
            <v>60357.611178082196</v>
          </cell>
          <cell r="AL1896" t="str">
            <v>Chirografario</v>
          </cell>
          <cell r="AM1896" t="str">
            <v>Chirografario - Altro</v>
          </cell>
          <cell r="AN1896" t="str">
            <v>CONSUMER - NON IPO</v>
          </cell>
        </row>
        <row r="1897">
          <cell r="M1897">
            <v>11718.54</v>
          </cell>
          <cell r="N1897">
            <v>11718.54</v>
          </cell>
          <cell r="R1897">
            <v>565.80999999999995</v>
          </cell>
          <cell r="AB1897" t="str">
            <v>Chirografario</v>
          </cell>
          <cell r="AK1897">
            <v>21253.899945205481</v>
          </cell>
          <cell r="AL1897" t="str">
            <v>Chirografario</v>
          </cell>
          <cell r="AM1897" t="str">
            <v>Chirografario - Altro</v>
          </cell>
          <cell r="AN1897" t="str">
            <v>CONSUMER - NON IPO</v>
          </cell>
        </row>
        <row r="1898">
          <cell r="M1898">
            <v>23495</v>
          </cell>
          <cell r="N1898">
            <v>23495</v>
          </cell>
          <cell r="R1898">
            <v>1127.1099999999999</v>
          </cell>
          <cell r="AB1898" t="str">
            <v>Chirografario</v>
          </cell>
          <cell r="AK1898">
            <v>42612.849315068495</v>
          </cell>
          <cell r="AL1898" t="str">
            <v>Chirografario</v>
          </cell>
          <cell r="AM1898" t="str">
            <v>Chirografario - Altro</v>
          </cell>
          <cell r="AN1898" t="str">
            <v>CONSUMER - NON IPO</v>
          </cell>
        </row>
        <row r="1899">
          <cell r="M1899">
            <v>112841.15</v>
          </cell>
          <cell r="N1899">
            <v>112841.15</v>
          </cell>
          <cell r="R1899">
            <v>13027.85</v>
          </cell>
          <cell r="AB1899" t="str">
            <v>Chirografario</v>
          </cell>
          <cell r="AK1899">
            <v>191057.0704109589</v>
          </cell>
          <cell r="AL1899" t="str">
            <v>Chirografario</v>
          </cell>
          <cell r="AM1899" t="str">
            <v>Chirografario - Altro</v>
          </cell>
          <cell r="AN1899" t="str">
            <v>CONSUMER - NON IPO</v>
          </cell>
        </row>
        <row r="1900">
          <cell r="M1900">
            <v>532.09</v>
          </cell>
          <cell r="N1900">
            <v>532.09</v>
          </cell>
          <cell r="R1900">
            <v>102.68</v>
          </cell>
          <cell r="AB1900" t="str">
            <v>Chirografario</v>
          </cell>
          <cell r="AK1900">
            <v>962.13534246575341</v>
          </cell>
          <cell r="AL1900" t="str">
            <v>Chirografario</v>
          </cell>
          <cell r="AM1900" t="str">
            <v>Chirografario - Altro</v>
          </cell>
          <cell r="AN1900" t="str">
            <v>CONSUMER - NON IPO</v>
          </cell>
        </row>
        <row r="1901">
          <cell r="M1901">
            <v>17151.919999999998</v>
          </cell>
          <cell r="N1901">
            <v>17151.920000000002</v>
          </cell>
          <cell r="R1901">
            <v>791.06</v>
          </cell>
          <cell r="AB1901" t="str">
            <v>Chirografario</v>
          </cell>
          <cell r="AK1901">
            <v>36042.527780821925</v>
          </cell>
          <cell r="AL1901" t="str">
            <v>Chirografario</v>
          </cell>
          <cell r="AM1901" t="str">
            <v>Chirografario - Altro</v>
          </cell>
          <cell r="AN1901" t="str">
            <v>CONSUMER - NON IPO</v>
          </cell>
        </row>
        <row r="1902">
          <cell r="M1902">
            <v>2624.23</v>
          </cell>
          <cell r="N1902">
            <v>2624.23</v>
          </cell>
          <cell r="R1902">
            <v>249.93</v>
          </cell>
          <cell r="AB1902" t="str">
            <v>Chirografario</v>
          </cell>
          <cell r="AK1902">
            <v>6017.7548219178079</v>
          </cell>
          <cell r="AL1902" t="str">
            <v>Chirografario</v>
          </cell>
          <cell r="AM1902" t="str">
            <v>Chirografario - Altro</v>
          </cell>
          <cell r="AN1902" t="str">
            <v>CONSUMER - NON IPO</v>
          </cell>
        </row>
        <row r="1903">
          <cell r="M1903">
            <v>31499.24</v>
          </cell>
          <cell r="N1903">
            <v>31499.239999999998</v>
          </cell>
          <cell r="R1903">
            <v>3501.93</v>
          </cell>
          <cell r="AB1903" t="str">
            <v>Chirografario</v>
          </cell>
          <cell r="AK1903">
            <v>80689.833972602733</v>
          </cell>
          <cell r="AL1903" t="str">
            <v>Chirografario</v>
          </cell>
          <cell r="AM1903" t="str">
            <v>Chirografario - Altro</v>
          </cell>
          <cell r="AN1903" t="str">
            <v>CONSUMER - NON IPO</v>
          </cell>
        </row>
        <row r="1904">
          <cell r="M1904">
            <v>23437.57</v>
          </cell>
          <cell r="N1904">
            <v>23437.569999999996</v>
          </cell>
          <cell r="R1904">
            <v>1127.24</v>
          </cell>
          <cell r="AB1904" t="str">
            <v>Chirografario</v>
          </cell>
          <cell r="AK1904">
            <v>42059.200958904104</v>
          </cell>
          <cell r="AL1904" t="str">
            <v>Chirografario</v>
          </cell>
          <cell r="AM1904" t="str">
            <v>Chirografario - Altro</v>
          </cell>
          <cell r="AN1904" t="str">
            <v>CONSUMER - NON IPO</v>
          </cell>
        </row>
        <row r="1905">
          <cell r="M1905">
            <v>4622.1099999999997</v>
          </cell>
          <cell r="N1905">
            <v>4622.1099999999997</v>
          </cell>
          <cell r="R1905">
            <v>200.23</v>
          </cell>
          <cell r="AB1905" t="str">
            <v>Chirografario</v>
          </cell>
          <cell r="AK1905">
            <v>9712.7626575342474</v>
          </cell>
          <cell r="AL1905" t="str">
            <v>Chirografario</v>
          </cell>
          <cell r="AM1905" t="str">
            <v>Chirografario - Altro</v>
          </cell>
          <cell r="AN1905" t="str">
            <v>CONSUMER - NON IPO</v>
          </cell>
        </row>
        <row r="1906">
          <cell r="M1906">
            <v>379414.94</v>
          </cell>
          <cell r="N1906">
            <v>379414.94</v>
          </cell>
          <cell r="R1906">
            <v>34481.4</v>
          </cell>
          <cell r="AB1906" t="str">
            <v>Chirografario</v>
          </cell>
          <cell r="AK1906">
            <v>2199567.1590136983</v>
          </cell>
          <cell r="AL1906" t="str">
            <v>Chirografario</v>
          </cell>
          <cell r="AM1906" t="str">
            <v>Chirografario - Altro</v>
          </cell>
          <cell r="AN1906" t="str">
            <v>CONSUMER - NON IPO</v>
          </cell>
        </row>
        <row r="1907">
          <cell r="M1907">
            <v>20142.169999999998</v>
          </cell>
          <cell r="N1907">
            <v>20142.170000000002</v>
          </cell>
          <cell r="R1907">
            <v>981.2</v>
          </cell>
          <cell r="AB1907" t="str">
            <v>Chirografario</v>
          </cell>
          <cell r="AK1907">
            <v>36145.537945205484</v>
          </cell>
          <cell r="AL1907" t="str">
            <v>Chirografario</v>
          </cell>
          <cell r="AM1907" t="str">
            <v>Chirografario - Altro</v>
          </cell>
          <cell r="AN1907" t="str">
            <v>CONSUMER - NON IPO</v>
          </cell>
        </row>
        <row r="1908">
          <cell r="M1908">
            <v>2370.44</v>
          </cell>
          <cell r="N1908">
            <v>2370.44</v>
          </cell>
          <cell r="R1908">
            <v>0</v>
          </cell>
          <cell r="AB1908" t="str">
            <v>Chirografario</v>
          </cell>
          <cell r="AK1908">
            <v>7286.6676164383562</v>
          </cell>
          <cell r="AL1908" t="str">
            <v>Chirografario</v>
          </cell>
          <cell r="AM1908" t="str">
            <v>Chirografario - Altro</v>
          </cell>
          <cell r="AN1908" t="str">
            <v>CONSUMER - NON IPO</v>
          </cell>
        </row>
        <row r="1909">
          <cell r="M1909">
            <v>26402.14</v>
          </cell>
          <cell r="N1909">
            <v>26402.14</v>
          </cell>
          <cell r="R1909">
            <v>0</v>
          </cell>
          <cell r="AB1909" t="str">
            <v>Chirografario</v>
          </cell>
          <cell r="AK1909">
            <v>104523.5405479452</v>
          </cell>
          <cell r="AL1909" t="str">
            <v>Chirografario</v>
          </cell>
          <cell r="AM1909" t="str">
            <v>Chirografario - Altro</v>
          </cell>
          <cell r="AN1909" t="str">
            <v>CONSUMER - NON IPO</v>
          </cell>
        </row>
        <row r="1910">
          <cell r="M1910">
            <v>4285.88</v>
          </cell>
          <cell r="N1910">
            <v>4285.88</v>
          </cell>
          <cell r="R1910">
            <v>0</v>
          </cell>
          <cell r="AB1910" t="str">
            <v>Chirografario</v>
          </cell>
          <cell r="AK1910">
            <v>9170.6089863013713</v>
          </cell>
          <cell r="AL1910" t="str">
            <v>Chirografario</v>
          </cell>
          <cell r="AM1910" t="str">
            <v>Chirografario - Altro</v>
          </cell>
          <cell r="AN1910" t="str">
            <v>CONSUMER - NON IPO</v>
          </cell>
        </row>
        <row r="1911">
          <cell r="M1911">
            <v>1792.69</v>
          </cell>
          <cell r="N1911">
            <v>1792.69</v>
          </cell>
          <cell r="R1911">
            <v>0</v>
          </cell>
          <cell r="AB1911" t="str">
            <v>Chirografario</v>
          </cell>
          <cell r="AK1911">
            <v>5510.6799452054793</v>
          </cell>
          <cell r="AL1911" t="str">
            <v>Chirografario</v>
          </cell>
          <cell r="AM1911" t="str">
            <v>Chirografario - Altro</v>
          </cell>
          <cell r="AN1911" t="str">
            <v>CONSUMER - NON IPO</v>
          </cell>
        </row>
        <row r="1912">
          <cell r="M1912">
            <v>4106.71</v>
          </cell>
          <cell r="N1912">
            <v>4106.71</v>
          </cell>
          <cell r="R1912">
            <v>197.36</v>
          </cell>
          <cell r="AB1912" t="str">
            <v>Chirografario</v>
          </cell>
          <cell r="AK1912">
            <v>7504.5906027397259</v>
          </cell>
          <cell r="AL1912" t="str">
            <v>Chirografario</v>
          </cell>
          <cell r="AM1912" t="str">
            <v>Chirografario - Altro</v>
          </cell>
          <cell r="AN1912" t="str">
            <v>CONSUMER - NON IPO</v>
          </cell>
        </row>
        <row r="1913">
          <cell r="M1913">
            <v>1836.07</v>
          </cell>
          <cell r="N1913">
            <v>1836.0700000000002</v>
          </cell>
          <cell r="R1913">
            <v>87.01</v>
          </cell>
          <cell r="AB1913" t="str">
            <v>Chirografario</v>
          </cell>
          <cell r="AK1913">
            <v>4210.3851780821924</v>
          </cell>
          <cell r="AL1913" t="str">
            <v>Chirografario</v>
          </cell>
          <cell r="AM1913" t="str">
            <v>Chirografario - Altro</v>
          </cell>
          <cell r="AN1913" t="str">
            <v>CONSUMER - NON IPO</v>
          </cell>
        </row>
        <row r="1914">
          <cell r="M1914">
            <v>3174.51</v>
          </cell>
          <cell r="N1914">
            <v>3174.5099999999998</v>
          </cell>
          <cell r="R1914">
            <v>305.22000000000003</v>
          </cell>
          <cell r="AB1914" t="str">
            <v>Chirografario</v>
          </cell>
          <cell r="AK1914">
            <v>7462.2728219178071</v>
          </cell>
          <cell r="AL1914" t="str">
            <v>Chirografario</v>
          </cell>
          <cell r="AM1914" t="str">
            <v>Chirografario - Altro</v>
          </cell>
          <cell r="AN1914" t="str">
            <v>CONSUMER - NON IPO</v>
          </cell>
        </row>
        <row r="1915">
          <cell r="M1915">
            <v>1555.48</v>
          </cell>
          <cell r="N1915">
            <v>1555.48</v>
          </cell>
          <cell r="R1915">
            <v>0</v>
          </cell>
          <cell r="AB1915" t="str">
            <v>Chirografario</v>
          </cell>
          <cell r="AK1915">
            <v>3831.1685479452053</v>
          </cell>
          <cell r="AL1915" t="str">
            <v>Chirografario</v>
          </cell>
          <cell r="AM1915" t="str">
            <v>Chirografario - Altro</v>
          </cell>
          <cell r="AN1915" t="str">
            <v>CONSUMER - NON IPO</v>
          </cell>
        </row>
        <row r="1916">
          <cell r="M1916">
            <v>11600.869999999999</v>
          </cell>
          <cell r="N1916">
            <v>11600.869999999999</v>
          </cell>
          <cell r="R1916">
            <v>0</v>
          </cell>
          <cell r="AB1916" t="str">
            <v>Chirografario</v>
          </cell>
          <cell r="AK1916">
            <v>57559.38512328767</v>
          </cell>
          <cell r="AL1916" t="str">
            <v>Chirografario</v>
          </cell>
          <cell r="AM1916" t="str">
            <v>Chirografario - Altro</v>
          </cell>
          <cell r="AN1916" t="str">
            <v>CONSUMER - NON IPO</v>
          </cell>
        </row>
        <row r="1917">
          <cell r="M1917">
            <v>1457.12</v>
          </cell>
          <cell r="N1917">
            <v>1457.12</v>
          </cell>
          <cell r="R1917">
            <v>0</v>
          </cell>
          <cell r="AB1917" t="str">
            <v>Chirografario</v>
          </cell>
          <cell r="AK1917">
            <v>3425.2300273972601</v>
          </cell>
          <cell r="AL1917" t="str">
            <v>Chirografario</v>
          </cell>
          <cell r="AM1917" t="str">
            <v>Chirografario - Altro</v>
          </cell>
          <cell r="AN1917" t="str">
            <v>CONSUMER - NON IPO</v>
          </cell>
        </row>
        <row r="1918">
          <cell r="M1918">
            <v>29243.980000000003</v>
          </cell>
          <cell r="N1918">
            <v>29243.980000000003</v>
          </cell>
          <cell r="R1918">
            <v>350.96</v>
          </cell>
          <cell r="AB1918" t="str">
            <v>Chirografario</v>
          </cell>
          <cell r="AK1918">
            <v>130916.88580821919</v>
          </cell>
          <cell r="AL1918" t="str">
            <v>Chirografario</v>
          </cell>
          <cell r="AM1918" t="str">
            <v>Chirografario - Altro</v>
          </cell>
          <cell r="AN1918" t="str">
            <v>CONSUMER - NON IPO</v>
          </cell>
        </row>
        <row r="1919">
          <cell r="M1919">
            <v>69723.64</v>
          </cell>
          <cell r="N1919">
            <v>69723.64</v>
          </cell>
          <cell r="R1919">
            <v>0</v>
          </cell>
          <cell r="AB1919" t="str">
            <v>Chirografario</v>
          </cell>
          <cell r="AK1919">
            <v>132761.45150684932</v>
          </cell>
          <cell r="AL1919" t="str">
            <v>Chirografario</v>
          </cell>
          <cell r="AM1919" t="str">
            <v>Chirografario - Altro</v>
          </cell>
          <cell r="AN1919" t="str">
            <v>CONSUMER - NON IPO</v>
          </cell>
        </row>
        <row r="1920">
          <cell r="M1920">
            <v>6853.42</v>
          </cell>
          <cell r="N1920">
            <v>6853.42</v>
          </cell>
          <cell r="R1920">
            <v>673.25</v>
          </cell>
          <cell r="AB1920" t="str">
            <v>Chirografario</v>
          </cell>
          <cell r="AK1920">
            <v>14007.263890410957</v>
          </cell>
          <cell r="AL1920" t="str">
            <v>Chirografario</v>
          </cell>
          <cell r="AM1920" t="str">
            <v>Chirografario - Altro</v>
          </cell>
          <cell r="AN1920" t="str">
            <v>CONSUMER - NON IPO</v>
          </cell>
        </row>
        <row r="1921">
          <cell r="M1921">
            <v>17387.84</v>
          </cell>
          <cell r="N1921">
            <v>17387.84</v>
          </cell>
          <cell r="R1921">
            <v>794.98</v>
          </cell>
          <cell r="AB1921" t="str">
            <v>Chirografario</v>
          </cell>
          <cell r="AK1921">
            <v>31202.836164383563</v>
          </cell>
          <cell r="AL1921" t="str">
            <v>Chirografario</v>
          </cell>
          <cell r="AM1921" t="str">
            <v>Chirografario - Altro</v>
          </cell>
          <cell r="AN1921" t="str">
            <v>CONSUMER - NON IPO</v>
          </cell>
        </row>
        <row r="1922">
          <cell r="M1922">
            <v>2098.75</v>
          </cell>
          <cell r="N1922">
            <v>2098.75</v>
          </cell>
          <cell r="R1922">
            <v>0</v>
          </cell>
          <cell r="AB1922" t="str">
            <v>Chirografario</v>
          </cell>
          <cell r="AK1922">
            <v>4933.5</v>
          </cell>
          <cell r="AL1922" t="str">
            <v>Chirografario</v>
          </cell>
          <cell r="AM1922" t="str">
            <v>Chirografario - Altro</v>
          </cell>
          <cell r="AN1922" t="str">
            <v>CONSUMER - NON IPO</v>
          </cell>
        </row>
        <row r="1923">
          <cell r="M1923">
            <v>5486.6</v>
          </cell>
          <cell r="N1923">
            <v>5486.6</v>
          </cell>
          <cell r="R1923">
            <v>3439.63</v>
          </cell>
          <cell r="AB1923" t="str">
            <v>Chirografario</v>
          </cell>
          <cell r="AK1923">
            <v>34031.951780821924</v>
          </cell>
          <cell r="AL1923" t="str">
            <v>Chirografario</v>
          </cell>
          <cell r="AM1923" t="str">
            <v>Chirografario - Altro</v>
          </cell>
          <cell r="AN1923" t="str">
            <v>CONSUMER - NON IPO</v>
          </cell>
        </row>
        <row r="1924">
          <cell r="M1924">
            <v>3732.33</v>
          </cell>
          <cell r="N1924">
            <v>3732.33</v>
          </cell>
          <cell r="R1924">
            <v>0</v>
          </cell>
          <cell r="AB1924" t="str">
            <v>Chirografario</v>
          </cell>
          <cell r="AK1924">
            <v>15471.274767123286</v>
          </cell>
          <cell r="AL1924" t="str">
            <v>Chirografario</v>
          </cell>
          <cell r="AM1924" t="str">
            <v>Chirografario - Altro</v>
          </cell>
          <cell r="AN1924" t="str">
            <v>CONSUMER - NON IPO</v>
          </cell>
        </row>
        <row r="1925">
          <cell r="M1925">
            <v>3785.33</v>
          </cell>
          <cell r="N1925">
            <v>3785.33</v>
          </cell>
          <cell r="R1925">
            <v>182.12</v>
          </cell>
          <cell r="AB1925" t="str">
            <v>Chirografario</v>
          </cell>
          <cell r="AK1925">
            <v>6917.3016712328763</v>
          </cell>
          <cell r="AL1925" t="str">
            <v>Chirografario</v>
          </cell>
          <cell r="AM1925" t="str">
            <v>Chirografario - Altro</v>
          </cell>
          <cell r="AN1925" t="str">
            <v>CONSUMER - NON IPO</v>
          </cell>
        </row>
        <row r="1926">
          <cell r="M1926">
            <v>13507.67</v>
          </cell>
          <cell r="N1926">
            <v>13507.67</v>
          </cell>
          <cell r="R1926">
            <v>655.29</v>
          </cell>
          <cell r="AB1926" t="str">
            <v>Chirografario</v>
          </cell>
          <cell r="AK1926">
            <v>25461.032767123288</v>
          </cell>
          <cell r="AL1926" t="str">
            <v>Chirografario</v>
          </cell>
          <cell r="AM1926" t="str">
            <v>Chirografario - Altro</v>
          </cell>
          <cell r="AN1926" t="str">
            <v>CONSUMER - NON IPO</v>
          </cell>
        </row>
        <row r="1927">
          <cell r="M1927">
            <v>9020.34</v>
          </cell>
          <cell r="N1927">
            <v>9020.34</v>
          </cell>
          <cell r="R1927">
            <v>446.85</v>
          </cell>
          <cell r="AB1927" t="str">
            <v>Chirografario</v>
          </cell>
          <cell r="AK1927">
            <v>18757.364547945203</v>
          </cell>
          <cell r="AL1927" t="str">
            <v>Chirografario</v>
          </cell>
          <cell r="AM1927" t="str">
            <v>Chirografario - Altro</v>
          </cell>
          <cell r="AN1927" t="str">
            <v>CONSUMER - NON IPO</v>
          </cell>
        </row>
        <row r="1928">
          <cell r="M1928">
            <v>37345.300000000003</v>
          </cell>
          <cell r="N1928">
            <v>37345.300000000003</v>
          </cell>
          <cell r="R1928">
            <v>0</v>
          </cell>
          <cell r="AB1928" t="str">
            <v>Chirografario</v>
          </cell>
          <cell r="AK1928">
            <v>143651.51013698633</v>
          </cell>
          <cell r="AL1928" t="str">
            <v>Chirografario</v>
          </cell>
          <cell r="AM1928" t="str">
            <v>Chirografario - Altro</v>
          </cell>
          <cell r="AN1928" t="str">
            <v>CONSUMER - NON IPO</v>
          </cell>
        </row>
        <row r="1929">
          <cell r="M1929">
            <v>6322.1200000000008</v>
          </cell>
          <cell r="N1929">
            <v>6322.1200000000008</v>
          </cell>
          <cell r="R1929">
            <v>266.05</v>
          </cell>
          <cell r="AB1929" t="str">
            <v>Chirografario</v>
          </cell>
          <cell r="AK1929">
            <v>11431.778630136987</v>
          </cell>
          <cell r="AL1929" t="str">
            <v>Chirografario</v>
          </cell>
          <cell r="AM1929" t="str">
            <v>Chirografario - Altro</v>
          </cell>
          <cell r="AN1929" t="str">
            <v>CONSUMER - NON IPO</v>
          </cell>
        </row>
        <row r="1930">
          <cell r="M1930">
            <v>11315.44</v>
          </cell>
          <cell r="N1930">
            <v>11315.44</v>
          </cell>
          <cell r="R1930">
            <v>0</v>
          </cell>
          <cell r="AB1930" t="str">
            <v>Chirografario</v>
          </cell>
          <cell r="AK1930">
            <v>70217.730410958917</v>
          </cell>
          <cell r="AL1930" t="str">
            <v>Chirografario</v>
          </cell>
          <cell r="AM1930" t="str">
            <v>Chirografario - Altro</v>
          </cell>
          <cell r="AN1930" t="str">
            <v>CONSUMER - NON IPO</v>
          </cell>
        </row>
        <row r="1931">
          <cell r="M1931">
            <v>39398.1</v>
          </cell>
          <cell r="N1931">
            <v>39398.1</v>
          </cell>
          <cell r="R1931">
            <v>0</v>
          </cell>
          <cell r="AB1931" t="str">
            <v>Chirografario</v>
          </cell>
          <cell r="AK1931">
            <v>140861.70000000001</v>
          </cell>
          <cell r="AL1931" t="str">
            <v>Chirografario</v>
          </cell>
          <cell r="AM1931" t="str">
            <v>Chirografario - Altro</v>
          </cell>
          <cell r="AN1931" t="str">
            <v>CONSUMER - NON IPO</v>
          </cell>
        </row>
        <row r="1932">
          <cell r="M1932">
            <v>12491.71</v>
          </cell>
          <cell r="N1932">
            <v>12491.71</v>
          </cell>
          <cell r="R1932">
            <v>1929.43</v>
          </cell>
          <cell r="AB1932" t="str">
            <v>Chirografario</v>
          </cell>
          <cell r="AK1932">
            <v>26523.493835616438</v>
          </cell>
          <cell r="AL1932" t="str">
            <v>Chirografario</v>
          </cell>
          <cell r="AM1932" t="str">
            <v>Chirografario - Altro</v>
          </cell>
          <cell r="AN1932" t="str">
            <v>CONSUMER - NON IPO</v>
          </cell>
        </row>
        <row r="1933">
          <cell r="M1933">
            <v>7931.07</v>
          </cell>
          <cell r="N1933">
            <v>7931.0700000000006</v>
          </cell>
          <cell r="R1933">
            <v>772.55</v>
          </cell>
          <cell r="AB1933" t="str">
            <v>Chirografario</v>
          </cell>
          <cell r="AK1933">
            <v>19642.97884931507</v>
          </cell>
          <cell r="AL1933" t="str">
            <v>Chirografario</v>
          </cell>
          <cell r="AM1933" t="str">
            <v>Chirografario - Altro</v>
          </cell>
          <cell r="AN1933" t="str">
            <v>CONSUMER - NON IPO</v>
          </cell>
        </row>
        <row r="1934">
          <cell r="M1934">
            <v>2524.84</v>
          </cell>
          <cell r="N1934">
            <v>2524.84</v>
          </cell>
          <cell r="R1934">
            <v>490.36</v>
          </cell>
          <cell r="AB1934" t="str">
            <v>Chirografario</v>
          </cell>
          <cell r="AK1934">
            <v>4530.8772602739728</v>
          </cell>
          <cell r="AL1934" t="str">
            <v>Chirografario</v>
          </cell>
          <cell r="AM1934" t="str">
            <v>Chirografario - Altro</v>
          </cell>
          <cell r="AN1934" t="str">
            <v>CONSUMER - NON IPO</v>
          </cell>
        </row>
        <row r="1935">
          <cell r="M1935">
            <v>8941.49</v>
          </cell>
          <cell r="N1935">
            <v>8941.49</v>
          </cell>
          <cell r="R1935">
            <v>406.1</v>
          </cell>
          <cell r="AB1935" t="str">
            <v>Chirografario</v>
          </cell>
          <cell r="AK1935">
            <v>15849.709671232877</v>
          </cell>
          <cell r="AL1935" t="str">
            <v>Chirografario</v>
          </cell>
          <cell r="AM1935" t="str">
            <v>Chirografario - Altro</v>
          </cell>
          <cell r="AN1935" t="str">
            <v>CONSUMER - NON IPO</v>
          </cell>
        </row>
        <row r="1936">
          <cell r="M1936">
            <v>1515.6</v>
          </cell>
          <cell r="N1936">
            <v>1515.6</v>
          </cell>
          <cell r="R1936">
            <v>71.7</v>
          </cell>
          <cell r="AB1936" t="str">
            <v>Chirografario</v>
          </cell>
          <cell r="AK1936">
            <v>3475.4991780821915</v>
          </cell>
          <cell r="AL1936" t="str">
            <v>Chirografario</v>
          </cell>
          <cell r="AM1936" t="str">
            <v>Chirografario - Altro</v>
          </cell>
          <cell r="AN1936" t="str">
            <v>CONSUMER - NON IPO</v>
          </cell>
        </row>
        <row r="1937">
          <cell r="M1937">
            <v>11107.74</v>
          </cell>
          <cell r="N1937">
            <v>11107.74</v>
          </cell>
          <cell r="R1937">
            <v>541.98</v>
          </cell>
          <cell r="AB1937" t="str">
            <v>Chirografario</v>
          </cell>
          <cell r="AK1937">
            <v>28393.209369863012</v>
          </cell>
          <cell r="AL1937" t="str">
            <v>Chirografario</v>
          </cell>
          <cell r="AM1937" t="str">
            <v>Chirografario - Altro</v>
          </cell>
          <cell r="AN1937" t="str">
            <v>CONSUMER - NON IPO</v>
          </cell>
        </row>
        <row r="1938">
          <cell r="M1938">
            <v>6852.1</v>
          </cell>
          <cell r="N1938">
            <v>6852.1</v>
          </cell>
          <cell r="R1938">
            <v>308.67</v>
          </cell>
          <cell r="AB1938" t="str">
            <v>Chirografario</v>
          </cell>
          <cell r="AK1938">
            <v>24348.421095890415</v>
          </cell>
          <cell r="AL1938" t="str">
            <v>Chirografario</v>
          </cell>
          <cell r="AM1938" t="str">
            <v>Chirografario - Altro</v>
          </cell>
          <cell r="AN1938" t="str">
            <v>CONSUMER - NON IPO</v>
          </cell>
        </row>
        <row r="1939">
          <cell r="M1939">
            <v>26690.639999999999</v>
          </cell>
          <cell r="N1939">
            <v>26690.639999999999</v>
          </cell>
          <cell r="R1939">
            <v>1023.76</v>
          </cell>
          <cell r="AB1939" t="str">
            <v>Chirografario</v>
          </cell>
          <cell r="AK1939">
            <v>48774.402410958901</v>
          </cell>
          <cell r="AL1939" t="str">
            <v>Chirografario</v>
          </cell>
          <cell r="AM1939" t="str">
            <v>Chirografario - Altro</v>
          </cell>
          <cell r="AN1939" t="str">
            <v>CONSUMER - NON IPO</v>
          </cell>
        </row>
        <row r="1940">
          <cell r="M1940">
            <v>2275.12</v>
          </cell>
          <cell r="N1940">
            <v>2275.12</v>
          </cell>
          <cell r="R1940">
            <v>221.44</v>
          </cell>
          <cell r="AB1940" t="str">
            <v>Chirografario</v>
          </cell>
          <cell r="AK1940">
            <v>5553.7860821917811</v>
          </cell>
          <cell r="AL1940" t="str">
            <v>Chirografario</v>
          </cell>
          <cell r="AM1940" t="str">
            <v>Chirografario - Altro</v>
          </cell>
          <cell r="AN1940" t="str">
            <v>CONSUMER - NON IPO</v>
          </cell>
        </row>
        <row r="1941">
          <cell r="M1941">
            <v>4345.6099999999997</v>
          </cell>
          <cell r="N1941">
            <v>4345.6099999999997</v>
          </cell>
          <cell r="R1941">
            <v>423.98</v>
          </cell>
          <cell r="AB1941" t="str">
            <v>Chirografario</v>
          </cell>
          <cell r="AK1941">
            <v>8441.1986027397252</v>
          </cell>
          <cell r="AL1941" t="str">
            <v>Chirografario</v>
          </cell>
          <cell r="AM1941" t="str">
            <v>Chirografario - Altro</v>
          </cell>
          <cell r="AN1941" t="str">
            <v>CONSUMER - NON IPO</v>
          </cell>
        </row>
        <row r="1942">
          <cell r="M1942">
            <v>20676.259999999998</v>
          </cell>
          <cell r="N1942">
            <v>20676.260000000002</v>
          </cell>
          <cell r="R1942">
            <v>954.28</v>
          </cell>
          <cell r="AB1942" t="str">
            <v>Chirografario</v>
          </cell>
          <cell r="AK1942">
            <v>33138.663287671232</v>
          </cell>
          <cell r="AL1942" t="str">
            <v>Chirografario</v>
          </cell>
          <cell r="AM1942" t="str">
            <v>Chirografario - Altro</v>
          </cell>
          <cell r="AN1942" t="str">
            <v>CONSUMER - NON IPO</v>
          </cell>
        </row>
        <row r="1943">
          <cell r="M1943">
            <v>1157.05</v>
          </cell>
          <cell r="N1943">
            <v>1157.0500000000002</v>
          </cell>
          <cell r="R1943">
            <v>217.07</v>
          </cell>
          <cell r="AB1943" t="str">
            <v>Chirografario</v>
          </cell>
          <cell r="AK1943">
            <v>1854.4500000000003</v>
          </cell>
          <cell r="AL1943" t="str">
            <v>Chirografario</v>
          </cell>
          <cell r="AM1943" t="str">
            <v>Chirografario - Altro</v>
          </cell>
          <cell r="AN1943" t="str">
            <v>CONSUMER - NON IPO</v>
          </cell>
        </row>
        <row r="1944">
          <cell r="M1944">
            <v>5246.51</v>
          </cell>
          <cell r="N1944">
            <v>5246.51</v>
          </cell>
          <cell r="R1944">
            <v>210.24</v>
          </cell>
          <cell r="AB1944" t="str">
            <v>Chirografario</v>
          </cell>
          <cell r="AK1944">
            <v>12146.03</v>
          </cell>
          <cell r="AL1944" t="str">
            <v>Chirografario</v>
          </cell>
          <cell r="AM1944" t="str">
            <v>Chirografario - Altro</v>
          </cell>
          <cell r="AN1944" t="str">
            <v>CONSUMER - NON IPO</v>
          </cell>
        </row>
        <row r="1945">
          <cell r="M1945">
            <v>12351.17</v>
          </cell>
          <cell r="N1945">
            <v>12351.17</v>
          </cell>
          <cell r="R1945">
            <v>600.46</v>
          </cell>
          <cell r="AB1945" t="str">
            <v>Chirografario</v>
          </cell>
          <cell r="AK1945">
            <v>23281.109479452054</v>
          </cell>
          <cell r="AL1945" t="str">
            <v>Chirografario</v>
          </cell>
          <cell r="AM1945" t="str">
            <v>Chirografario - Altro</v>
          </cell>
          <cell r="AN1945" t="str">
            <v>CONSUMER - NON IPO</v>
          </cell>
        </row>
        <row r="1946">
          <cell r="M1946">
            <v>3821.4</v>
          </cell>
          <cell r="N1946">
            <v>3821.3999999999996</v>
          </cell>
          <cell r="R1946">
            <v>163.86</v>
          </cell>
          <cell r="AB1946" t="str">
            <v>Chirografario</v>
          </cell>
          <cell r="AK1946">
            <v>10082.214246575342</v>
          </cell>
          <cell r="AL1946" t="str">
            <v>Chirografario</v>
          </cell>
          <cell r="AM1946" t="str">
            <v>Chirografario - Altro</v>
          </cell>
          <cell r="AN1946" t="str">
            <v>CONSUMER - NON IPO</v>
          </cell>
        </row>
        <row r="1947">
          <cell r="M1947">
            <v>4732.09</v>
          </cell>
          <cell r="N1947">
            <v>4732.09</v>
          </cell>
          <cell r="R1947">
            <v>113.83</v>
          </cell>
          <cell r="AB1947" t="str">
            <v>Chirografario</v>
          </cell>
          <cell r="AK1947">
            <v>9217.8520273972608</v>
          </cell>
          <cell r="AL1947" t="str">
            <v>Chirografario</v>
          </cell>
          <cell r="AM1947" t="str">
            <v>Chirografario - Altro</v>
          </cell>
          <cell r="AN1947" t="str">
            <v>CONSUMER - NON IPO</v>
          </cell>
        </row>
        <row r="1948">
          <cell r="M1948">
            <v>7303.74</v>
          </cell>
          <cell r="N1948">
            <v>7303.74</v>
          </cell>
          <cell r="R1948">
            <v>321.61</v>
          </cell>
          <cell r="AB1948" t="str">
            <v>Chirografario</v>
          </cell>
          <cell r="AK1948">
            <v>13346.834465753424</v>
          </cell>
          <cell r="AL1948" t="str">
            <v>Chirografario</v>
          </cell>
          <cell r="AM1948" t="str">
            <v>Chirografario - Altro</v>
          </cell>
          <cell r="AN1948" t="str">
            <v>CONSUMER - NON IPO</v>
          </cell>
        </row>
        <row r="1949">
          <cell r="M1949">
            <v>32577.62</v>
          </cell>
          <cell r="N1949">
            <v>32577.62</v>
          </cell>
          <cell r="R1949">
            <v>0</v>
          </cell>
          <cell r="AB1949" t="str">
            <v>Chirografario</v>
          </cell>
          <cell r="AK1949">
            <v>128346.89742465754</v>
          </cell>
          <cell r="AL1949" t="str">
            <v>Chirografario</v>
          </cell>
          <cell r="AM1949" t="str">
            <v>Chirografario - Altro</v>
          </cell>
          <cell r="AN1949" t="str">
            <v>CONSUMER - NON IPO</v>
          </cell>
        </row>
        <row r="1950">
          <cell r="M1950">
            <v>1210.33</v>
          </cell>
          <cell r="N1950">
            <v>1210.33</v>
          </cell>
          <cell r="R1950">
            <v>57.11</v>
          </cell>
          <cell r="AB1950" t="str">
            <v>Chirografario</v>
          </cell>
          <cell r="AK1950">
            <v>2775.4690684931506</v>
          </cell>
          <cell r="AL1950" t="str">
            <v>Chirografario</v>
          </cell>
          <cell r="AM1950" t="str">
            <v>Chirografario - Altro</v>
          </cell>
          <cell r="AN1950" t="str">
            <v>CONSUMER - NON IPO</v>
          </cell>
        </row>
        <row r="1951">
          <cell r="M1951">
            <v>4975.04</v>
          </cell>
          <cell r="N1951">
            <v>4975.04</v>
          </cell>
          <cell r="R1951">
            <v>234.82</v>
          </cell>
          <cell r="AB1951" t="str">
            <v>Chirografario</v>
          </cell>
          <cell r="AK1951">
            <v>8818.7695342465759</v>
          </cell>
          <cell r="AL1951" t="str">
            <v>Chirografario</v>
          </cell>
          <cell r="AM1951" t="str">
            <v>Chirografario - Altro</v>
          </cell>
          <cell r="AN1951" t="str">
            <v>CONSUMER - NON IPO</v>
          </cell>
        </row>
        <row r="1952">
          <cell r="M1952">
            <v>1490.01</v>
          </cell>
          <cell r="N1952">
            <v>1490.01</v>
          </cell>
          <cell r="R1952">
            <v>139.05000000000001</v>
          </cell>
          <cell r="AB1952" t="str">
            <v>Chirografario</v>
          </cell>
          <cell r="AK1952">
            <v>3273.9397808219178</v>
          </cell>
          <cell r="AL1952" t="str">
            <v>Chirografario</v>
          </cell>
          <cell r="AM1952" t="str">
            <v>Chirografario - Altro</v>
          </cell>
          <cell r="AN1952" t="str">
            <v>CONSUMER - NON IPO</v>
          </cell>
        </row>
        <row r="1953">
          <cell r="M1953">
            <v>2909.58</v>
          </cell>
          <cell r="N1953">
            <v>2909.58</v>
          </cell>
          <cell r="R1953">
            <v>0.01</v>
          </cell>
          <cell r="AB1953" t="str">
            <v>Chirografario</v>
          </cell>
          <cell r="AK1953">
            <v>7493.1649315068489</v>
          </cell>
          <cell r="AL1953" t="str">
            <v>Chirografario</v>
          </cell>
          <cell r="AM1953" t="str">
            <v>Chirografario - Altro</v>
          </cell>
          <cell r="AN1953" t="str">
            <v>CONSUMER - NON IPO</v>
          </cell>
        </row>
        <row r="1954">
          <cell r="M1954">
            <v>1138.69</v>
          </cell>
          <cell r="N1954">
            <v>1138.69</v>
          </cell>
          <cell r="R1954">
            <v>54.5</v>
          </cell>
          <cell r="AB1954" t="str">
            <v>Chirografario</v>
          </cell>
          <cell r="AK1954">
            <v>2018.4450136986302</v>
          </cell>
          <cell r="AL1954" t="str">
            <v>Chirografario</v>
          </cell>
          <cell r="AM1954" t="str">
            <v>Chirografario - Altro</v>
          </cell>
          <cell r="AN1954" t="str">
            <v>CONSUMER - NON IPO</v>
          </cell>
        </row>
        <row r="1955">
          <cell r="M1955">
            <v>7478.72</v>
          </cell>
          <cell r="N1955">
            <v>7478.72</v>
          </cell>
          <cell r="R1955">
            <v>370.34</v>
          </cell>
          <cell r="AB1955" t="str">
            <v>Chirografario</v>
          </cell>
          <cell r="AK1955">
            <v>15510.660383561644</v>
          </cell>
          <cell r="AL1955" t="str">
            <v>Chirografario</v>
          </cell>
          <cell r="AM1955" t="str">
            <v>Chirografario - Altro</v>
          </cell>
          <cell r="AN1955" t="str">
            <v>CONSUMER - NON IPO</v>
          </cell>
        </row>
        <row r="1956">
          <cell r="M1956">
            <v>3907.16</v>
          </cell>
          <cell r="N1956">
            <v>3907.16</v>
          </cell>
          <cell r="R1956">
            <v>0</v>
          </cell>
          <cell r="AB1956" t="str">
            <v>Chirografario</v>
          </cell>
          <cell r="AK1956">
            <v>15789.208219178081</v>
          </cell>
          <cell r="AL1956" t="str">
            <v>Chirografario</v>
          </cell>
          <cell r="AM1956" t="str">
            <v>Chirografario - Altro</v>
          </cell>
          <cell r="AN1956" t="str">
            <v>CONSUMER - NON IPO</v>
          </cell>
        </row>
        <row r="1957">
          <cell r="M1957">
            <v>73501.59</v>
          </cell>
          <cell r="N1957">
            <v>73501.59</v>
          </cell>
          <cell r="R1957">
            <v>0</v>
          </cell>
          <cell r="AB1957" t="str">
            <v>Chirografario</v>
          </cell>
          <cell r="AK1957">
            <v>189291.76602739724</v>
          </cell>
          <cell r="AL1957" t="str">
            <v>Chirografario</v>
          </cell>
          <cell r="AM1957" t="str">
            <v>Chirografario - Altro</v>
          </cell>
          <cell r="AN1957" t="str">
            <v>CONSUMER - NON IPO</v>
          </cell>
        </row>
        <row r="1958">
          <cell r="M1958">
            <v>2579.52</v>
          </cell>
          <cell r="N1958">
            <v>2579.52</v>
          </cell>
          <cell r="R1958">
            <v>123.45</v>
          </cell>
          <cell r="AB1958" t="str">
            <v>Chirografario</v>
          </cell>
          <cell r="AK1958">
            <v>6063.6387945205479</v>
          </cell>
          <cell r="AL1958" t="str">
            <v>Chirografario</v>
          </cell>
          <cell r="AM1958" t="str">
            <v>Chirografario - Altro</v>
          </cell>
          <cell r="AN1958" t="str">
            <v>CONSUMER - NON IPO</v>
          </cell>
        </row>
        <row r="1959">
          <cell r="M1959">
            <v>8980.86</v>
          </cell>
          <cell r="N1959">
            <v>8980.86</v>
          </cell>
          <cell r="R1959">
            <v>438.11</v>
          </cell>
          <cell r="AB1959" t="str">
            <v>Chirografario</v>
          </cell>
          <cell r="AK1959">
            <v>23128.790136986303</v>
          </cell>
          <cell r="AL1959" t="str">
            <v>Chirografario</v>
          </cell>
          <cell r="AM1959" t="str">
            <v>Chirografario - Altro</v>
          </cell>
          <cell r="AN1959" t="str">
            <v>CONSUMER - NON IPO</v>
          </cell>
        </row>
        <row r="1960">
          <cell r="M1960">
            <v>19110.060000000001</v>
          </cell>
          <cell r="N1960">
            <v>19110.060000000001</v>
          </cell>
          <cell r="R1960">
            <v>831.12</v>
          </cell>
          <cell r="AB1960" t="str">
            <v>Chirografario</v>
          </cell>
          <cell r="AK1960">
            <v>40157.304164383568</v>
          </cell>
          <cell r="AL1960" t="str">
            <v>Chirografario</v>
          </cell>
          <cell r="AM1960" t="str">
            <v>Chirografario - Altro</v>
          </cell>
          <cell r="AN1960" t="str">
            <v>CONSUMER - NON IPO</v>
          </cell>
        </row>
        <row r="1961">
          <cell r="M1961">
            <v>1807.52</v>
          </cell>
          <cell r="N1961">
            <v>1807.52</v>
          </cell>
          <cell r="R1961">
            <v>344.65</v>
          </cell>
          <cell r="AB1961" t="str">
            <v>Chirografario</v>
          </cell>
          <cell r="AK1961">
            <v>3243.6317808219178</v>
          </cell>
          <cell r="AL1961" t="str">
            <v>Chirografario</v>
          </cell>
          <cell r="AM1961" t="str">
            <v>Chirografario - Altro</v>
          </cell>
          <cell r="AN1961" t="str">
            <v>CONSUMER - NON IPO</v>
          </cell>
        </row>
        <row r="1962">
          <cell r="M1962">
            <v>92946.51</v>
          </cell>
          <cell r="N1962">
            <v>92946.51</v>
          </cell>
          <cell r="R1962">
            <v>3051.98</v>
          </cell>
          <cell r="AB1962" t="str">
            <v>Chirografario</v>
          </cell>
          <cell r="AK1962">
            <v>226891.34358904109</v>
          </cell>
          <cell r="AL1962" t="str">
            <v>Chirografario</v>
          </cell>
          <cell r="AM1962" t="str">
            <v>Chirografario - Altro</v>
          </cell>
          <cell r="AN1962" t="str">
            <v>CONSUMER - NON IPO</v>
          </cell>
        </row>
        <row r="1963">
          <cell r="M1963">
            <v>19552.91</v>
          </cell>
          <cell r="N1963">
            <v>19552.910000000003</v>
          </cell>
          <cell r="R1963">
            <v>905.5</v>
          </cell>
          <cell r="AB1963" t="str">
            <v>Chirografario</v>
          </cell>
          <cell r="AK1963">
            <v>37713.009972602747</v>
          </cell>
          <cell r="AL1963" t="str">
            <v>Chirografario</v>
          </cell>
          <cell r="AM1963" t="str">
            <v>Chirografario - Altro</v>
          </cell>
          <cell r="AN1963" t="str">
            <v>CONSUMER - NON IPO</v>
          </cell>
        </row>
        <row r="1964">
          <cell r="M1964">
            <v>2449.96</v>
          </cell>
          <cell r="N1964">
            <v>2449.96</v>
          </cell>
          <cell r="R1964">
            <v>0</v>
          </cell>
          <cell r="AB1964" t="str">
            <v>Chirografario</v>
          </cell>
          <cell r="AK1964">
            <v>12155.82893150685</v>
          </cell>
          <cell r="AL1964" t="str">
            <v>Chirografario</v>
          </cell>
          <cell r="AM1964" t="str">
            <v>Chirografario - Altro</v>
          </cell>
          <cell r="AN1964" t="str">
            <v>CONSUMER - NON IPO</v>
          </cell>
        </row>
        <row r="1965">
          <cell r="M1965">
            <v>1414.25</v>
          </cell>
          <cell r="N1965">
            <v>1414.25</v>
          </cell>
          <cell r="R1965">
            <v>263.93</v>
          </cell>
          <cell r="AB1965" t="str">
            <v>Chirografario</v>
          </cell>
          <cell r="AK1965">
            <v>3126.8486301369867</v>
          </cell>
          <cell r="AL1965" t="str">
            <v>Chirografario</v>
          </cell>
          <cell r="AM1965" t="str">
            <v>Chirografario - Altro</v>
          </cell>
          <cell r="AN1965" t="str">
            <v>CONSUMER - NON IPO</v>
          </cell>
        </row>
        <row r="1966">
          <cell r="M1966">
            <v>5719.16</v>
          </cell>
          <cell r="N1966">
            <v>5719.16</v>
          </cell>
          <cell r="R1966">
            <v>1116.0800000000002</v>
          </cell>
          <cell r="AB1966" t="str">
            <v>Chirografario</v>
          </cell>
          <cell r="AK1966">
            <v>15057.843178082192</v>
          </cell>
          <cell r="AL1966" t="str">
            <v>Chirografario</v>
          </cell>
          <cell r="AM1966" t="str">
            <v>Chirografario - Altro</v>
          </cell>
          <cell r="AN1966" t="str">
            <v>CONSUMER - NON IPO</v>
          </cell>
        </row>
        <row r="1967">
          <cell r="M1967">
            <v>3891.51</v>
          </cell>
          <cell r="N1967">
            <v>3891.51</v>
          </cell>
          <cell r="R1967">
            <v>0</v>
          </cell>
          <cell r="AB1967" t="str">
            <v>Chirografario</v>
          </cell>
          <cell r="AK1967">
            <v>8987.7888493150695</v>
          </cell>
          <cell r="AL1967" t="str">
            <v>Chirografario</v>
          </cell>
          <cell r="AM1967" t="str">
            <v>Chirografario - Altro</v>
          </cell>
          <cell r="AN1967" t="str">
            <v>CONSUMER - NON IPO</v>
          </cell>
        </row>
        <row r="1968">
          <cell r="M1968">
            <v>4386.87</v>
          </cell>
          <cell r="N1968">
            <v>4386.87</v>
          </cell>
          <cell r="R1968">
            <v>206.13</v>
          </cell>
          <cell r="AB1968" t="str">
            <v>Chirografario</v>
          </cell>
          <cell r="AK1968">
            <v>10059.753945205479</v>
          </cell>
          <cell r="AL1968" t="str">
            <v>Chirografario</v>
          </cell>
          <cell r="AM1968" t="str">
            <v>Chirografario - Altro</v>
          </cell>
          <cell r="AN1968" t="str">
            <v>CONSUMER - NON IPO</v>
          </cell>
        </row>
        <row r="1969">
          <cell r="M1969">
            <v>5767.06</v>
          </cell>
          <cell r="N1969">
            <v>5767.06</v>
          </cell>
          <cell r="R1969">
            <v>0</v>
          </cell>
          <cell r="AB1969" t="str">
            <v>Chirografario</v>
          </cell>
          <cell r="AK1969">
            <v>17411.781150684932</v>
          </cell>
          <cell r="AL1969" t="str">
            <v>Chirografario</v>
          </cell>
          <cell r="AM1969" t="str">
            <v>Chirografario - Altro</v>
          </cell>
          <cell r="AN1969" t="str">
            <v>CONSUMER - NON IPO</v>
          </cell>
        </row>
        <row r="1970">
          <cell r="M1970">
            <v>1476.58</v>
          </cell>
          <cell r="N1970">
            <v>1476.58</v>
          </cell>
          <cell r="R1970">
            <v>67.05</v>
          </cell>
          <cell r="AB1970" t="str">
            <v>Chirografario</v>
          </cell>
          <cell r="AK1970">
            <v>3754.1540821917811</v>
          </cell>
          <cell r="AL1970" t="str">
            <v>Chirografario</v>
          </cell>
          <cell r="AM1970" t="str">
            <v>Chirografario - Altro</v>
          </cell>
          <cell r="AN1970" t="str">
            <v>CONSUMER - NON IPO</v>
          </cell>
        </row>
        <row r="1971">
          <cell r="M1971">
            <v>5315.74</v>
          </cell>
          <cell r="N1971">
            <v>5315.74</v>
          </cell>
          <cell r="R1971">
            <v>3911.67</v>
          </cell>
          <cell r="AB1971" t="str">
            <v>Chirografario</v>
          </cell>
          <cell r="AK1971">
            <v>9845.0417534246571</v>
          </cell>
          <cell r="AL1971" t="str">
            <v>Chirografario</v>
          </cell>
          <cell r="AM1971" t="str">
            <v>Chirografario - Altro</v>
          </cell>
          <cell r="AN1971" t="str">
            <v>CONSUMER - NON IPO</v>
          </cell>
        </row>
        <row r="1972">
          <cell r="M1972">
            <v>18809.88</v>
          </cell>
          <cell r="N1972">
            <v>18809.88</v>
          </cell>
          <cell r="R1972">
            <v>902.34</v>
          </cell>
          <cell r="AB1972" t="str">
            <v>Chirografario</v>
          </cell>
          <cell r="AK1972">
            <v>34115.453589041099</v>
          </cell>
          <cell r="AL1972" t="str">
            <v>Chirografario</v>
          </cell>
          <cell r="AM1972" t="str">
            <v>Chirografario - Altro</v>
          </cell>
          <cell r="AN1972" t="str">
            <v>CONSUMER - NON IPO</v>
          </cell>
        </row>
        <row r="1973">
          <cell r="M1973">
            <v>3653.46</v>
          </cell>
          <cell r="N1973">
            <v>3653.46</v>
          </cell>
          <cell r="R1973">
            <v>179.98</v>
          </cell>
          <cell r="AB1973" t="str">
            <v>Chirografario</v>
          </cell>
          <cell r="AK1973">
            <v>7437.043232876712</v>
          </cell>
          <cell r="AL1973" t="str">
            <v>Chirografario</v>
          </cell>
          <cell r="AM1973" t="str">
            <v>Chirografario - Altro</v>
          </cell>
          <cell r="AN1973" t="str">
            <v>CONSUMER - NON IPO</v>
          </cell>
        </row>
        <row r="1974">
          <cell r="M1974">
            <v>1653.3899999999999</v>
          </cell>
          <cell r="N1974">
            <v>1653.3899999999999</v>
          </cell>
          <cell r="R1974">
            <v>76.36</v>
          </cell>
          <cell r="AB1974" t="str">
            <v>Chirografario</v>
          </cell>
          <cell r="AK1974">
            <v>3347.5485205479449</v>
          </cell>
          <cell r="AL1974" t="str">
            <v>Chirografario</v>
          </cell>
          <cell r="AM1974" t="str">
            <v>Chirografario - Altro</v>
          </cell>
          <cell r="AN1974" t="str">
            <v>CONSUMER - NON IPO</v>
          </cell>
        </row>
        <row r="1975">
          <cell r="M1975">
            <v>3066.14</v>
          </cell>
          <cell r="N1975">
            <v>3066.14</v>
          </cell>
          <cell r="R1975">
            <v>145.65</v>
          </cell>
          <cell r="AB1975" t="str">
            <v>Chirografario</v>
          </cell>
          <cell r="AK1975">
            <v>7207.5290958904106</v>
          </cell>
          <cell r="AL1975" t="str">
            <v>Chirografario</v>
          </cell>
          <cell r="AM1975" t="str">
            <v>Chirografario - Altro</v>
          </cell>
          <cell r="AN1975" t="str">
            <v>CONSUMER - NON IPO</v>
          </cell>
        </row>
        <row r="1976">
          <cell r="M1976">
            <v>5237</v>
          </cell>
          <cell r="N1976">
            <v>5237</v>
          </cell>
          <cell r="R1976">
            <v>1647.6</v>
          </cell>
          <cell r="AB1976" t="str">
            <v>Chirografario</v>
          </cell>
          <cell r="AK1976">
            <v>58180.917808219179</v>
          </cell>
          <cell r="AL1976" t="str">
            <v>Chirografario</v>
          </cell>
          <cell r="AM1976" t="str">
            <v>Chirografario - Altro</v>
          </cell>
          <cell r="AN1976" t="str">
            <v>CONSUMER - NON IPO</v>
          </cell>
        </row>
        <row r="1977">
          <cell r="M1977">
            <v>15732.939999999999</v>
          </cell>
          <cell r="N1977">
            <v>15732.94</v>
          </cell>
          <cell r="R1977">
            <v>2784.5699999999997</v>
          </cell>
          <cell r="AB1977" t="str">
            <v>Chirografario</v>
          </cell>
          <cell r="AK1977">
            <v>33060.725972602741</v>
          </cell>
          <cell r="AL1977" t="str">
            <v>Chirografario</v>
          </cell>
          <cell r="AM1977" t="str">
            <v>Chirografario - Altro</v>
          </cell>
          <cell r="AN1977" t="str">
            <v>CONSUMER - NON IPO</v>
          </cell>
        </row>
        <row r="1978">
          <cell r="M1978">
            <v>551.75</v>
          </cell>
          <cell r="N1978">
            <v>551.75</v>
          </cell>
          <cell r="R1978">
            <v>24.05</v>
          </cell>
          <cell r="AB1978" t="str">
            <v>Chirografario</v>
          </cell>
          <cell r="AK1978">
            <v>2607.5856164383558</v>
          </cell>
          <cell r="AL1978" t="str">
            <v>Chirografario</v>
          </cell>
          <cell r="AM1978" t="str">
            <v>Chirografario - Altro</v>
          </cell>
          <cell r="AN1978" t="str">
            <v>CONSUMER - NON IPO</v>
          </cell>
        </row>
        <row r="1979">
          <cell r="M1979">
            <v>39041.46</v>
          </cell>
          <cell r="N1979">
            <v>39041.46</v>
          </cell>
          <cell r="R1979">
            <v>812.34</v>
          </cell>
          <cell r="AB1979" t="str">
            <v>Chirografario</v>
          </cell>
          <cell r="AK1979">
            <v>449458.12306849315</v>
          </cell>
          <cell r="AL1979" t="str">
            <v>Chirografario</v>
          </cell>
          <cell r="AM1979" t="str">
            <v>Chirografario - Altro</v>
          </cell>
          <cell r="AN1979" t="str">
            <v>CONSUMER - NON IPO</v>
          </cell>
        </row>
        <row r="1980">
          <cell r="M1980">
            <v>30357.460000000003</v>
          </cell>
          <cell r="N1980">
            <v>30357.46</v>
          </cell>
          <cell r="R1980">
            <v>19228.59</v>
          </cell>
          <cell r="AB1980" t="str">
            <v>Ipotecario</v>
          </cell>
          <cell r="AK1980">
            <v>304323.14010958903</v>
          </cell>
          <cell r="AL1980" t="str">
            <v>Ipotecario</v>
          </cell>
          <cell r="AM1980" t="str">
            <v>Ipotecario</v>
          </cell>
          <cell r="AN1980" t="str">
            <v>CONSUMER - IPO</v>
          </cell>
        </row>
        <row r="1981">
          <cell r="M1981">
            <v>64113.98</v>
          </cell>
          <cell r="N1981">
            <v>64113.979999999996</v>
          </cell>
          <cell r="R1981">
            <v>1644.69</v>
          </cell>
          <cell r="AB1981" t="str">
            <v>Chirografario</v>
          </cell>
          <cell r="AK1981">
            <v>681891.69961643836</v>
          </cell>
          <cell r="AL1981" t="str">
            <v>Chirografario</v>
          </cell>
          <cell r="AM1981" t="str">
            <v>Chirografario - Altro</v>
          </cell>
          <cell r="AN1981" t="str">
            <v>CONSUMER - NON IPO</v>
          </cell>
        </row>
        <row r="1982">
          <cell r="M1982">
            <v>33404</v>
          </cell>
          <cell r="N1982">
            <v>33404</v>
          </cell>
          <cell r="R1982">
            <v>5727.35</v>
          </cell>
          <cell r="AB1982" t="str">
            <v>Chirografario</v>
          </cell>
          <cell r="AK1982">
            <v>83006.652054794511</v>
          </cell>
          <cell r="AL1982" t="str">
            <v>Chirografario</v>
          </cell>
          <cell r="AM1982" t="str">
            <v>Chirografario - Altro</v>
          </cell>
          <cell r="AN1982" t="str">
            <v>CONSUMER - NON IPO</v>
          </cell>
        </row>
        <row r="1983">
          <cell r="M1983">
            <v>43385.49</v>
          </cell>
          <cell r="N1983">
            <v>43385.49</v>
          </cell>
          <cell r="R1983">
            <v>1031.92</v>
          </cell>
          <cell r="AB1983" t="str">
            <v>Ipotecario</v>
          </cell>
          <cell r="AK1983">
            <v>463689.85339726025</v>
          </cell>
          <cell r="AL1983" t="str">
            <v>Ipotecario</v>
          </cell>
          <cell r="AM1983" t="str">
            <v>Ipotecario</v>
          </cell>
          <cell r="AN1983" t="str">
            <v>CONSUMER - IPO</v>
          </cell>
        </row>
        <row r="1984">
          <cell r="M1984">
            <v>2720.19</v>
          </cell>
          <cell r="N1984">
            <v>2720.1899999999996</v>
          </cell>
          <cell r="R1984">
            <v>130.69</v>
          </cell>
          <cell r="AB1984" t="str">
            <v>Chirografario</v>
          </cell>
          <cell r="AK1984">
            <v>7802.8463835616431</v>
          </cell>
          <cell r="AL1984" t="str">
            <v>Chirografario</v>
          </cell>
          <cell r="AM1984" t="str">
            <v>Chirografario - Altro</v>
          </cell>
          <cell r="AN1984" t="str">
            <v>CONSUMER - NON IPO</v>
          </cell>
        </row>
        <row r="1985">
          <cell r="M1985">
            <v>991.5</v>
          </cell>
          <cell r="N1985">
            <v>991.5</v>
          </cell>
          <cell r="R1985">
            <v>80.08</v>
          </cell>
          <cell r="AB1985" t="str">
            <v>Chirografario</v>
          </cell>
          <cell r="AK1985">
            <v>4862.4246575342468</v>
          </cell>
          <cell r="AL1985" t="str">
            <v>Chirografario</v>
          </cell>
          <cell r="AM1985" t="str">
            <v>Chirografario - Altro</v>
          </cell>
          <cell r="AN1985" t="str">
            <v>CONSUMER - NON IPO</v>
          </cell>
        </row>
        <row r="1986">
          <cell r="M1986">
            <v>8679.44</v>
          </cell>
          <cell r="N1986">
            <v>8679.44</v>
          </cell>
          <cell r="R1986">
            <v>426.46</v>
          </cell>
          <cell r="AB1986" t="str">
            <v>Chirografario</v>
          </cell>
          <cell r="AK1986">
            <v>17073.528547945207</v>
          </cell>
          <cell r="AL1986" t="str">
            <v>Chirografario</v>
          </cell>
          <cell r="AM1986" t="str">
            <v>Chirografario - Altro</v>
          </cell>
          <cell r="AN1986" t="str">
            <v>CONSUMER - NON IPO</v>
          </cell>
        </row>
        <row r="1987">
          <cell r="M1987">
            <v>55050.01</v>
          </cell>
          <cell r="N1987">
            <v>55050.01</v>
          </cell>
          <cell r="R1987">
            <v>10167.129999999999</v>
          </cell>
          <cell r="AB1987" t="str">
            <v>Chirografario</v>
          </cell>
          <cell r="AK1987">
            <v>249459.49736986301</v>
          </cell>
          <cell r="AL1987" t="str">
            <v>Chirografario</v>
          </cell>
          <cell r="AM1987" t="str">
            <v>Chirografario - Altro</v>
          </cell>
          <cell r="AN1987" t="str">
            <v>CONSUMER - NON IPO</v>
          </cell>
        </row>
        <row r="1988">
          <cell r="M1988">
            <v>32377.370000000003</v>
          </cell>
          <cell r="N1988">
            <v>32377.370000000003</v>
          </cell>
          <cell r="R1988">
            <v>8345.27</v>
          </cell>
          <cell r="AB1988" t="str">
            <v>Chirografario</v>
          </cell>
          <cell r="AK1988">
            <v>292194.67610958905</v>
          </cell>
          <cell r="AL1988" t="str">
            <v>Chirografario</v>
          </cell>
          <cell r="AM1988" t="str">
            <v>Chirografario - Altro</v>
          </cell>
          <cell r="AN1988" t="str">
            <v>CONSUMER - NON IPO</v>
          </cell>
        </row>
        <row r="1989">
          <cell r="M1989">
            <v>91255.5</v>
          </cell>
          <cell r="N1989">
            <v>91255.5</v>
          </cell>
          <cell r="R1989">
            <v>0</v>
          </cell>
          <cell r="AB1989" t="str">
            <v>Chirografario</v>
          </cell>
          <cell r="AK1989">
            <v>1417835.4534246575</v>
          </cell>
          <cell r="AL1989" t="str">
            <v>Chirografario</v>
          </cell>
          <cell r="AM1989" t="str">
            <v>Chirografario - Altro</v>
          </cell>
          <cell r="AN1989" t="str">
            <v>CONSUMER - NON IPO</v>
          </cell>
        </row>
        <row r="1990">
          <cell r="M1990">
            <v>10142.48</v>
          </cell>
          <cell r="N1990">
            <v>10142.48</v>
          </cell>
          <cell r="R1990">
            <v>388.18</v>
          </cell>
          <cell r="AB1990" t="str">
            <v>Chirografario</v>
          </cell>
          <cell r="AK1990">
            <v>121265.1581369863</v>
          </cell>
          <cell r="AL1990" t="str">
            <v>Chirografario</v>
          </cell>
          <cell r="AM1990" t="str">
            <v>Chirografario - Altro</v>
          </cell>
          <cell r="AN1990" t="str">
            <v>CONSUMER - NON IPO</v>
          </cell>
        </row>
        <row r="1991">
          <cell r="M1991">
            <v>913.84</v>
          </cell>
          <cell r="N1991">
            <v>913.84</v>
          </cell>
          <cell r="R1991">
            <v>32.96</v>
          </cell>
          <cell r="AB1991" t="str">
            <v>Chirografario</v>
          </cell>
          <cell r="AK1991">
            <v>4862.1295342465755</v>
          </cell>
          <cell r="AL1991" t="str">
            <v>Chirografario</v>
          </cell>
          <cell r="AM1991" t="str">
            <v>Chirografario - Altro</v>
          </cell>
          <cell r="AN1991" t="str">
            <v>CONSUMER - NON IPO</v>
          </cell>
        </row>
        <row r="1992">
          <cell r="M1992">
            <v>3454.44</v>
          </cell>
          <cell r="N1992">
            <v>3454.44</v>
          </cell>
          <cell r="R1992">
            <v>810.65</v>
          </cell>
          <cell r="AB1992" t="str">
            <v>Chirografario</v>
          </cell>
          <cell r="AK1992">
            <v>7845.8376986301373</v>
          </cell>
          <cell r="AL1992" t="str">
            <v>Chirografario</v>
          </cell>
          <cell r="AM1992" t="str">
            <v>Chirografario - Altro</v>
          </cell>
          <cell r="AN1992" t="str">
            <v>CONSUMER - NON IPO</v>
          </cell>
        </row>
        <row r="1993">
          <cell r="M1993">
            <v>23813.75</v>
          </cell>
          <cell r="N1993">
            <v>23813.75</v>
          </cell>
          <cell r="R1993">
            <v>13775.98</v>
          </cell>
          <cell r="AB1993" t="str">
            <v>Chirografario</v>
          </cell>
          <cell r="AK1993">
            <v>330326.07191780821</v>
          </cell>
          <cell r="AL1993" t="str">
            <v>Chirografario</v>
          </cell>
          <cell r="AM1993" t="str">
            <v>Chirografario - Altro</v>
          </cell>
          <cell r="AN1993" t="str">
            <v>CONSUMER - NON IPO</v>
          </cell>
        </row>
        <row r="1994">
          <cell r="M1994">
            <v>10017.89</v>
          </cell>
          <cell r="N1994">
            <v>10017.890000000001</v>
          </cell>
          <cell r="R1994">
            <v>335.13</v>
          </cell>
          <cell r="AB1994" t="str">
            <v>Chirografario</v>
          </cell>
          <cell r="AK1994">
            <v>78441.451013698636</v>
          </cell>
          <cell r="AL1994" t="str">
            <v>Chirografario</v>
          </cell>
          <cell r="AM1994" t="str">
            <v>Chirografario - Altro</v>
          </cell>
          <cell r="AN1994" t="str">
            <v>CONSUMER - NON IPO</v>
          </cell>
        </row>
        <row r="1995">
          <cell r="M1995">
            <v>46974.64</v>
          </cell>
          <cell r="N1995">
            <v>46974.640000000007</v>
          </cell>
          <cell r="R1995">
            <v>0</v>
          </cell>
          <cell r="AB1995" t="str">
            <v>Chirografario</v>
          </cell>
          <cell r="AK1995">
            <v>166920.84405479455</v>
          </cell>
          <cell r="AL1995" t="str">
            <v>Chirografario</v>
          </cell>
          <cell r="AM1995" t="str">
            <v>Chirografario - Altro</v>
          </cell>
          <cell r="AN1995" t="str">
            <v>CONSUMER - NON IPO</v>
          </cell>
        </row>
        <row r="1996">
          <cell r="M1996">
            <v>903.30000000000007</v>
          </cell>
          <cell r="N1996">
            <v>903.30000000000007</v>
          </cell>
          <cell r="R1996">
            <v>34.090000000000003</v>
          </cell>
          <cell r="AB1996" t="str">
            <v>Chirografario</v>
          </cell>
          <cell r="AK1996">
            <v>5365.354520547945</v>
          </cell>
          <cell r="AL1996" t="str">
            <v>Chirografario</v>
          </cell>
          <cell r="AM1996" t="str">
            <v>Chirografario - Altro</v>
          </cell>
          <cell r="AN1996" t="str">
            <v>CONSUMER - NON IPO</v>
          </cell>
        </row>
        <row r="1997">
          <cell r="M1997">
            <v>29259.200000000001</v>
          </cell>
          <cell r="N1997">
            <v>29259.200000000001</v>
          </cell>
          <cell r="R1997">
            <v>940.8</v>
          </cell>
          <cell r="AB1997" t="str">
            <v>Chirografario</v>
          </cell>
          <cell r="AK1997">
            <v>86174.356164383556</v>
          </cell>
          <cell r="AL1997" t="str">
            <v>Chirografario</v>
          </cell>
          <cell r="AM1997" t="str">
            <v>Chirografario - Altro</v>
          </cell>
          <cell r="AN1997" t="str">
            <v>CONSUMER - NON IPO</v>
          </cell>
        </row>
        <row r="1998">
          <cell r="M1998">
            <v>2645.44</v>
          </cell>
          <cell r="N1998">
            <v>2645.4399999999996</v>
          </cell>
          <cell r="R1998">
            <v>121.89</v>
          </cell>
          <cell r="AB1998" t="str">
            <v>Chirografario</v>
          </cell>
          <cell r="AK1998">
            <v>9755.5129863013681</v>
          </cell>
          <cell r="AL1998" t="str">
            <v>Chirografario</v>
          </cell>
          <cell r="AM1998" t="str">
            <v>Chirografario - Altro</v>
          </cell>
          <cell r="AN1998" t="str">
            <v>CONSUMER - NON IPO</v>
          </cell>
        </row>
        <row r="1999">
          <cell r="M1999">
            <v>34072.42</v>
          </cell>
          <cell r="N1999">
            <v>34072.42</v>
          </cell>
          <cell r="R1999">
            <v>13143.43</v>
          </cell>
          <cell r="AB1999" t="str">
            <v>Chirografario</v>
          </cell>
          <cell r="AK1999">
            <v>61143.657808219177</v>
          </cell>
          <cell r="AL1999" t="str">
            <v>Chirografario</v>
          </cell>
          <cell r="AM1999" t="str">
            <v>Chirografario - Altro</v>
          </cell>
          <cell r="AN1999" t="str">
            <v>CONSUMER - NON IPO</v>
          </cell>
        </row>
        <row r="2000">
          <cell r="M2000">
            <v>13600.33</v>
          </cell>
          <cell r="N2000">
            <v>13600.33</v>
          </cell>
          <cell r="R2000">
            <v>580.12</v>
          </cell>
          <cell r="AB2000" t="str">
            <v>Chirografario</v>
          </cell>
          <cell r="AK2000">
            <v>113907.42139726027</v>
          </cell>
          <cell r="AL2000" t="str">
            <v>Chirografario</v>
          </cell>
          <cell r="AM2000" t="str">
            <v>Chirografario - Altro</v>
          </cell>
          <cell r="AN2000" t="str">
            <v>CONSUMER - NON IPO</v>
          </cell>
        </row>
        <row r="2001">
          <cell r="M2001">
            <v>1155.44</v>
          </cell>
          <cell r="N2001">
            <v>1155.4399999999998</v>
          </cell>
          <cell r="R2001">
            <v>163.94</v>
          </cell>
          <cell r="AB2001" t="str">
            <v>Chirografario</v>
          </cell>
          <cell r="AK2001">
            <v>2975.6536986301367</v>
          </cell>
          <cell r="AL2001" t="str">
            <v>Chirografario</v>
          </cell>
          <cell r="AM2001" t="str">
            <v>Chirografario - Altro</v>
          </cell>
          <cell r="AN2001" t="str">
            <v>CONSUMER - NON IPO</v>
          </cell>
        </row>
        <row r="2002">
          <cell r="M2002">
            <v>17601.98</v>
          </cell>
          <cell r="N2002">
            <v>17601.98</v>
          </cell>
          <cell r="R2002">
            <v>837.02</v>
          </cell>
          <cell r="AB2002" t="str">
            <v>Chirografario</v>
          </cell>
          <cell r="AK2002">
            <v>49430.217808219182</v>
          </cell>
          <cell r="AL2002" t="str">
            <v>Chirografario</v>
          </cell>
          <cell r="AM2002" t="str">
            <v>Chirografario - Altro</v>
          </cell>
          <cell r="AN2002" t="str">
            <v>CONSUMER - NON IPO</v>
          </cell>
        </row>
        <row r="2003">
          <cell r="M2003">
            <v>3662.49</v>
          </cell>
          <cell r="N2003">
            <v>3662.49</v>
          </cell>
          <cell r="R2003">
            <v>500.16</v>
          </cell>
          <cell r="AB2003" t="str">
            <v>Chirografario</v>
          </cell>
          <cell r="AK2003">
            <v>8609.3600547945189</v>
          </cell>
          <cell r="AL2003" t="str">
            <v>Chirografario</v>
          </cell>
          <cell r="AM2003" t="str">
            <v>Chirografario - Altro</v>
          </cell>
          <cell r="AN2003" t="str">
            <v>CONSUMER - NON IPO</v>
          </cell>
        </row>
        <row r="2004">
          <cell r="M2004">
            <v>10327.689999999999</v>
          </cell>
          <cell r="N2004">
            <v>10327.689999999999</v>
          </cell>
          <cell r="R2004">
            <v>164.56</v>
          </cell>
          <cell r="AB2004" t="str">
            <v>Chirografario</v>
          </cell>
          <cell r="AK2004">
            <v>68360.819287671227</v>
          </cell>
          <cell r="AL2004" t="str">
            <v>Chirografario</v>
          </cell>
          <cell r="AM2004" t="str">
            <v>Chirografario - Altro</v>
          </cell>
          <cell r="AN2004" t="str">
            <v>CONSUMER - NON IPO</v>
          </cell>
        </row>
        <row r="2005">
          <cell r="M2005">
            <v>818.97</v>
          </cell>
          <cell r="N2005">
            <v>818.97</v>
          </cell>
          <cell r="R2005">
            <v>27.92</v>
          </cell>
          <cell r="AB2005" t="str">
            <v>Chirografario</v>
          </cell>
          <cell r="AK2005">
            <v>5506.1709041095892</v>
          </cell>
          <cell r="AL2005" t="str">
            <v>Chirografario</v>
          </cell>
          <cell r="AM2005" t="str">
            <v>Chirografario - Altro</v>
          </cell>
          <cell r="AN2005" t="str">
            <v>CONSUMER - NON IPO</v>
          </cell>
        </row>
        <row r="2006">
          <cell r="M2006">
            <v>26688.880000000001</v>
          </cell>
          <cell r="N2006">
            <v>26688.880000000001</v>
          </cell>
          <cell r="R2006">
            <v>0</v>
          </cell>
          <cell r="AB2006" t="str">
            <v>Chirografario</v>
          </cell>
          <cell r="AK2006">
            <v>209928.14926027399</v>
          </cell>
          <cell r="AL2006" t="str">
            <v>Chirografario</v>
          </cell>
          <cell r="AM2006" t="str">
            <v>Chirografario - Altro</v>
          </cell>
          <cell r="AN2006" t="str">
            <v>CONSUMER - NON IPO</v>
          </cell>
        </row>
        <row r="2007">
          <cell r="M2007">
            <v>64921.189999999995</v>
          </cell>
          <cell r="N2007">
            <v>64921.19</v>
          </cell>
          <cell r="R2007">
            <v>0</v>
          </cell>
          <cell r="AB2007" t="str">
            <v>Chirografario</v>
          </cell>
          <cell r="AK2007">
            <v>184980.92493150686</v>
          </cell>
          <cell r="AL2007" t="str">
            <v>Chirografario</v>
          </cell>
          <cell r="AM2007" t="str">
            <v>Chirografario - Altro</v>
          </cell>
          <cell r="AN2007" t="str">
            <v>CONSUMER - NON IPO</v>
          </cell>
        </row>
        <row r="2008">
          <cell r="M2008">
            <v>7622.69</v>
          </cell>
          <cell r="N2008">
            <v>7622.6900000000005</v>
          </cell>
          <cell r="R2008">
            <v>0</v>
          </cell>
          <cell r="AB2008" t="str">
            <v>Chirografario</v>
          </cell>
          <cell r="AK2008">
            <v>29321.251397260276</v>
          </cell>
          <cell r="AL2008" t="str">
            <v>Chirografario</v>
          </cell>
          <cell r="AM2008" t="str">
            <v>Chirografario - Altro</v>
          </cell>
          <cell r="AN2008" t="str">
            <v>CONSUMER - NON IPO</v>
          </cell>
        </row>
        <row r="2009">
          <cell r="M2009">
            <v>9238.86</v>
          </cell>
          <cell r="N2009">
            <v>9238.86</v>
          </cell>
          <cell r="R2009">
            <v>416.18</v>
          </cell>
          <cell r="AB2009" t="str">
            <v>Chirografario</v>
          </cell>
          <cell r="AK2009">
            <v>19414.261972602741</v>
          </cell>
          <cell r="AL2009" t="str">
            <v>Chirografario</v>
          </cell>
          <cell r="AM2009" t="str">
            <v>Chirografario - Altro</v>
          </cell>
          <cell r="AN2009" t="str">
            <v>CONSUMER - NON IPO</v>
          </cell>
        </row>
        <row r="2010">
          <cell r="M2010">
            <v>2102.21</v>
          </cell>
          <cell r="N2010">
            <v>2102.21</v>
          </cell>
          <cell r="R2010">
            <v>93.27</v>
          </cell>
          <cell r="AB2010" t="str">
            <v>Chirografario</v>
          </cell>
          <cell r="AK2010">
            <v>4941.6333698630133</v>
          </cell>
          <cell r="AL2010" t="str">
            <v>Chirografario</v>
          </cell>
          <cell r="AM2010" t="str">
            <v>Chirografario - Altro</v>
          </cell>
          <cell r="AN2010" t="str">
            <v>CONSUMER - NON IPO</v>
          </cell>
        </row>
        <row r="2011">
          <cell r="M2011">
            <v>3894.0299999999997</v>
          </cell>
          <cell r="N2011">
            <v>3894.0299999999997</v>
          </cell>
          <cell r="R2011">
            <v>0</v>
          </cell>
          <cell r="AB2011" t="str">
            <v>Chirografario</v>
          </cell>
          <cell r="AK2011">
            <v>10273.83805479452</v>
          </cell>
          <cell r="AL2011" t="str">
            <v>Chirografario</v>
          </cell>
          <cell r="AM2011" t="str">
            <v>Chirografario - Altro</v>
          </cell>
          <cell r="AN2011" t="str">
            <v>CONSUMER - NON IPO</v>
          </cell>
        </row>
        <row r="2012">
          <cell r="M2012">
            <v>25855.030000000002</v>
          </cell>
          <cell r="N2012">
            <v>25855.030000000002</v>
          </cell>
          <cell r="R2012">
            <v>0</v>
          </cell>
          <cell r="AB2012" t="str">
            <v>Chirografario</v>
          </cell>
          <cell r="AK2012">
            <v>231916.07731506851</v>
          </cell>
          <cell r="AL2012" t="str">
            <v>Chirografario</v>
          </cell>
          <cell r="AM2012" t="str">
            <v>Chirografario - Altro</v>
          </cell>
          <cell r="AN2012" t="str">
            <v>CONSUMER - NON IPO</v>
          </cell>
        </row>
        <row r="2013">
          <cell r="M2013">
            <v>20334.47</v>
          </cell>
          <cell r="N2013">
            <v>51939.939999999995</v>
          </cell>
          <cell r="R2013">
            <v>8807.49</v>
          </cell>
          <cell r="AB2013" t="str">
            <v>Chirografario</v>
          </cell>
          <cell r="AK2013">
            <v>332842.51961643831</v>
          </cell>
          <cell r="AL2013" t="str">
            <v>Chirografario</v>
          </cell>
          <cell r="AM2013" t="str">
            <v>Chirografario - Altro</v>
          </cell>
          <cell r="AN2013" t="str">
            <v>CONSUMER - NON IPO</v>
          </cell>
        </row>
        <row r="2014">
          <cell r="M2014">
            <v>2258.8000000000002</v>
          </cell>
          <cell r="N2014">
            <v>2258.8000000000002</v>
          </cell>
          <cell r="R2014">
            <v>0</v>
          </cell>
          <cell r="AB2014" t="str">
            <v>Chirografario</v>
          </cell>
          <cell r="AK2014">
            <v>4876.5326027397268</v>
          </cell>
          <cell r="AL2014" t="str">
            <v>Chirografario</v>
          </cell>
          <cell r="AM2014" t="str">
            <v>Chirografario - Altro</v>
          </cell>
          <cell r="AN2014" t="str">
            <v>CONSUMER - NON IPO</v>
          </cell>
        </row>
        <row r="2015">
          <cell r="M2015">
            <v>7749.9</v>
          </cell>
          <cell r="N2015">
            <v>7749.9000000000005</v>
          </cell>
          <cell r="R2015">
            <v>685.27</v>
          </cell>
          <cell r="AB2015" t="str">
            <v>Chirografario</v>
          </cell>
          <cell r="AK2015">
            <v>17028.547397260274</v>
          </cell>
          <cell r="AL2015" t="str">
            <v>Chirografario</v>
          </cell>
          <cell r="AM2015" t="str">
            <v>Chirografario - Altro</v>
          </cell>
          <cell r="AN2015" t="str">
            <v>CONSUMER - NON IPO</v>
          </cell>
        </row>
        <row r="2016">
          <cell r="M2016">
            <v>1927.63</v>
          </cell>
          <cell r="N2016">
            <v>1927.63</v>
          </cell>
          <cell r="R2016">
            <v>878.07</v>
          </cell>
          <cell r="AB2016" t="str">
            <v>Chirografario</v>
          </cell>
          <cell r="AK2016">
            <v>6860.2503287671234</v>
          </cell>
          <cell r="AL2016" t="str">
            <v>Chirografario</v>
          </cell>
          <cell r="AM2016" t="str">
            <v>Chirografario - Altro</v>
          </cell>
          <cell r="AN2016" t="str">
            <v>CONSUMER - NON IPO</v>
          </cell>
        </row>
        <row r="2017">
          <cell r="M2017">
            <v>25349.72</v>
          </cell>
          <cell r="N2017">
            <v>25349.72</v>
          </cell>
          <cell r="R2017">
            <v>9124.9500000000007</v>
          </cell>
          <cell r="AB2017" t="str">
            <v>Chirografario</v>
          </cell>
          <cell r="AK2017">
            <v>343853.325260274</v>
          </cell>
          <cell r="AL2017" t="str">
            <v>Chirografario</v>
          </cell>
          <cell r="AM2017" t="str">
            <v>Chirografario - Altro</v>
          </cell>
          <cell r="AN2017" t="str">
            <v>CONSUMER - NON IPO</v>
          </cell>
        </row>
        <row r="2018">
          <cell r="M2018">
            <v>6177.39</v>
          </cell>
          <cell r="N2018">
            <v>6177.39</v>
          </cell>
          <cell r="R2018">
            <v>301.79000000000002</v>
          </cell>
          <cell r="AB2018" t="str">
            <v>Chirografario</v>
          </cell>
          <cell r="AK2018">
            <v>18684.489205479455</v>
          </cell>
          <cell r="AL2018" t="str">
            <v>Chirografario</v>
          </cell>
          <cell r="AM2018" t="str">
            <v>Chirografario - Altro</v>
          </cell>
          <cell r="AN2018" t="str">
            <v>CONSUMER - NON IPO</v>
          </cell>
        </row>
        <row r="2019">
          <cell r="M2019">
            <v>18464.61</v>
          </cell>
          <cell r="N2019">
            <v>18464.61</v>
          </cell>
          <cell r="R2019">
            <v>3353.4399999999996</v>
          </cell>
          <cell r="AB2019" t="str">
            <v>Chirografario</v>
          </cell>
          <cell r="AK2019">
            <v>35613.932712328773</v>
          </cell>
          <cell r="AL2019" t="str">
            <v>Chirografario</v>
          </cell>
          <cell r="AM2019" t="str">
            <v>Chirografario - Altro</v>
          </cell>
          <cell r="AN2019" t="str">
            <v>CONSUMER - NON IPO</v>
          </cell>
        </row>
        <row r="2020">
          <cell r="M2020">
            <v>1432.11</v>
          </cell>
          <cell r="N2020">
            <v>1432.1100000000001</v>
          </cell>
          <cell r="R2020">
            <v>50.64</v>
          </cell>
          <cell r="AB2020" t="str">
            <v>Chirografario</v>
          </cell>
          <cell r="AK2020">
            <v>10860.494465753425</v>
          </cell>
          <cell r="AL2020" t="str">
            <v>Chirografario</v>
          </cell>
          <cell r="AM2020" t="str">
            <v>Chirografario - Altro</v>
          </cell>
          <cell r="AN2020" t="str">
            <v>CONSUMER - NON IPO</v>
          </cell>
        </row>
        <row r="2021">
          <cell r="M2021">
            <v>1719.5</v>
          </cell>
          <cell r="N2021">
            <v>1719.5</v>
          </cell>
          <cell r="R2021">
            <v>0</v>
          </cell>
          <cell r="AB2021" t="str">
            <v>Chirografario</v>
          </cell>
          <cell r="AK2021">
            <v>3047.9904109589038</v>
          </cell>
          <cell r="AL2021" t="str">
            <v>Chirografario</v>
          </cell>
          <cell r="AM2021" t="str">
            <v>Chirografario - Altro</v>
          </cell>
          <cell r="AN2021" t="str">
            <v>CONSUMER - NON IPO</v>
          </cell>
        </row>
        <row r="2022">
          <cell r="M2022">
            <v>4853.83</v>
          </cell>
          <cell r="N2022">
            <v>4853.83</v>
          </cell>
          <cell r="R2022">
            <v>481.11</v>
          </cell>
          <cell r="AB2022" t="str">
            <v>Chirografario</v>
          </cell>
          <cell r="AK2022">
            <v>10478.953534246575</v>
          </cell>
          <cell r="AL2022" t="str">
            <v>Chirografario</v>
          </cell>
          <cell r="AM2022" t="str">
            <v>Chirografario - Altro</v>
          </cell>
          <cell r="AN2022" t="str">
            <v>CONSUMER - NON IPO</v>
          </cell>
        </row>
        <row r="2023">
          <cell r="M2023">
            <v>13883.93</v>
          </cell>
          <cell r="N2023">
            <v>13883.93</v>
          </cell>
          <cell r="R2023">
            <v>2354.88</v>
          </cell>
          <cell r="AB2023" t="str">
            <v>Chirografario</v>
          </cell>
          <cell r="AK2023">
            <v>42488.62961643836</v>
          </cell>
          <cell r="AL2023" t="str">
            <v>Chirografario</v>
          </cell>
          <cell r="AM2023" t="str">
            <v>Chirografario - Altro</v>
          </cell>
          <cell r="AN2023" t="str">
            <v>CONSUMER - NON IPO</v>
          </cell>
        </row>
        <row r="2024">
          <cell r="M2024">
            <v>34027.269999999997</v>
          </cell>
          <cell r="N2024">
            <v>34027.270000000004</v>
          </cell>
          <cell r="R2024">
            <v>2796.28</v>
          </cell>
          <cell r="AB2024" t="str">
            <v>Chirografario</v>
          </cell>
          <cell r="AK2024">
            <v>316313.77290410962</v>
          </cell>
          <cell r="AL2024" t="str">
            <v>Chirografario</v>
          </cell>
          <cell r="AM2024" t="str">
            <v>Chirografario - Altro</v>
          </cell>
          <cell r="AN2024" t="str">
            <v>CONSUMER - NON IPO</v>
          </cell>
        </row>
        <row r="2025">
          <cell r="M2025">
            <v>12502.84</v>
          </cell>
          <cell r="N2025">
            <v>12502.839999999998</v>
          </cell>
          <cell r="R2025">
            <v>576.49</v>
          </cell>
          <cell r="AB2025" t="str">
            <v>Chirografario</v>
          </cell>
          <cell r="AK2025">
            <v>32027.823013698628</v>
          </cell>
          <cell r="AL2025" t="str">
            <v>Chirografario</v>
          </cell>
          <cell r="AM2025" t="str">
            <v>Chirografario - Altro</v>
          </cell>
          <cell r="AN2025" t="str">
            <v>CONSUMER - NON IPO</v>
          </cell>
        </row>
        <row r="2026">
          <cell r="M2026">
            <v>11828.43</v>
          </cell>
          <cell r="N2026">
            <v>11828.43</v>
          </cell>
          <cell r="R2026">
            <v>5971.29</v>
          </cell>
          <cell r="AB2026" t="str">
            <v>Chirografario</v>
          </cell>
          <cell r="AK2026">
            <v>125316.5446849315</v>
          </cell>
          <cell r="AL2026" t="str">
            <v>Chirografario</v>
          </cell>
          <cell r="AM2026" t="str">
            <v>Chirografario - Altro</v>
          </cell>
          <cell r="AN2026" t="str">
            <v>CONSUMER - NON IPO</v>
          </cell>
        </row>
        <row r="2027">
          <cell r="M2027">
            <v>30877.8</v>
          </cell>
          <cell r="N2027">
            <v>30877.8</v>
          </cell>
          <cell r="R2027">
            <v>22398.33</v>
          </cell>
          <cell r="AB2027" t="str">
            <v>Chirografario</v>
          </cell>
          <cell r="AK2027">
            <v>227565.15616438357</v>
          </cell>
          <cell r="AL2027" t="str">
            <v>Chirografario</v>
          </cell>
          <cell r="AM2027" t="str">
            <v>Chirografario - Altro</v>
          </cell>
          <cell r="AN2027" t="str">
            <v>CONSUMER - NON IPO</v>
          </cell>
        </row>
        <row r="2028">
          <cell r="M2028">
            <v>25172.09</v>
          </cell>
          <cell r="N2028">
            <v>25172.09</v>
          </cell>
          <cell r="R2028">
            <v>0</v>
          </cell>
          <cell r="AB2028" t="str">
            <v>Chirografario</v>
          </cell>
          <cell r="AK2028">
            <v>205997.3502191781</v>
          </cell>
          <cell r="AL2028" t="str">
            <v>Chirografario</v>
          </cell>
          <cell r="AM2028" t="str">
            <v>Chirografario - Altro</v>
          </cell>
          <cell r="AN2028" t="str">
            <v>CONSUMER - NON IPO</v>
          </cell>
        </row>
        <row r="2029">
          <cell r="M2029">
            <v>3739.68</v>
          </cell>
          <cell r="N2029">
            <v>3739.68</v>
          </cell>
          <cell r="R2029">
            <v>348.13</v>
          </cell>
          <cell r="AB2029" t="str">
            <v>Chirografario</v>
          </cell>
          <cell r="AK2029">
            <v>9579.7282191780814</v>
          </cell>
          <cell r="AL2029" t="str">
            <v>Chirografario</v>
          </cell>
          <cell r="AM2029" t="str">
            <v>Chirografario - Altro</v>
          </cell>
          <cell r="AN2029" t="str">
            <v>CONSUMER - NON IPO</v>
          </cell>
        </row>
        <row r="2030">
          <cell r="M2030">
            <v>1585.08</v>
          </cell>
          <cell r="N2030">
            <v>1585.08</v>
          </cell>
          <cell r="R2030">
            <v>75.98</v>
          </cell>
          <cell r="AB2030" t="str">
            <v>Chirografario</v>
          </cell>
          <cell r="AK2030">
            <v>2844.4586301369864</v>
          </cell>
          <cell r="AL2030" t="str">
            <v>Chirografario</v>
          </cell>
          <cell r="AM2030" t="str">
            <v>Chirografario - Altro</v>
          </cell>
          <cell r="AN2030" t="str">
            <v>CONSUMER - NON IPO</v>
          </cell>
        </row>
        <row r="2031">
          <cell r="M2031">
            <v>4609.1099999999997</v>
          </cell>
          <cell r="N2031">
            <v>4609.1099999999997</v>
          </cell>
          <cell r="R2031">
            <v>158.68</v>
          </cell>
          <cell r="AB2031" t="str">
            <v>Chirografario</v>
          </cell>
          <cell r="AK2031">
            <v>31859.683643835615</v>
          </cell>
          <cell r="AL2031" t="str">
            <v>Chirografario</v>
          </cell>
          <cell r="AM2031" t="str">
            <v>Chirografario - Altro</v>
          </cell>
          <cell r="AN2031" t="str">
            <v>CONSUMER - NON IPO</v>
          </cell>
        </row>
        <row r="2032">
          <cell r="M2032">
            <v>13693.939999999999</v>
          </cell>
          <cell r="N2032">
            <v>13693.939999999999</v>
          </cell>
          <cell r="R2032">
            <v>1946.91</v>
          </cell>
          <cell r="AB2032" t="str">
            <v>Chirografario</v>
          </cell>
          <cell r="AK2032">
            <v>36129.491013698629</v>
          </cell>
          <cell r="AL2032" t="str">
            <v>Chirografario</v>
          </cell>
          <cell r="AM2032" t="str">
            <v>Chirografario - Altro</v>
          </cell>
          <cell r="AN2032" t="str">
            <v>CONSUMER - NON IPO</v>
          </cell>
        </row>
        <row r="2033">
          <cell r="M2033">
            <v>18374.060000000001</v>
          </cell>
          <cell r="N2033">
            <v>18374.059999999998</v>
          </cell>
          <cell r="R2033">
            <v>634.44000000000005</v>
          </cell>
          <cell r="AB2033" t="str">
            <v>Chirografario</v>
          </cell>
          <cell r="AK2033">
            <v>103347.7950136986</v>
          </cell>
          <cell r="AL2033" t="str">
            <v>Chirografario</v>
          </cell>
          <cell r="AM2033" t="str">
            <v>Chirografario - Altro</v>
          </cell>
          <cell r="AN2033" t="str">
            <v>CONSUMER - NON IPO</v>
          </cell>
        </row>
        <row r="2034">
          <cell r="M2034">
            <v>5136.3900000000003</v>
          </cell>
          <cell r="N2034">
            <v>5136.3900000000003</v>
          </cell>
          <cell r="R2034">
            <v>459.29</v>
          </cell>
          <cell r="AB2034" t="str">
            <v>Chirografario</v>
          </cell>
          <cell r="AK2034">
            <v>22628.260602739727</v>
          </cell>
          <cell r="AL2034" t="str">
            <v>Chirografario</v>
          </cell>
          <cell r="AM2034" t="str">
            <v>Chirografario - Altro</v>
          </cell>
          <cell r="AN2034" t="str">
            <v>CONSUMER - NON IPO</v>
          </cell>
        </row>
        <row r="2035">
          <cell r="M2035">
            <v>32356.530000000002</v>
          </cell>
          <cell r="N2035">
            <v>32356.530000000002</v>
          </cell>
          <cell r="R2035">
            <v>2645.72</v>
          </cell>
          <cell r="AB2035" t="str">
            <v>Chirografario</v>
          </cell>
          <cell r="AK2035">
            <v>362038.54389041103</v>
          </cell>
          <cell r="AL2035" t="str">
            <v>Chirografario</v>
          </cell>
          <cell r="AM2035" t="str">
            <v>Chirografario - Altro</v>
          </cell>
          <cell r="AN2035" t="str">
            <v>CONSUMER - NON IPO</v>
          </cell>
        </row>
        <row r="2036">
          <cell r="M2036">
            <v>4496.59</v>
          </cell>
          <cell r="N2036">
            <v>4496.5899999999992</v>
          </cell>
          <cell r="R2036">
            <v>303.89</v>
          </cell>
          <cell r="AB2036" t="str">
            <v>Chirografario</v>
          </cell>
          <cell r="AK2036">
            <v>24552.613342465749</v>
          </cell>
          <cell r="AL2036" t="str">
            <v>Chirografario</v>
          </cell>
          <cell r="AM2036" t="str">
            <v>Chirografario - Altro</v>
          </cell>
          <cell r="AN2036" t="str">
            <v>CONSUMER - NON IPO</v>
          </cell>
        </row>
        <row r="2037">
          <cell r="M2037">
            <v>89423.02</v>
          </cell>
          <cell r="N2037">
            <v>89423.02</v>
          </cell>
          <cell r="R2037">
            <v>7368.87</v>
          </cell>
          <cell r="AB2037" t="str">
            <v>Chirografario</v>
          </cell>
          <cell r="AK2037">
            <v>858460.99199999997</v>
          </cell>
          <cell r="AL2037" t="str">
            <v>Chirografario</v>
          </cell>
          <cell r="AM2037" t="str">
            <v>Chirografario - Altro</v>
          </cell>
          <cell r="AN2037" t="str">
            <v>CONSUMER - NON IPO</v>
          </cell>
        </row>
        <row r="2038">
          <cell r="M2038">
            <v>1998.36</v>
          </cell>
          <cell r="N2038">
            <v>1998.36</v>
          </cell>
          <cell r="R2038">
            <v>187.83</v>
          </cell>
          <cell r="AB2038" t="str">
            <v>Chirografario</v>
          </cell>
          <cell r="AK2038">
            <v>3432.7992328767118</v>
          </cell>
          <cell r="AL2038" t="str">
            <v>Chirografario</v>
          </cell>
          <cell r="AM2038" t="str">
            <v>Chirografario - Altro</v>
          </cell>
          <cell r="AN2038" t="str">
            <v>CONSUMER - NON IPO</v>
          </cell>
        </row>
        <row r="2039">
          <cell r="M2039">
            <v>7907.29</v>
          </cell>
          <cell r="N2039">
            <v>7907.29</v>
          </cell>
          <cell r="R2039">
            <v>372.66</v>
          </cell>
          <cell r="AB2039" t="str">
            <v>Chirografario</v>
          </cell>
          <cell r="AK2039">
            <v>20558.954000000002</v>
          </cell>
          <cell r="AL2039" t="str">
            <v>Chirografario</v>
          </cell>
          <cell r="AM2039" t="str">
            <v>Chirografario - Altro</v>
          </cell>
          <cell r="AN2039" t="str">
            <v>CONSUMER - NON IPO</v>
          </cell>
        </row>
        <row r="2040">
          <cell r="M2040">
            <v>164884.72</v>
          </cell>
          <cell r="N2040">
            <v>164884.72</v>
          </cell>
          <cell r="R2040">
            <v>0</v>
          </cell>
          <cell r="AB2040" t="str">
            <v>Chirografario</v>
          </cell>
          <cell r="AK2040">
            <v>1310946.4587397261</v>
          </cell>
          <cell r="AL2040" t="str">
            <v>Chirografario</v>
          </cell>
          <cell r="AM2040" t="str">
            <v>Chirografario - Altro</v>
          </cell>
          <cell r="AN2040" t="str">
            <v>CONSUMER - NON IPO</v>
          </cell>
        </row>
        <row r="2041">
          <cell r="M2041">
            <v>5108.54</v>
          </cell>
          <cell r="N2041">
            <v>5108.54</v>
          </cell>
          <cell r="R2041">
            <v>417.17</v>
          </cell>
          <cell r="AB2041" t="str">
            <v>Chirografario</v>
          </cell>
          <cell r="AK2041">
            <v>49993.712</v>
          </cell>
          <cell r="AL2041" t="str">
            <v>Chirografario</v>
          </cell>
          <cell r="AM2041" t="str">
            <v>Chirografario - Altro</v>
          </cell>
          <cell r="AN2041" t="str">
            <v>CONSUMER - NON IPO</v>
          </cell>
        </row>
        <row r="2042">
          <cell r="M2042">
            <v>55110.2</v>
          </cell>
          <cell r="N2042">
            <v>55110.200000000004</v>
          </cell>
          <cell r="R2042">
            <v>6357.13</v>
          </cell>
          <cell r="AB2042" t="str">
            <v>Chirografario</v>
          </cell>
          <cell r="AK2042">
            <v>517280.94575342472</v>
          </cell>
          <cell r="AL2042" t="str">
            <v>Chirografario</v>
          </cell>
          <cell r="AM2042" t="str">
            <v>Chirografario - Altro</v>
          </cell>
          <cell r="AN2042" t="str">
            <v>CONSUMER - NON IPO</v>
          </cell>
        </row>
        <row r="2043">
          <cell r="M2043">
            <v>25273.98</v>
          </cell>
          <cell r="N2043">
            <v>325280.43000000005</v>
          </cell>
          <cell r="R2043">
            <v>24662.29</v>
          </cell>
          <cell r="AB2043" t="str">
            <v>Chirografario</v>
          </cell>
          <cell r="AK2043">
            <v>4206366.1084931511</v>
          </cell>
          <cell r="AL2043" t="str">
            <v>Chirografario</v>
          </cell>
          <cell r="AM2043" t="str">
            <v>Chirografario - Altro</v>
          </cell>
          <cell r="AN2043" t="str">
            <v>CONSUMER - NON IPO</v>
          </cell>
        </row>
        <row r="2044">
          <cell r="M2044">
            <v>8780.1</v>
          </cell>
          <cell r="N2044">
            <v>8780.1</v>
          </cell>
          <cell r="R2044">
            <v>281.41000000000003</v>
          </cell>
          <cell r="AB2044" t="str">
            <v>Chirografario</v>
          </cell>
          <cell r="AK2044">
            <v>75172.089041095896</v>
          </cell>
          <cell r="AL2044" t="str">
            <v>Chirografario</v>
          </cell>
          <cell r="AM2044" t="str">
            <v>Chirografario - Altro</v>
          </cell>
          <cell r="AN2044" t="str">
            <v>CONSUMER - NON IPO</v>
          </cell>
        </row>
        <row r="2045">
          <cell r="M2045">
            <v>28274.71</v>
          </cell>
          <cell r="N2045">
            <v>28274.71</v>
          </cell>
          <cell r="R2045">
            <v>0</v>
          </cell>
          <cell r="AB2045" t="str">
            <v>Chirografario</v>
          </cell>
          <cell r="AK2045">
            <v>183514.4876438356</v>
          </cell>
          <cell r="AL2045" t="str">
            <v>Chirografario</v>
          </cell>
          <cell r="AM2045" t="str">
            <v>Chirografario - Altro</v>
          </cell>
          <cell r="AN2045" t="str">
            <v>CONSUMER - NON IPO</v>
          </cell>
        </row>
        <row r="2046">
          <cell r="M2046">
            <v>23363.21</v>
          </cell>
          <cell r="N2046">
            <v>23363.21</v>
          </cell>
          <cell r="R2046">
            <v>973.57</v>
          </cell>
          <cell r="AB2046" t="str">
            <v>Chirografario</v>
          </cell>
          <cell r="AK2046">
            <v>215645.628739726</v>
          </cell>
          <cell r="AL2046" t="str">
            <v>Chirografario</v>
          </cell>
          <cell r="AM2046" t="str">
            <v>Chirografario - Altro</v>
          </cell>
          <cell r="AN2046" t="str">
            <v>CONSUMER - NON IPO</v>
          </cell>
        </row>
        <row r="2047">
          <cell r="M2047">
            <v>18532.349999999999</v>
          </cell>
          <cell r="N2047">
            <v>18532.349999999999</v>
          </cell>
          <cell r="R2047">
            <v>771.95</v>
          </cell>
          <cell r="AB2047" t="str">
            <v>Chirografario</v>
          </cell>
          <cell r="AK2047">
            <v>170853.03493150685</v>
          </cell>
          <cell r="AL2047" t="str">
            <v>Chirografario</v>
          </cell>
          <cell r="AM2047" t="str">
            <v>Chirografario - Altro</v>
          </cell>
          <cell r="AN2047" t="str">
            <v>CONSUMER - NON IPO</v>
          </cell>
        </row>
        <row r="2048">
          <cell r="M2048">
            <v>22751.63</v>
          </cell>
          <cell r="N2048">
            <v>22751.63</v>
          </cell>
          <cell r="R2048">
            <v>948.15</v>
          </cell>
          <cell r="AB2048" t="str">
            <v>Chirografario</v>
          </cell>
          <cell r="AK2048">
            <v>227578.63323287672</v>
          </cell>
          <cell r="AL2048" t="str">
            <v>Chirografario</v>
          </cell>
          <cell r="AM2048" t="str">
            <v>Chirografario - Altro</v>
          </cell>
          <cell r="AN2048" t="str">
            <v>CONSUMER - NON IPO</v>
          </cell>
        </row>
        <row r="2049">
          <cell r="M2049">
            <v>54192.909999999996</v>
          </cell>
          <cell r="N2049">
            <v>54192.909999999996</v>
          </cell>
          <cell r="R2049">
            <v>10195.58</v>
          </cell>
          <cell r="AB2049" t="str">
            <v>Chirografario</v>
          </cell>
          <cell r="AK2049">
            <v>681939.82364383561</v>
          </cell>
          <cell r="AL2049" t="str">
            <v>Chirografario</v>
          </cell>
          <cell r="AM2049" t="str">
            <v>Chirografario - Altro</v>
          </cell>
          <cell r="AN2049" t="str">
            <v>CONSUMER - NON IPO</v>
          </cell>
        </row>
        <row r="2050">
          <cell r="M2050">
            <v>27910.35</v>
          </cell>
          <cell r="N2050">
            <v>59006.69</v>
          </cell>
          <cell r="R2050">
            <v>0</v>
          </cell>
          <cell r="AB2050" t="str">
            <v>Ipotecario</v>
          </cell>
          <cell r="AK2050">
            <v>582307.11610958911</v>
          </cell>
          <cell r="AL2050" t="str">
            <v>Ipotecario</v>
          </cell>
          <cell r="AM2050" t="str">
            <v>Ipotecario</v>
          </cell>
          <cell r="AN2050" t="str">
            <v>CONSUMER - IPO</v>
          </cell>
        </row>
        <row r="2051">
          <cell r="M2051">
            <v>131003.88999999998</v>
          </cell>
          <cell r="N2051">
            <v>131003.89000000001</v>
          </cell>
          <cell r="R2051">
            <v>2045.07</v>
          </cell>
          <cell r="AB2051" t="str">
            <v>Chirografario</v>
          </cell>
          <cell r="AK2051">
            <v>1191597.0268493153</v>
          </cell>
          <cell r="AL2051" t="str">
            <v>Chirografario</v>
          </cell>
          <cell r="AM2051" t="str">
            <v>Chirografario - Altro</v>
          </cell>
          <cell r="AN2051" t="str">
            <v>CONSUMER - NON IPO</v>
          </cell>
        </row>
        <row r="2052">
          <cell r="M2052">
            <v>10985.58</v>
          </cell>
          <cell r="N2052">
            <v>10985.58</v>
          </cell>
          <cell r="R2052">
            <v>3878.05</v>
          </cell>
          <cell r="AB2052" t="str">
            <v>Chirografario</v>
          </cell>
          <cell r="AK2052">
            <v>136823.1415890411</v>
          </cell>
          <cell r="AL2052" t="str">
            <v>Chirografario</v>
          </cell>
          <cell r="AM2052" t="str">
            <v>Chirografario - Altro</v>
          </cell>
          <cell r="AN2052" t="str">
            <v>CONSUMER - NON IPO</v>
          </cell>
        </row>
        <row r="2053">
          <cell r="M2053">
            <v>36066.730000000003</v>
          </cell>
          <cell r="N2053">
            <v>36066.729999999996</v>
          </cell>
          <cell r="R2053">
            <v>2991.17</v>
          </cell>
          <cell r="AB2053" t="str">
            <v>Chirografario</v>
          </cell>
          <cell r="AK2053">
            <v>363434.062849315</v>
          </cell>
          <cell r="AL2053" t="str">
            <v>Chirografario</v>
          </cell>
          <cell r="AM2053" t="str">
            <v>Chirografario - Altro</v>
          </cell>
          <cell r="AN2053" t="str">
            <v>CONSUMER - NON IPO</v>
          </cell>
        </row>
        <row r="2054">
          <cell r="M2054">
            <v>21952.77</v>
          </cell>
          <cell r="N2054">
            <v>21952.769999999997</v>
          </cell>
          <cell r="R2054">
            <v>16802.05</v>
          </cell>
          <cell r="AB2054" t="str">
            <v>Chirografario</v>
          </cell>
          <cell r="AK2054">
            <v>297114.20219178079</v>
          </cell>
          <cell r="AL2054" t="str">
            <v>Chirografario</v>
          </cell>
          <cell r="AM2054" t="str">
            <v>Chirografario - Altro</v>
          </cell>
          <cell r="AN2054" t="str">
            <v>CONSUMER - NON IPO</v>
          </cell>
        </row>
        <row r="2055">
          <cell r="M2055">
            <v>8392.4699999999993</v>
          </cell>
          <cell r="N2055">
            <v>8392.4699999999993</v>
          </cell>
          <cell r="R2055">
            <v>324.89</v>
          </cell>
          <cell r="AB2055" t="str">
            <v>Chirografario</v>
          </cell>
          <cell r="AK2055">
            <v>79464.044712328759</v>
          </cell>
          <cell r="AL2055" t="str">
            <v>Chirografario</v>
          </cell>
          <cell r="AM2055" t="str">
            <v>Chirografario - Altro</v>
          </cell>
          <cell r="AN2055" t="str">
            <v>CONSUMER - NON IPO</v>
          </cell>
        </row>
        <row r="2056">
          <cell r="M2056">
            <v>4398.91</v>
          </cell>
          <cell r="N2056">
            <v>4398.91</v>
          </cell>
          <cell r="R2056">
            <v>186.17</v>
          </cell>
          <cell r="AB2056" t="str">
            <v>Chirografario</v>
          </cell>
          <cell r="AK2056">
            <v>30551.333835616435</v>
          </cell>
          <cell r="AL2056" t="str">
            <v>Chirografario</v>
          </cell>
          <cell r="AM2056" t="str">
            <v>Chirografario - Altro</v>
          </cell>
          <cell r="AN2056" t="str">
            <v>CONSUMER - NON IPO</v>
          </cell>
        </row>
        <row r="2057">
          <cell r="M2057">
            <v>36455.159999999996</v>
          </cell>
          <cell r="N2057">
            <v>36455.159999999996</v>
          </cell>
          <cell r="R2057">
            <v>22311.64</v>
          </cell>
          <cell r="AB2057" t="str">
            <v>Chirografario</v>
          </cell>
          <cell r="AK2057">
            <v>749578.01589041087</v>
          </cell>
          <cell r="AL2057" t="str">
            <v>Chirografario</v>
          </cell>
          <cell r="AM2057" t="str">
            <v>Chirografario - Altro</v>
          </cell>
          <cell r="AN2057" t="str">
            <v>CONSUMER - NON IPO</v>
          </cell>
        </row>
        <row r="2058">
          <cell r="M2058">
            <v>8737.9599999999991</v>
          </cell>
          <cell r="N2058">
            <v>67396.53</v>
          </cell>
          <cell r="R2058">
            <v>73.16</v>
          </cell>
          <cell r="AB2058" t="str">
            <v>Chirografario</v>
          </cell>
          <cell r="AK2058">
            <v>934134.37060273963</v>
          </cell>
          <cell r="AL2058" t="str">
            <v>Chirografario</v>
          </cell>
          <cell r="AM2058" t="str">
            <v>Chirografario - Altro</v>
          </cell>
          <cell r="AN2058" t="str">
            <v>CONSUMER - NON IPO</v>
          </cell>
        </row>
        <row r="2059">
          <cell r="M2059">
            <v>10210.75</v>
          </cell>
          <cell r="N2059">
            <v>10210.75</v>
          </cell>
          <cell r="R2059">
            <v>764.84999999999991</v>
          </cell>
          <cell r="AB2059" t="str">
            <v>Chirografario</v>
          </cell>
          <cell r="AK2059">
            <v>133411.14178082193</v>
          </cell>
          <cell r="AL2059" t="str">
            <v>Chirografario</v>
          </cell>
          <cell r="AM2059" t="str">
            <v>Chirografario - Altro</v>
          </cell>
          <cell r="AN2059" t="str">
            <v>CONSUMER - NON IPO</v>
          </cell>
        </row>
        <row r="2060">
          <cell r="M2060">
            <v>9735.81</v>
          </cell>
          <cell r="N2060">
            <v>9735.81</v>
          </cell>
          <cell r="R2060">
            <v>375.47</v>
          </cell>
          <cell r="AB2060" t="str">
            <v>Chirografario</v>
          </cell>
          <cell r="AK2060">
            <v>123738.14408219178</v>
          </cell>
          <cell r="AL2060" t="str">
            <v>Chirografario</v>
          </cell>
          <cell r="AM2060" t="str">
            <v>Chirografario - Altro</v>
          </cell>
          <cell r="AN2060" t="str">
            <v>CONSUMER - NON IPO</v>
          </cell>
        </row>
        <row r="2061">
          <cell r="M2061">
            <v>51909.97</v>
          </cell>
          <cell r="N2061">
            <v>51909.97</v>
          </cell>
          <cell r="R2061">
            <v>2003.6100000000001</v>
          </cell>
          <cell r="AB2061" t="str">
            <v>Chirografario</v>
          </cell>
          <cell r="AK2061">
            <v>499046.80747945205</v>
          </cell>
          <cell r="AL2061" t="str">
            <v>Chirografario</v>
          </cell>
          <cell r="AM2061" t="str">
            <v>Chirografario - Altro</v>
          </cell>
          <cell r="AN2061" t="str">
            <v>CONSUMER - NON IPO</v>
          </cell>
        </row>
        <row r="2062">
          <cell r="M2062">
            <v>8356.3700000000008</v>
          </cell>
          <cell r="N2062">
            <v>8356.3700000000008</v>
          </cell>
          <cell r="R2062">
            <v>289.95</v>
          </cell>
          <cell r="AB2062" t="str">
            <v>Chirografario</v>
          </cell>
          <cell r="AK2062">
            <v>48329.581013698633</v>
          </cell>
          <cell r="AL2062" t="str">
            <v>Chirografario</v>
          </cell>
          <cell r="AM2062" t="str">
            <v>Chirografario - Altro</v>
          </cell>
          <cell r="AN2062" t="str">
            <v>CONSUMER - NON IPO</v>
          </cell>
        </row>
        <row r="2063">
          <cell r="M2063">
            <v>12930.99</v>
          </cell>
          <cell r="N2063">
            <v>12930.99</v>
          </cell>
          <cell r="R2063">
            <v>4895.62</v>
          </cell>
          <cell r="AB2063" t="str">
            <v>Chirografario</v>
          </cell>
          <cell r="AK2063">
            <v>160096.28441095891</v>
          </cell>
          <cell r="AL2063" t="str">
            <v>Chirografario</v>
          </cell>
          <cell r="AM2063" t="str">
            <v>Chirografario - Altro</v>
          </cell>
          <cell r="AN2063" t="str">
            <v>CONSUMER - NON IPO</v>
          </cell>
        </row>
        <row r="2064">
          <cell r="M2064">
            <v>28596.9</v>
          </cell>
          <cell r="N2064">
            <v>28596.899999999998</v>
          </cell>
          <cell r="R2064">
            <v>0</v>
          </cell>
          <cell r="AB2064" t="str">
            <v>Chirografario</v>
          </cell>
          <cell r="AK2064">
            <v>156146.90876712327</v>
          </cell>
          <cell r="AL2064" t="str">
            <v>Chirografario</v>
          </cell>
          <cell r="AM2064" t="str">
            <v>Chirografario - Altro</v>
          </cell>
          <cell r="AN2064" t="str">
            <v>CONSUMER - NON IPO</v>
          </cell>
        </row>
        <row r="2065">
          <cell r="M2065">
            <v>9041.91</v>
          </cell>
          <cell r="N2065">
            <v>9041.91</v>
          </cell>
          <cell r="R2065">
            <v>435.61</v>
          </cell>
          <cell r="AB2065" t="str">
            <v>Chirografario</v>
          </cell>
          <cell r="AK2065">
            <v>16746.112767123286</v>
          </cell>
          <cell r="AL2065" t="str">
            <v>Chirografario</v>
          </cell>
          <cell r="AM2065" t="str">
            <v>Chirografario - Altro</v>
          </cell>
          <cell r="AN2065" t="str">
            <v>CONSUMER - NON IPO</v>
          </cell>
        </row>
        <row r="2066">
          <cell r="M2066">
            <v>5226.99</v>
          </cell>
          <cell r="N2066">
            <v>5226.99</v>
          </cell>
          <cell r="R2066">
            <v>215.91</v>
          </cell>
          <cell r="AB2066" t="str">
            <v>Chirografario</v>
          </cell>
          <cell r="AK2066">
            <v>40269.303780821916</v>
          </cell>
          <cell r="AL2066" t="str">
            <v>Chirografario</v>
          </cell>
          <cell r="AM2066" t="str">
            <v>Chirografario - Altro</v>
          </cell>
          <cell r="AN2066" t="str">
            <v>CONSUMER - NON IPO</v>
          </cell>
        </row>
        <row r="2067">
          <cell r="M2067">
            <v>8061.57</v>
          </cell>
          <cell r="N2067">
            <v>8061.5700000000006</v>
          </cell>
          <cell r="R2067">
            <v>2024.28</v>
          </cell>
          <cell r="AB2067" t="str">
            <v>Chirografario</v>
          </cell>
          <cell r="AK2067">
            <v>58153.736465753427</v>
          </cell>
          <cell r="AL2067" t="str">
            <v>Chirografario</v>
          </cell>
          <cell r="AM2067" t="str">
            <v>Chirografario - Altro</v>
          </cell>
          <cell r="AN2067" t="str">
            <v>CONSUMER - NON IPO</v>
          </cell>
        </row>
        <row r="2068">
          <cell r="M2068">
            <v>2858.93</v>
          </cell>
          <cell r="N2068">
            <v>2858.93</v>
          </cell>
          <cell r="R2068">
            <v>246.77</v>
          </cell>
          <cell r="AB2068" t="str">
            <v>Chirografario</v>
          </cell>
          <cell r="AK2068">
            <v>15540.046904109588</v>
          </cell>
          <cell r="AL2068" t="str">
            <v>Chirografario</v>
          </cell>
          <cell r="AM2068" t="str">
            <v>Chirografario - Altro</v>
          </cell>
          <cell r="AN2068" t="str">
            <v>CONSUMER - NON IPO</v>
          </cell>
        </row>
        <row r="2069">
          <cell r="M2069">
            <v>1342.67</v>
          </cell>
          <cell r="N2069">
            <v>1342.67</v>
          </cell>
          <cell r="R2069">
            <v>212.93</v>
          </cell>
          <cell r="AB2069" t="str">
            <v>Chirografario</v>
          </cell>
          <cell r="AK2069">
            <v>1993.7729863013699</v>
          </cell>
          <cell r="AL2069" t="str">
            <v>Chirografario</v>
          </cell>
          <cell r="AM2069" t="str">
            <v>Chirografario - Altro</v>
          </cell>
          <cell r="AN2069" t="str">
            <v>CONSUMER - NON IPO</v>
          </cell>
        </row>
        <row r="2070">
          <cell r="M2070">
            <v>6090.95</v>
          </cell>
          <cell r="N2070">
            <v>6090.9500000000007</v>
          </cell>
          <cell r="R2070">
            <v>216.66</v>
          </cell>
          <cell r="AB2070" t="str">
            <v>Chirografario</v>
          </cell>
          <cell r="AK2070">
            <v>37997.515479452057</v>
          </cell>
          <cell r="AL2070" t="str">
            <v>Chirografario</v>
          </cell>
          <cell r="AM2070" t="str">
            <v>Chirografario - Altro</v>
          </cell>
          <cell r="AN2070" t="str">
            <v>CONSUMER - NON IPO</v>
          </cell>
        </row>
        <row r="2071">
          <cell r="M2071">
            <v>28089.49</v>
          </cell>
          <cell r="N2071">
            <v>28089.49</v>
          </cell>
          <cell r="R2071">
            <v>3711.47</v>
          </cell>
          <cell r="AB2071" t="str">
            <v>Chirografario</v>
          </cell>
          <cell r="AK2071">
            <v>184851.93145205479</v>
          </cell>
          <cell r="AL2071" t="str">
            <v>Chirografario</v>
          </cell>
          <cell r="AM2071" t="str">
            <v>Chirografario - Altro</v>
          </cell>
          <cell r="AN2071" t="str">
            <v>CONSUMER - NON IPO</v>
          </cell>
        </row>
        <row r="2072">
          <cell r="M2072">
            <v>29531.46</v>
          </cell>
          <cell r="N2072">
            <v>29531.46</v>
          </cell>
          <cell r="R2072">
            <v>9390.15</v>
          </cell>
          <cell r="AB2072" t="str">
            <v>Chirografario</v>
          </cell>
          <cell r="AK2072">
            <v>195716.7170958904</v>
          </cell>
          <cell r="AL2072" t="str">
            <v>Chirografario</v>
          </cell>
          <cell r="AM2072" t="str">
            <v>Chirografario - Altro</v>
          </cell>
          <cell r="AN2072" t="str">
            <v>CONSUMER - NON IPO</v>
          </cell>
        </row>
        <row r="2073">
          <cell r="M2073">
            <v>2952.89</v>
          </cell>
          <cell r="N2073">
            <v>2952.89</v>
          </cell>
          <cell r="R2073">
            <v>134.72</v>
          </cell>
          <cell r="AB2073" t="str">
            <v>Chirografario</v>
          </cell>
          <cell r="AK2073">
            <v>14392.304958904109</v>
          </cell>
          <cell r="AL2073" t="str">
            <v>Chirografario</v>
          </cell>
          <cell r="AM2073" t="str">
            <v>Chirografario - Altro</v>
          </cell>
          <cell r="AN2073" t="str">
            <v>CONSUMER - NON IPO</v>
          </cell>
        </row>
        <row r="2074">
          <cell r="M2074">
            <v>18362.8</v>
          </cell>
          <cell r="N2074">
            <v>18362.8</v>
          </cell>
          <cell r="R2074">
            <v>631.72</v>
          </cell>
          <cell r="AB2074" t="str">
            <v>Chirografario</v>
          </cell>
          <cell r="AK2074">
            <v>149568.77917808222</v>
          </cell>
          <cell r="AL2074" t="str">
            <v>Chirografario</v>
          </cell>
          <cell r="AM2074" t="str">
            <v>Chirografario - Altro</v>
          </cell>
          <cell r="AN2074" t="str">
            <v>CONSUMER - NON IPO</v>
          </cell>
        </row>
        <row r="2075">
          <cell r="M2075">
            <v>7536.66</v>
          </cell>
          <cell r="N2075">
            <v>7536.66</v>
          </cell>
          <cell r="R2075">
            <v>260.76</v>
          </cell>
          <cell r="AB2075" t="str">
            <v>Chirografario</v>
          </cell>
          <cell r="AK2075">
            <v>61366.995945205475</v>
          </cell>
          <cell r="AL2075" t="str">
            <v>Chirografario</v>
          </cell>
          <cell r="AM2075" t="str">
            <v>Chirografario - Altro</v>
          </cell>
          <cell r="AN2075" t="str">
            <v>CONSUMER - NON IPO</v>
          </cell>
        </row>
        <row r="2076">
          <cell r="M2076">
            <v>8566.76</v>
          </cell>
          <cell r="N2076">
            <v>8566.76</v>
          </cell>
          <cell r="R2076">
            <v>348.86</v>
          </cell>
          <cell r="AB2076" t="str">
            <v>Chirografario</v>
          </cell>
          <cell r="AK2076">
            <v>54451.734794520547</v>
          </cell>
          <cell r="AL2076" t="str">
            <v>Chirografario</v>
          </cell>
          <cell r="AM2076" t="str">
            <v>Chirografario - Altro</v>
          </cell>
          <cell r="AN2076" t="str">
            <v>CONSUMER - NON IPO</v>
          </cell>
        </row>
        <row r="2077">
          <cell r="M2077">
            <v>28002.09</v>
          </cell>
          <cell r="N2077">
            <v>28002.09</v>
          </cell>
          <cell r="R2077">
            <v>1066.7</v>
          </cell>
          <cell r="AB2077" t="str">
            <v>Chirografario</v>
          </cell>
          <cell r="AK2077">
            <v>335334.61750684929</v>
          </cell>
          <cell r="AL2077" t="str">
            <v>Chirografario</v>
          </cell>
          <cell r="AM2077" t="str">
            <v>Chirografario - Altro</v>
          </cell>
          <cell r="AN2077" t="str">
            <v>CONSUMER - NON IPO</v>
          </cell>
        </row>
        <row r="2078">
          <cell r="M2078">
            <v>20306.8</v>
          </cell>
          <cell r="N2078">
            <v>20306.8</v>
          </cell>
          <cell r="R2078">
            <v>10236.57</v>
          </cell>
          <cell r="AB2078" t="str">
            <v>Ipotecario</v>
          </cell>
          <cell r="AK2078">
            <v>255531.8695890411</v>
          </cell>
          <cell r="AL2078" t="str">
            <v>Ipotecario</v>
          </cell>
          <cell r="AM2078" t="str">
            <v>Ipotecario</v>
          </cell>
          <cell r="AN2078" t="str">
            <v>CONSUMER - IPO</v>
          </cell>
        </row>
        <row r="2079">
          <cell r="M2079">
            <v>2310.14</v>
          </cell>
          <cell r="N2079">
            <v>2310.14</v>
          </cell>
          <cell r="R2079">
            <v>0</v>
          </cell>
          <cell r="AB2079" t="str">
            <v>Chirografario</v>
          </cell>
          <cell r="AK2079">
            <v>4398.7597260273969</v>
          </cell>
          <cell r="AL2079" t="str">
            <v>Chirografario</v>
          </cell>
          <cell r="AM2079" t="str">
            <v>Chirografario - Altro</v>
          </cell>
          <cell r="AN2079" t="str">
            <v>CONSUMER - NON IPO</v>
          </cell>
        </row>
        <row r="2080">
          <cell r="M2080">
            <v>2144.02</v>
          </cell>
          <cell r="N2080">
            <v>2144.02</v>
          </cell>
          <cell r="R2080">
            <v>1103.73</v>
          </cell>
          <cell r="AB2080" t="str">
            <v>Chirografario</v>
          </cell>
          <cell r="AK2080">
            <v>13510.26301369863</v>
          </cell>
          <cell r="AL2080" t="str">
            <v>Chirografario</v>
          </cell>
          <cell r="AM2080" t="str">
            <v>Chirografario - Altro</v>
          </cell>
          <cell r="AN2080" t="str">
            <v>CONSUMER - NON IPO</v>
          </cell>
        </row>
        <row r="2081">
          <cell r="M2081">
            <v>100903.20000000001</v>
          </cell>
          <cell r="N2081">
            <v>100903.20000000001</v>
          </cell>
          <cell r="R2081">
            <v>1.6</v>
          </cell>
          <cell r="AB2081" t="str">
            <v>Ipotecario</v>
          </cell>
          <cell r="AK2081">
            <v>1392464.1600000001</v>
          </cell>
          <cell r="AL2081" t="str">
            <v>Ipotecario</v>
          </cell>
          <cell r="AM2081" t="str">
            <v>Ipotecario</v>
          </cell>
          <cell r="AN2081" t="str">
            <v>CONSUMER - IPO</v>
          </cell>
        </row>
        <row r="2082">
          <cell r="M2082">
            <v>38783.96</v>
          </cell>
          <cell r="N2082">
            <v>38783.96</v>
          </cell>
          <cell r="R2082">
            <v>1800.06</v>
          </cell>
          <cell r="AB2082" t="str">
            <v>Chirografario</v>
          </cell>
          <cell r="AK2082">
            <v>60672.989479452051</v>
          </cell>
          <cell r="AL2082" t="str">
            <v>Chirografario</v>
          </cell>
          <cell r="AM2082" t="str">
            <v>Chirografario - Altro</v>
          </cell>
          <cell r="AN2082" t="str">
            <v>CONSUMER - NON IPO</v>
          </cell>
        </row>
        <row r="2083">
          <cell r="M2083">
            <v>6156</v>
          </cell>
          <cell r="N2083">
            <v>6156</v>
          </cell>
          <cell r="R2083">
            <v>1982.15</v>
          </cell>
          <cell r="AB2083" t="str">
            <v>Chirografario</v>
          </cell>
          <cell r="AK2083">
            <v>46836.19726027397</v>
          </cell>
          <cell r="AL2083" t="str">
            <v>Chirografario</v>
          </cell>
          <cell r="AM2083" t="str">
            <v>Chirografario - Altro</v>
          </cell>
          <cell r="AN2083" t="str">
            <v>CONSUMER - NON IPO</v>
          </cell>
        </row>
        <row r="2084">
          <cell r="M2084">
            <v>1506.76</v>
          </cell>
          <cell r="N2084">
            <v>1506.76</v>
          </cell>
          <cell r="R2084">
            <v>68.650000000000006</v>
          </cell>
          <cell r="AB2084" t="str">
            <v>Chirografario</v>
          </cell>
          <cell r="AK2084">
            <v>3702.9143013698626</v>
          </cell>
          <cell r="AL2084" t="str">
            <v>Chirografario</v>
          </cell>
          <cell r="AM2084" t="str">
            <v>Chirografario - Altro</v>
          </cell>
          <cell r="AN2084" t="str">
            <v>CONSUMER - NON IPO</v>
          </cell>
        </row>
        <row r="2085">
          <cell r="M2085">
            <v>18718.79</v>
          </cell>
          <cell r="N2085">
            <v>18718.79</v>
          </cell>
          <cell r="R2085">
            <v>2468.4899999999998</v>
          </cell>
          <cell r="AB2085" t="str">
            <v>Chirografario</v>
          </cell>
          <cell r="AK2085">
            <v>46104.636191780824</v>
          </cell>
          <cell r="AL2085" t="str">
            <v>Chirografario</v>
          </cell>
          <cell r="AM2085" t="str">
            <v>Chirografario - Altro</v>
          </cell>
          <cell r="AN2085" t="str">
            <v>CONSUMER - NON IPO</v>
          </cell>
        </row>
        <row r="2086">
          <cell r="M2086">
            <v>40794.76</v>
          </cell>
          <cell r="N2086">
            <v>40794.759999999995</v>
          </cell>
          <cell r="R2086">
            <v>6991.04</v>
          </cell>
          <cell r="AB2086" t="str">
            <v>Chirografario</v>
          </cell>
          <cell r="AK2086">
            <v>88071.975013698626</v>
          </cell>
          <cell r="AL2086" t="str">
            <v>Chirografario</v>
          </cell>
          <cell r="AM2086" t="str">
            <v>Chirografario - Altro</v>
          </cell>
          <cell r="AN2086" t="str">
            <v>CONSUMER - NON IPO</v>
          </cell>
        </row>
        <row r="2087">
          <cell r="M2087">
            <v>25294.41</v>
          </cell>
          <cell r="N2087">
            <v>25294.409999999996</v>
          </cell>
          <cell r="R2087">
            <v>11675.53</v>
          </cell>
          <cell r="AB2087" t="str">
            <v>Chirografario</v>
          </cell>
          <cell r="AK2087">
            <v>83575.50263013698</v>
          </cell>
          <cell r="AL2087" t="str">
            <v>Chirografario</v>
          </cell>
          <cell r="AM2087" t="str">
            <v>Chirografario - Altro</v>
          </cell>
          <cell r="AN2087" t="str">
            <v>CONSUMER - NON IPO</v>
          </cell>
        </row>
        <row r="2088">
          <cell r="M2088">
            <v>28015.759999999998</v>
          </cell>
          <cell r="N2088">
            <v>28015.760000000002</v>
          </cell>
          <cell r="R2088">
            <v>1061.18</v>
          </cell>
          <cell r="AB2088" t="str">
            <v>Chirografario</v>
          </cell>
          <cell r="AK2088">
            <v>48125.702794520548</v>
          </cell>
          <cell r="AL2088" t="str">
            <v>Chirografario</v>
          </cell>
          <cell r="AM2088" t="str">
            <v>Chirografario - Altro</v>
          </cell>
          <cell r="AN2088" t="str">
            <v>CONSUMER - NON IPO</v>
          </cell>
        </row>
        <row r="2089">
          <cell r="M2089">
            <v>6268.36</v>
          </cell>
          <cell r="N2089">
            <v>6268.36</v>
          </cell>
          <cell r="R2089">
            <v>291.20999999999998</v>
          </cell>
          <cell r="AB2089" t="str">
            <v>Chirografario</v>
          </cell>
          <cell r="AK2089">
            <v>16417.951123287668</v>
          </cell>
          <cell r="AL2089" t="str">
            <v>Chirografario</v>
          </cell>
          <cell r="AM2089" t="str">
            <v>Chirografario - Altro</v>
          </cell>
          <cell r="AN2089" t="str">
            <v>CONSUMER - NON IPO</v>
          </cell>
        </row>
        <row r="2090">
          <cell r="M2090">
            <v>27995.87</v>
          </cell>
          <cell r="N2090">
            <v>27995.87</v>
          </cell>
          <cell r="R2090">
            <v>0</v>
          </cell>
          <cell r="AB2090" t="str">
            <v>Chirografario</v>
          </cell>
          <cell r="AK2090">
            <v>73709.674164383556</v>
          </cell>
          <cell r="AL2090" t="str">
            <v>Chirografario</v>
          </cell>
          <cell r="AM2090" t="str">
            <v>Chirografario - Altro</v>
          </cell>
          <cell r="AN2090" t="str">
            <v>CONSUMER - NON IPO</v>
          </cell>
        </row>
        <row r="2091">
          <cell r="M2091">
            <v>50578.32</v>
          </cell>
          <cell r="N2091">
            <v>50578.32</v>
          </cell>
          <cell r="R2091">
            <v>0</v>
          </cell>
          <cell r="AB2091" t="str">
            <v>Chirografario</v>
          </cell>
          <cell r="AK2091">
            <v>170996.2928219178</v>
          </cell>
          <cell r="AL2091" t="str">
            <v>Chirografario</v>
          </cell>
          <cell r="AM2091" t="str">
            <v>Chirografario - Altro</v>
          </cell>
          <cell r="AN2091" t="str">
            <v>CONSUMER - NON IPO</v>
          </cell>
        </row>
        <row r="2092">
          <cell r="M2092">
            <v>4307.8600000000006</v>
          </cell>
          <cell r="N2092">
            <v>4307.8600000000006</v>
          </cell>
          <cell r="R2092">
            <v>596.11</v>
          </cell>
          <cell r="AB2092" t="str">
            <v>Chirografario</v>
          </cell>
          <cell r="AK2092">
            <v>11035.203013698632</v>
          </cell>
          <cell r="AL2092" t="str">
            <v>Chirografario</v>
          </cell>
          <cell r="AM2092" t="str">
            <v>Chirografario - Altro</v>
          </cell>
          <cell r="AN2092" t="str">
            <v>CONSUMER - NON IPO</v>
          </cell>
        </row>
        <row r="2093">
          <cell r="M2093">
            <v>1936.44</v>
          </cell>
          <cell r="N2093">
            <v>1936.44</v>
          </cell>
          <cell r="R2093">
            <v>286.27999999999997</v>
          </cell>
          <cell r="AB2093" t="str">
            <v>Chirografario</v>
          </cell>
          <cell r="AK2093">
            <v>3957.76504109589</v>
          </cell>
          <cell r="AL2093" t="str">
            <v>Chirografario</v>
          </cell>
          <cell r="AM2093" t="str">
            <v>Chirografario - Altro</v>
          </cell>
          <cell r="AN2093" t="str">
            <v>CONSUMER - NON IPO</v>
          </cell>
        </row>
        <row r="2094">
          <cell r="M2094">
            <v>9706.6899999999987</v>
          </cell>
          <cell r="N2094">
            <v>9706.6899999999987</v>
          </cell>
          <cell r="R2094">
            <v>447.9</v>
          </cell>
          <cell r="AB2094" t="str">
            <v>Chirografario</v>
          </cell>
          <cell r="AK2094">
            <v>35050.458684931502</v>
          </cell>
          <cell r="AL2094" t="str">
            <v>Chirografario</v>
          </cell>
          <cell r="AM2094" t="str">
            <v>Chirografario - Altro</v>
          </cell>
          <cell r="AN2094" t="str">
            <v>CONSUMER - NON IPO</v>
          </cell>
        </row>
        <row r="2095">
          <cell r="M2095">
            <v>6128.31</v>
          </cell>
          <cell r="N2095">
            <v>6128.3099999999995</v>
          </cell>
          <cell r="R2095">
            <v>1187.3399999999999</v>
          </cell>
          <cell r="AB2095" t="str">
            <v>Chirografario</v>
          </cell>
          <cell r="AK2095">
            <v>11820.082849315068</v>
          </cell>
          <cell r="AL2095" t="str">
            <v>Chirografario</v>
          </cell>
          <cell r="AM2095" t="str">
            <v>Chirografario - Altro</v>
          </cell>
          <cell r="AN2095" t="str">
            <v>CONSUMER - NON IPO</v>
          </cell>
        </row>
        <row r="2096">
          <cell r="M2096">
            <v>3011.1</v>
          </cell>
          <cell r="N2096">
            <v>3011.1</v>
          </cell>
          <cell r="R2096">
            <v>407.97</v>
          </cell>
          <cell r="AB2096" t="str">
            <v>Chirografario</v>
          </cell>
          <cell r="AK2096">
            <v>6904.90602739726</v>
          </cell>
          <cell r="AL2096" t="str">
            <v>Chirografario</v>
          </cell>
          <cell r="AM2096" t="str">
            <v>Chirografario - Altro</v>
          </cell>
          <cell r="AN2096" t="str">
            <v>CONSUMER - NON IPO</v>
          </cell>
        </row>
        <row r="2097">
          <cell r="M2097">
            <v>11744.64</v>
          </cell>
          <cell r="N2097">
            <v>11744.64</v>
          </cell>
          <cell r="R2097">
            <v>527.20000000000005</v>
          </cell>
          <cell r="AB2097" t="str">
            <v>Chirografario</v>
          </cell>
          <cell r="AK2097">
            <v>27286.177315068489</v>
          </cell>
          <cell r="AL2097" t="str">
            <v>Chirografario</v>
          </cell>
          <cell r="AM2097" t="str">
            <v>Chirografario - Altro</v>
          </cell>
          <cell r="AN2097" t="str">
            <v>CONSUMER - NON IPO</v>
          </cell>
        </row>
        <row r="2098">
          <cell r="M2098">
            <v>15949.14</v>
          </cell>
          <cell r="N2098">
            <v>15949.14</v>
          </cell>
          <cell r="R2098">
            <v>539.97</v>
          </cell>
          <cell r="AB2098" t="str">
            <v>Chirografario</v>
          </cell>
          <cell r="AK2098">
            <v>83416.18701369864</v>
          </cell>
          <cell r="AL2098" t="str">
            <v>Chirografario</v>
          </cell>
          <cell r="AM2098" t="str">
            <v>Chirografario - Altro</v>
          </cell>
          <cell r="AN2098" t="str">
            <v>CONSUMER - NON IPO</v>
          </cell>
        </row>
        <row r="2099">
          <cell r="M2099">
            <v>1981.08</v>
          </cell>
          <cell r="N2099">
            <v>1981.08</v>
          </cell>
          <cell r="R2099">
            <v>187.63</v>
          </cell>
          <cell r="AB2099" t="str">
            <v>Chirografario</v>
          </cell>
          <cell r="AK2099">
            <v>5400.4783561643826</v>
          </cell>
          <cell r="AL2099" t="str">
            <v>Chirografario</v>
          </cell>
          <cell r="AM2099" t="str">
            <v>Chirografario - Altro</v>
          </cell>
          <cell r="AN2099" t="str">
            <v>CONSUMER - NON IPO</v>
          </cell>
        </row>
        <row r="2100">
          <cell r="M2100">
            <v>987.33</v>
          </cell>
          <cell r="N2100">
            <v>987.33</v>
          </cell>
          <cell r="R2100">
            <v>44.37</v>
          </cell>
          <cell r="AB2100" t="str">
            <v>Chirografario</v>
          </cell>
          <cell r="AK2100">
            <v>2320.9017534246577</v>
          </cell>
          <cell r="AL2100" t="str">
            <v>Chirografario</v>
          </cell>
          <cell r="AM2100" t="str">
            <v>Chirografario - Altro</v>
          </cell>
          <cell r="AN2100" t="str">
            <v>CONSUMER - NON IPO</v>
          </cell>
        </row>
        <row r="2101">
          <cell r="M2101">
            <v>3373.29</v>
          </cell>
          <cell r="N2101">
            <v>3373.29</v>
          </cell>
          <cell r="R2101">
            <v>0</v>
          </cell>
          <cell r="AB2101" t="str">
            <v>Chirografario</v>
          </cell>
          <cell r="AK2101">
            <v>13086.516821917809</v>
          </cell>
          <cell r="AL2101" t="str">
            <v>Chirografario</v>
          </cell>
          <cell r="AM2101" t="str">
            <v>Chirografario - Altro</v>
          </cell>
          <cell r="AN2101" t="str">
            <v>CONSUMER - NON IPO</v>
          </cell>
        </row>
        <row r="2102">
          <cell r="M2102">
            <v>2425.77</v>
          </cell>
          <cell r="N2102">
            <v>2425.77</v>
          </cell>
          <cell r="R2102">
            <v>332.75</v>
          </cell>
          <cell r="AB2102" t="str">
            <v>Chirografario</v>
          </cell>
          <cell r="AK2102">
            <v>5635.7615342465751</v>
          </cell>
          <cell r="AL2102" t="str">
            <v>Chirografario</v>
          </cell>
          <cell r="AM2102" t="str">
            <v>Chirografario - Altro</v>
          </cell>
          <cell r="AN2102" t="str">
            <v>CONSUMER - NON IPO</v>
          </cell>
        </row>
        <row r="2103">
          <cell r="M2103">
            <v>2520.16</v>
          </cell>
          <cell r="N2103">
            <v>2520.1600000000003</v>
          </cell>
          <cell r="R2103">
            <v>335.79</v>
          </cell>
          <cell r="AB2103" t="str">
            <v>Chirografario</v>
          </cell>
          <cell r="AK2103">
            <v>5924.102136986302</v>
          </cell>
          <cell r="AL2103" t="str">
            <v>Chirografario</v>
          </cell>
          <cell r="AM2103" t="str">
            <v>Chirografario - Altro</v>
          </cell>
          <cell r="AN2103" t="str">
            <v>CONSUMER - NON IPO</v>
          </cell>
        </row>
        <row r="2104">
          <cell r="M2104">
            <v>1802.57</v>
          </cell>
          <cell r="N2104">
            <v>1802.5700000000002</v>
          </cell>
          <cell r="R2104">
            <v>173.89</v>
          </cell>
          <cell r="AB2104" t="str">
            <v>Chirografario</v>
          </cell>
          <cell r="AK2104">
            <v>5224.9837260273971</v>
          </cell>
          <cell r="AL2104" t="str">
            <v>Chirografario</v>
          </cell>
          <cell r="AM2104" t="str">
            <v>Chirografario - Altro</v>
          </cell>
          <cell r="AN2104" t="str">
            <v>CONSUMER - NON IPO</v>
          </cell>
        </row>
        <row r="2105">
          <cell r="M2105">
            <v>5086.5</v>
          </cell>
          <cell r="N2105">
            <v>5086.5</v>
          </cell>
          <cell r="R2105">
            <v>1731.75</v>
          </cell>
          <cell r="AB2105" t="str">
            <v>Chirografario</v>
          </cell>
          <cell r="AK2105">
            <v>26798.190410958905</v>
          </cell>
          <cell r="AL2105" t="str">
            <v>Chirografario</v>
          </cell>
          <cell r="AM2105" t="str">
            <v>Chirografario - Altro</v>
          </cell>
          <cell r="AN2105" t="str">
            <v>CONSUMER - NON IPO</v>
          </cell>
        </row>
        <row r="2106">
          <cell r="M2106">
            <v>18848.86</v>
          </cell>
          <cell r="N2106">
            <v>18848.86</v>
          </cell>
          <cell r="R2106">
            <v>3373.15</v>
          </cell>
          <cell r="AB2106" t="str">
            <v>Chirografario</v>
          </cell>
          <cell r="AK2106">
            <v>37336.235013698628</v>
          </cell>
          <cell r="AL2106" t="str">
            <v>Chirografario</v>
          </cell>
          <cell r="AM2106" t="str">
            <v>Chirografario - Altro</v>
          </cell>
          <cell r="AN2106" t="str">
            <v>CONSUMER - NON IPO</v>
          </cell>
        </row>
        <row r="2107">
          <cell r="M2107">
            <v>7142.67</v>
          </cell>
          <cell r="N2107">
            <v>7142.67</v>
          </cell>
          <cell r="R2107">
            <v>332.83</v>
          </cell>
          <cell r="AB2107" t="str">
            <v>Chirografario</v>
          </cell>
          <cell r="AK2107">
            <v>25791.887835616439</v>
          </cell>
          <cell r="AL2107" t="str">
            <v>Chirografario</v>
          </cell>
          <cell r="AM2107" t="str">
            <v>Chirografario - Altro</v>
          </cell>
          <cell r="AN2107" t="str">
            <v>CONSUMER - NON IPO</v>
          </cell>
        </row>
        <row r="2108">
          <cell r="M2108">
            <v>48309.75</v>
          </cell>
          <cell r="N2108">
            <v>48309.75</v>
          </cell>
          <cell r="R2108">
            <v>1689.94</v>
          </cell>
          <cell r="AB2108" t="str">
            <v>Chirografario</v>
          </cell>
          <cell r="AK2108">
            <v>313550.13082191779</v>
          </cell>
          <cell r="AL2108" t="str">
            <v>Chirografario</v>
          </cell>
          <cell r="AM2108" t="str">
            <v>Chirografario - Altro</v>
          </cell>
          <cell r="AN2108" t="str">
            <v>CONSUMER - NON IPO</v>
          </cell>
        </row>
        <row r="2109">
          <cell r="M2109">
            <v>761.88</v>
          </cell>
          <cell r="N2109">
            <v>761.88000000000011</v>
          </cell>
          <cell r="R2109">
            <v>26.71</v>
          </cell>
          <cell r="AB2109" t="str">
            <v>Chirografario</v>
          </cell>
          <cell r="AK2109">
            <v>3458.7264657534251</v>
          </cell>
          <cell r="AL2109" t="str">
            <v>Chirografario</v>
          </cell>
          <cell r="AM2109" t="str">
            <v>Chirografario - Altro</v>
          </cell>
          <cell r="AN2109" t="str">
            <v>CONSUMER - NON IPO</v>
          </cell>
        </row>
        <row r="2110">
          <cell r="M2110">
            <v>0</v>
          </cell>
          <cell r="N2110">
            <v>5628.72</v>
          </cell>
          <cell r="R2110">
            <v>0</v>
          </cell>
          <cell r="AB2110" t="str">
            <v>Chirografario</v>
          </cell>
          <cell r="AK2110">
            <v>25306.108273972604</v>
          </cell>
          <cell r="AL2110" t="str">
            <v>Chirografario</v>
          </cell>
          <cell r="AM2110" t="str">
            <v>Chirografario - Altro</v>
          </cell>
          <cell r="AN2110" t="str">
            <v>CONSUMER - NON IPO</v>
          </cell>
        </row>
        <row r="2111">
          <cell r="M2111">
            <v>4482.97</v>
          </cell>
          <cell r="N2111">
            <v>4482.97</v>
          </cell>
          <cell r="R2111">
            <v>427.61</v>
          </cell>
          <cell r="AB2111" t="str">
            <v>Chirografario</v>
          </cell>
          <cell r="AK2111">
            <v>8044.7817808219188</v>
          </cell>
          <cell r="AL2111" t="str">
            <v>Chirografario</v>
          </cell>
          <cell r="AM2111" t="str">
            <v>Chirografario - Altro</v>
          </cell>
          <cell r="AN2111" t="str">
            <v>CONSUMER - NON IPO</v>
          </cell>
        </row>
        <row r="2112">
          <cell r="M2112">
            <v>14982.45</v>
          </cell>
          <cell r="N2112">
            <v>14982.45</v>
          </cell>
          <cell r="R2112">
            <v>695.81999999999994</v>
          </cell>
          <cell r="AB2112" t="str">
            <v>Chirografario</v>
          </cell>
          <cell r="AK2112">
            <v>38584.939726027398</v>
          </cell>
          <cell r="AL2112" t="str">
            <v>Chirografario</v>
          </cell>
          <cell r="AM2112" t="str">
            <v>Chirografario - Altro</v>
          </cell>
          <cell r="AN2112" t="str">
            <v>CONSUMER - NON IPO</v>
          </cell>
        </row>
        <row r="2113">
          <cell r="M2113">
            <v>1865.96</v>
          </cell>
          <cell r="N2113">
            <v>1865.96</v>
          </cell>
          <cell r="R2113">
            <v>359.59</v>
          </cell>
          <cell r="AB2113" t="str">
            <v>Chirografario</v>
          </cell>
          <cell r="AK2113">
            <v>3348.5035616438358</v>
          </cell>
          <cell r="AL2113" t="str">
            <v>Chirografario</v>
          </cell>
          <cell r="AM2113" t="str">
            <v>Chirografario - Altro</v>
          </cell>
          <cell r="AN2113" t="str">
            <v>CONSUMER - NON IPO</v>
          </cell>
        </row>
        <row r="2114">
          <cell r="M2114">
            <v>25350.530000000002</v>
          </cell>
          <cell r="N2114">
            <v>25350.530000000002</v>
          </cell>
          <cell r="R2114">
            <v>2427.2799999999997</v>
          </cell>
          <cell r="AB2114" t="str">
            <v>Chirografario</v>
          </cell>
          <cell r="AK2114">
            <v>70773.123479452057</v>
          </cell>
          <cell r="AL2114" t="str">
            <v>Chirografario</v>
          </cell>
          <cell r="AM2114" t="str">
            <v>Chirografario - Altro</v>
          </cell>
          <cell r="AN2114" t="str">
            <v>CONSUMER - NON IPO</v>
          </cell>
        </row>
        <row r="2115">
          <cell r="M2115">
            <v>16752.870000000003</v>
          </cell>
          <cell r="N2115">
            <v>16752.870000000003</v>
          </cell>
          <cell r="R2115">
            <v>782.11</v>
          </cell>
          <cell r="AB2115" t="str">
            <v>Chirografario</v>
          </cell>
          <cell r="AK2115">
            <v>43557.462000000007</v>
          </cell>
          <cell r="AL2115" t="str">
            <v>Chirografario</v>
          </cell>
          <cell r="AM2115" t="str">
            <v>Chirografario - Altro</v>
          </cell>
          <cell r="AN2115" t="str">
            <v>CONSUMER - NON IPO</v>
          </cell>
        </row>
        <row r="2116">
          <cell r="M2116">
            <v>13500.96</v>
          </cell>
          <cell r="N2116">
            <v>13500.96</v>
          </cell>
          <cell r="R2116">
            <v>490.07</v>
          </cell>
          <cell r="AB2116" t="str">
            <v>Chirografario</v>
          </cell>
          <cell r="AK2116">
            <v>70611.870246575345</v>
          </cell>
          <cell r="AL2116" t="str">
            <v>Chirografario</v>
          </cell>
          <cell r="AM2116" t="str">
            <v>Chirografario - Altro</v>
          </cell>
          <cell r="AN2116" t="str">
            <v>CONSUMER - NON IPO</v>
          </cell>
        </row>
        <row r="2117">
          <cell r="M2117">
            <v>2150.4899999999998</v>
          </cell>
          <cell r="N2117">
            <v>2150.4899999999998</v>
          </cell>
          <cell r="R2117">
            <v>0</v>
          </cell>
          <cell r="AB2117" t="str">
            <v>Chirografario</v>
          </cell>
          <cell r="AK2117">
            <v>4713.402739726027</v>
          </cell>
          <cell r="AL2117" t="str">
            <v>Chirografario</v>
          </cell>
          <cell r="AM2117" t="str">
            <v>Chirografario - Altro</v>
          </cell>
          <cell r="AN2117" t="str">
            <v>CONSUMER - NON IPO</v>
          </cell>
        </row>
        <row r="2118">
          <cell r="M2118">
            <v>4855.91</v>
          </cell>
          <cell r="N2118">
            <v>4855.91</v>
          </cell>
          <cell r="R2118">
            <v>659.26</v>
          </cell>
          <cell r="AB2118" t="str">
            <v>Chirografario</v>
          </cell>
          <cell r="AK2118">
            <v>11135.333342465754</v>
          </cell>
          <cell r="AL2118" t="str">
            <v>Chirografario</v>
          </cell>
          <cell r="AM2118" t="str">
            <v>Chirografario - Altro</v>
          </cell>
          <cell r="AN2118" t="str">
            <v>CONSUMER - NON IPO</v>
          </cell>
        </row>
        <row r="2119">
          <cell r="M2119">
            <v>6958.68</v>
          </cell>
          <cell r="N2119">
            <v>6958.68</v>
          </cell>
          <cell r="R2119">
            <v>316.89</v>
          </cell>
          <cell r="AB2119" t="str">
            <v>Chirografario</v>
          </cell>
          <cell r="AK2119">
            <v>21829.283835616439</v>
          </cell>
          <cell r="AL2119" t="str">
            <v>Chirografario</v>
          </cell>
          <cell r="AM2119" t="str">
            <v>Chirografario - Altro</v>
          </cell>
          <cell r="AN2119" t="str">
            <v>CONSUMER - NON IPO</v>
          </cell>
        </row>
        <row r="2120">
          <cell r="M2120">
            <v>840.67</v>
          </cell>
          <cell r="N2120">
            <v>840.67</v>
          </cell>
          <cell r="R2120">
            <v>36.619999999999997</v>
          </cell>
          <cell r="AB2120" t="str">
            <v>Chirografario</v>
          </cell>
          <cell r="AK2120">
            <v>3346.5575616438355</v>
          </cell>
          <cell r="AL2120" t="str">
            <v>Chirografario</v>
          </cell>
          <cell r="AM2120" t="str">
            <v>Chirografario - Altro</v>
          </cell>
          <cell r="AN2120" t="str">
            <v>CONSUMER - NON IPO</v>
          </cell>
        </row>
        <row r="2121">
          <cell r="M2121">
            <v>19024.760000000002</v>
          </cell>
          <cell r="N2121">
            <v>19024.760000000002</v>
          </cell>
          <cell r="R2121">
            <v>892.39</v>
          </cell>
          <cell r="AB2121" t="str">
            <v>Chirografario</v>
          </cell>
          <cell r="AK2121">
            <v>38883.482082191782</v>
          </cell>
          <cell r="AL2121" t="str">
            <v>Chirografario</v>
          </cell>
          <cell r="AM2121" t="str">
            <v>Chirografario - Altro</v>
          </cell>
          <cell r="AN2121" t="str">
            <v>CONSUMER - NON IPO</v>
          </cell>
        </row>
        <row r="2122">
          <cell r="M2122">
            <v>14319.93</v>
          </cell>
          <cell r="N2122">
            <v>14319.93</v>
          </cell>
          <cell r="R2122">
            <v>703.44999999999993</v>
          </cell>
          <cell r="AB2122" t="str">
            <v>Chirografario</v>
          </cell>
          <cell r="AK2122">
            <v>43705.21101369863</v>
          </cell>
          <cell r="AL2122" t="str">
            <v>Chirografario</v>
          </cell>
          <cell r="AM2122" t="str">
            <v>Chirografario - Altro</v>
          </cell>
          <cell r="AN2122" t="str">
            <v>CONSUMER - NON IPO</v>
          </cell>
        </row>
        <row r="2123">
          <cell r="M2123">
            <v>4509.6000000000004</v>
          </cell>
          <cell r="N2123">
            <v>4509.5999999999995</v>
          </cell>
          <cell r="R2123">
            <v>158.4</v>
          </cell>
          <cell r="AB2123" t="str">
            <v>Chirografario</v>
          </cell>
          <cell r="AK2123">
            <v>28416.657534246573</v>
          </cell>
          <cell r="AL2123" t="str">
            <v>Chirografario</v>
          </cell>
          <cell r="AM2123" t="str">
            <v>Chirografario - Altro</v>
          </cell>
          <cell r="AN2123" t="str">
            <v>CONSUMER - NON IPO</v>
          </cell>
        </row>
        <row r="2124">
          <cell r="M2124">
            <v>952.44</v>
          </cell>
          <cell r="N2124">
            <v>952.44</v>
          </cell>
          <cell r="R2124">
            <v>126.04</v>
          </cell>
          <cell r="AB2124" t="str">
            <v>Chirografario</v>
          </cell>
          <cell r="AK2124">
            <v>2966.9158356164389</v>
          </cell>
          <cell r="AL2124" t="str">
            <v>Chirografario</v>
          </cell>
          <cell r="AM2124" t="str">
            <v>Chirografario - Altro</v>
          </cell>
          <cell r="AN2124" t="str">
            <v>CONSUMER - NON IPO</v>
          </cell>
        </row>
        <row r="2125">
          <cell r="M2125">
            <v>55007.69</v>
          </cell>
          <cell r="N2125">
            <v>55007.689999999995</v>
          </cell>
          <cell r="R2125">
            <v>4378.26</v>
          </cell>
          <cell r="AB2125" t="str">
            <v>Chirografario</v>
          </cell>
          <cell r="AK2125">
            <v>136238.22399999999</v>
          </cell>
          <cell r="AL2125" t="str">
            <v>Chirografario</v>
          </cell>
          <cell r="AM2125" t="str">
            <v>Chirografario - Altro</v>
          </cell>
          <cell r="AN2125" t="str">
            <v>CONSUMER - NON IPO</v>
          </cell>
        </row>
        <row r="2126">
          <cell r="M2126">
            <v>1888.09</v>
          </cell>
          <cell r="N2126">
            <v>1888.0900000000001</v>
          </cell>
          <cell r="R2126">
            <v>252.7</v>
          </cell>
          <cell r="AB2126" t="str">
            <v>Chirografario</v>
          </cell>
          <cell r="AK2126">
            <v>4329.674876712329</v>
          </cell>
          <cell r="AL2126" t="str">
            <v>Chirografario</v>
          </cell>
          <cell r="AM2126" t="str">
            <v>Chirografario - Altro</v>
          </cell>
          <cell r="AN2126" t="str">
            <v>CONSUMER - NON IPO</v>
          </cell>
        </row>
        <row r="2127">
          <cell r="M2127">
            <v>2818.52</v>
          </cell>
          <cell r="N2127">
            <v>2818.52</v>
          </cell>
          <cell r="R2127">
            <v>254.97</v>
          </cell>
          <cell r="AB2127" t="str">
            <v>Chirografario</v>
          </cell>
          <cell r="AK2127">
            <v>14741.245698630139</v>
          </cell>
          <cell r="AL2127" t="str">
            <v>Chirografario</v>
          </cell>
          <cell r="AM2127" t="str">
            <v>Chirografario - Altro</v>
          </cell>
          <cell r="AN2127" t="str">
            <v>CONSUMER - NON IPO</v>
          </cell>
        </row>
        <row r="2128">
          <cell r="M2128">
            <v>812.36</v>
          </cell>
          <cell r="N2128">
            <v>812.3599999999999</v>
          </cell>
          <cell r="R2128">
            <v>73.06</v>
          </cell>
          <cell r="AB2128" t="str">
            <v>Chirografario</v>
          </cell>
          <cell r="AK2128">
            <v>4460.1902465753419</v>
          </cell>
          <cell r="AL2128" t="str">
            <v>Chirografario</v>
          </cell>
          <cell r="AM2128" t="str">
            <v>Chirografario - Altro</v>
          </cell>
          <cell r="AN2128" t="str">
            <v>CONSUMER - NON IPO</v>
          </cell>
        </row>
        <row r="2129">
          <cell r="M2129">
            <v>1267.82</v>
          </cell>
          <cell r="N2129">
            <v>1267.82</v>
          </cell>
          <cell r="R2129">
            <v>55.98</v>
          </cell>
          <cell r="AB2129" t="str">
            <v>Chirografario</v>
          </cell>
          <cell r="AK2129">
            <v>2907.302301369863</v>
          </cell>
          <cell r="AL2129" t="str">
            <v>Chirografario</v>
          </cell>
          <cell r="AM2129" t="str">
            <v>Chirografario - Altro</v>
          </cell>
          <cell r="AN2129" t="str">
            <v>CONSUMER - NON IPO</v>
          </cell>
        </row>
        <row r="2130">
          <cell r="M2130">
            <v>2225.7600000000002</v>
          </cell>
          <cell r="N2130">
            <v>2225.7599999999998</v>
          </cell>
          <cell r="R2130">
            <v>1015.64</v>
          </cell>
          <cell r="AB2130" t="str">
            <v>Chirografario</v>
          </cell>
          <cell r="AK2130">
            <v>6213.83408219178</v>
          </cell>
          <cell r="AL2130" t="str">
            <v>Chirografario</v>
          </cell>
          <cell r="AM2130" t="str">
            <v>Chirografario - Altro</v>
          </cell>
          <cell r="AN2130" t="str">
            <v>CONSUMER - NON IPO</v>
          </cell>
        </row>
        <row r="2131">
          <cell r="M2131">
            <v>17622.439999999999</v>
          </cell>
          <cell r="N2131">
            <v>17622.439999999999</v>
          </cell>
          <cell r="R2131">
            <v>1661.0400000000002</v>
          </cell>
          <cell r="AB2131" t="str">
            <v>Chirografario</v>
          </cell>
          <cell r="AK2131">
            <v>50211.883835616434</v>
          </cell>
          <cell r="AL2131" t="str">
            <v>Chirografario</v>
          </cell>
          <cell r="AM2131" t="str">
            <v>Chirografario - Altro</v>
          </cell>
          <cell r="AN2131" t="str">
            <v>CONSUMER - NON IPO</v>
          </cell>
        </row>
        <row r="2132">
          <cell r="M2132">
            <v>5885.19</v>
          </cell>
          <cell r="N2132">
            <v>5885.1900000000005</v>
          </cell>
          <cell r="R2132">
            <v>252.21</v>
          </cell>
          <cell r="AB2132" t="str">
            <v>Chirografario</v>
          </cell>
          <cell r="AK2132">
            <v>25927.083616438358</v>
          </cell>
          <cell r="AL2132" t="str">
            <v>Chirografario</v>
          </cell>
          <cell r="AM2132" t="str">
            <v>Chirografario - Altro</v>
          </cell>
          <cell r="AN2132" t="str">
            <v>CONSUMER - NON IPO</v>
          </cell>
        </row>
        <row r="2133">
          <cell r="M2133">
            <v>24561.510000000002</v>
          </cell>
          <cell r="N2133">
            <v>24561.510000000002</v>
          </cell>
          <cell r="R2133">
            <v>1145.23</v>
          </cell>
          <cell r="AB2133" t="str">
            <v>Chirografario</v>
          </cell>
          <cell r="AK2133">
            <v>35933.825589041102</v>
          </cell>
          <cell r="AL2133" t="str">
            <v>Chirografario</v>
          </cell>
          <cell r="AM2133" t="str">
            <v>Chirografario - Altro</v>
          </cell>
          <cell r="AN2133" t="str">
            <v>CONSUMER - NON IPO</v>
          </cell>
        </row>
        <row r="2134">
          <cell r="M2134">
            <v>13766.66</v>
          </cell>
          <cell r="N2134">
            <v>13766.66</v>
          </cell>
          <cell r="R2134">
            <v>2628.2</v>
          </cell>
          <cell r="AB2134" t="str">
            <v>Chirografario</v>
          </cell>
          <cell r="AK2134">
            <v>24402.819232876711</v>
          </cell>
          <cell r="AL2134" t="str">
            <v>Chirografario</v>
          </cell>
          <cell r="AM2134" t="str">
            <v>Chirografario - Altro</v>
          </cell>
          <cell r="AN2134" t="str">
            <v>CONSUMER - NON IPO</v>
          </cell>
        </row>
        <row r="2135">
          <cell r="M2135">
            <v>8645.91</v>
          </cell>
          <cell r="N2135">
            <v>8645.91</v>
          </cell>
          <cell r="R2135">
            <v>1622.49</v>
          </cell>
          <cell r="AB2135" t="str">
            <v>Chirografario</v>
          </cell>
          <cell r="AK2135">
            <v>14283.517068493151</v>
          </cell>
          <cell r="AL2135" t="str">
            <v>Chirografario</v>
          </cell>
          <cell r="AM2135" t="str">
            <v>Chirografario - Altro</v>
          </cell>
          <cell r="AN2135" t="str">
            <v>CONSUMER - NON IPO</v>
          </cell>
        </row>
        <row r="2136">
          <cell r="M2136">
            <v>912.89</v>
          </cell>
          <cell r="N2136">
            <v>912.88999999999987</v>
          </cell>
          <cell r="R2136">
            <v>26.85</v>
          </cell>
          <cell r="AB2136" t="str">
            <v>Chirografario</v>
          </cell>
          <cell r="AK2136">
            <v>2443.5439178082192</v>
          </cell>
          <cell r="AL2136" t="str">
            <v>Chirografario</v>
          </cell>
          <cell r="AM2136" t="str">
            <v>Chirografario - Altro</v>
          </cell>
          <cell r="AN2136" t="str">
            <v>CONSUMER - NON IPO</v>
          </cell>
        </row>
        <row r="2137">
          <cell r="M2137">
            <v>9624.41</v>
          </cell>
          <cell r="N2137">
            <v>9624.41</v>
          </cell>
          <cell r="R2137">
            <v>478.48</v>
          </cell>
          <cell r="AB2137" t="str">
            <v>Chirografario</v>
          </cell>
          <cell r="AK2137">
            <v>17218.465013698631</v>
          </cell>
          <cell r="AL2137" t="str">
            <v>Chirografario</v>
          </cell>
          <cell r="AM2137" t="str">
            <v>Chirografario - Altro</v>
          </cell>
          <cell r="AN2137" t="str">
            <v>CONSUMER - NON IPO</v>
          </cell>
        </row>
        <row r="2138">
          <cell r="M2138">
            <v>23363.199999999997</v>
          </cell>
          <cell r="N2138">
            <v>23363.199999999997</v>
          </cell>
          <cell r="R2138">
            <v>1105.04</v>
          </cell>
          <cell r="AB2138" t="str">
            <v>Chirografario</v>
          </cell>
          <cell r="AK2138">
            <v>65224.933698630128</v>
          </cell>
          <cell r="AL2138" t="str">
            <v>Chirografario</v>
          </cell>
          <cell r="AM2138" t="str">
            <v>Chirografario - Altro</v>
          </cell>
          <cell r="AN2138" t="str">
            <v>CONSUMER - NON IPO</v>
          </cell>
        </row>
        <row r="2139">
          <cell r="M2139">
            <v>28721.54</v>
          </cell>
          <cell r="N2139">
            <v>28721.54</v>
          </cell>
          <cell r="R2139">
            <v>0</v>
          </cell>
          <cell r="AB2139" t="str">
            <v>Chirografario</v>
          </cell>
          <cell r="AK2139">
            <v>80026.866246575344</v>
          </cell>
          <cell r="AL2139" t="str">
            <v>Chirografario</v>
          </cell>
          <cell r="AM2139" t="str">
            <v>Chirografario - Altro</v>
          </cell>
          <cell r="AN2139" t="str">
            <v>CONSUMER - NON IPO</v>
          </cell>
        </row>
        <row r="2140">
          <cell r="M2140">
            <v>1465.01</v>
          </cell>
          <cell r="N2140">
            <v>1465.01</v>
          </cell>
          <cell r="R2140">
            <v>207.18</v>
          </cell>
          <cell r="AB2140" t="str">
            <v>Chirografario</v>
          </cell>
          <cell r="AK2140">
            <v>3608.3396986301368</v>
          </cell>
          <cell r="AL2140" t="str">
            <v>Chirografario</v>
          </cell>
          <cell r="AM2140" t="str">
            <v>Chirografario - Altro</v>
          </cell>
          <cell r="AN2140" t="str">
            <v>CONSUMER - NON IPO</v>
          </cell>
        </row>
        <row r="2141">
          <cell r="M2141">
            <v>1617.01</v>
          </cell>
          <cell r="N2141">
            <v>1617.01</v>
          </cell>
          <cell r="R2141">
            <v>77.62</v>
          </cell>
          <cell r="AB2141" t="str">
            <v>Chirografario</v>
          </cell>
          <cell r="AK2141">
            <v>4687.1139178082185</v>
          </cell>
          <cell r="AL2141" t="str">
            <v>Chirografario</v>
          </cell>
          <cell r="AM2141" t="str">
            <v>Chirografario - Altro</v>
          </cell>
          <cell r="AN2141" t="str">
            <v>CONSUMER - NON IPO</v>
          </cell>
        </row>
        <row r="2142">
          <cell r="M2142">
            <v>28835.51</v>
          </cell>
          <cell r="N2142">
            <v>28835.51</v>
          </cell>
          <cell r="R2142">
            <v>5969.5</v>
          </cell>
          <cell r="AB2142" t="str">
            <v>Chirografario</v>
          </cell>
          <cell r="AK2142">
            <v>69363.226794520553</v>
          </cell>
          <cell r="AL2142" t="str">
            <v>Chirografario</v>
          </cell>
          <cell r="AM2142" t="str">
            <v>Chirografario - Altro</v>
          </cell>
          <cell r="AN2142" t="str">
            <v>CONSUMER - NON IPO</v>
          </cell>
        </row>
        <row r="2143">
          <cell r="M2143">
            <v>17625.78</v>
          </cell>
          <cell r="N2143">
            <v>17625.78</v>
          </cell>
          <cell r="R2143">
            <v>816.54</v>
          </cell>
          <cell r="AB2143" t="str">
            <v>Chirografario</v>
          </cell>
          <cell r="AK2143">
            <v>53505.107506849308</v>
          </cell>
          <cell r="AL2143" t="str">
            <v>Chirografario</v>
          </cell>
          <cell r="AM2143" t="str">
            <v>Chirografario - Altro</v>
          </cell>
          <cell r="AN2143" t="str">
            <v>CONSUMER - NON IPO</v>
          </cell>
        </row>
        <row r="2144">
          <cell r="M2144">
            <v>3965.42</v>
          </cell>
          <cell r="N2144">
            <v>3965.42</v>
          </cell>
          <cell r="R2144">
            <v>379.1</v>
          </cell>
          <cell r="AB2144" t="str">
            <v>Chirografario</v>
          </cell>
          <cell r="AK2144">
            <v>10766.386904109588</v>
          </cell>
          <cell r="AL2144" t="str">
            <v>Chirografario</v>
          </cell>
          <cell r="AM2144" t="str">
            <v>Chirografario - Altro</v>
          </cell>
          <cell r="AN2144" t="str">
            <v>CONSUMER - NON IPO</v>
          </cell>
        </row>
        <row r="2145">
          <cell r="M2145">
            <v>11496.18</v>
          </cell>
          <cell r="N2145">
            <v>11496.18</v>
          </cell>
          <cell r="R2145">
            <v>514.79999999999995</v>
          </cell>
          <cell r="AB2145" t="str">
            <v>Chirografario</v>
          </cell>
          <cell r="AK2145">
            <v>40693.32756164384</v>
          </cell>
          <cell r="AL2145" t="str">
            <v>Chirografario</v>
          </cell>
          <cell r="AM2145" t="str">
            <v>Chirografario - Altro</v>
          </cell>
          <cell r="AN2145" t="str">
            <v>CONSUMER - NON IPO</v>
          </cell>
        </row>
        <row r="2146">
          <cell r="M2146">
            <v>4273.5</v>
          </cell>
          <cell r="N2146">
            <v>4273.5</v>
          </cell>
          <cell r="R2146">
            <v>210.7</v>
          </cell>
          <cell r="AB2146" t="str">
            <v>Chirografario</v>
          </cell>
          <cell r="AK2146">
            <v>8734.3315068493139</v>
          </cell>
          <cell r="AL2146" t="str">
            <v>Chirografario</v>
          </cell>
          <cell r="AM2146" t="str">
            <v>Chirografario - Altro</v>
          </cell>
          <cell r="AN2146" t="str">
            <v>CONSUMER - NON IPO</v>
          </cell>
        </row>
        <row r="2147">
          <cell r="M2147">
            <v>1204.27</v>
          </cell>
          <cell r="N2147">
            <v>1204.2700000000002</v>
          </cell>
          <cell r="R2147">
            <v>163.46</v>
          </cell>
          <cell r="AB2147" t="str">
            <v>Chirografario</v>
          </cell>
          <cell r="AK2147">
            <v>2761.5725753424663</v>
          </cell>
          <cell r="AL2147" t="str">
            <v>Chirografario</v>
          </cell>
          <cell r="AM2147" t="str">
            <v>Chirografario - Altro</v>
          </cell>
          <cell r="AN2147" t="str">
            <v>CONSUMER - NON IPO</v>
          </cell>
        </row>
        <row r="2148">
          <cell r="M2148">
            <v>1859.52</v>
          </cell>
          <cell r="N2148">
            <v>1859.52</v>
          </cell>
          <cell r="R2148">
            <v>0</v>
          </cell>
          <cell r="AB2148" t="str">
            <v>Chirografario</v>
          </cell>
          <cell r="AK2148">
            <v>9114.195287671233</v>
          </cell>
          <cell r="AL2148" t="str">
            <v>Chirografario</v>
          </cell>
          <cell r="AM2148" t="str">
            <v>Chirografario - Altro</v>
          </cell>
          <cell r="AN2148" t="str">
            <v>CONSUMER - NON IPO</v>
          </cell>
        </row>
        <row r="2149">
          <cell r="M2149">
            <v>986.05</v>
          </cell>
          <cell r="N2149">
            <v>986.05000000000007</v>
          </cell>
          <cell r="R2149">
            <v>94.81</v>
          </cell>
          <cell r="AB2149" t="str">
            <v>Chirografario</v>
          </cell>
          <cell r="AK2149">
            <v>1747.8749315068494</v>
          </cell>
          <cell r="AL2149" t="str">
            <v>Chirografario</v>
          </cell>
          <cell r="AM2149" t="str">
            <v>Chirografario - Altro</v>
          </cell>
          <cell r="AN2149" t="str">
            <v>CONSUMER - NON IPO</v>
          </cell>
        </row>
        <row r="2150">
          <cell r="M2150">
            <v>28410.29</v>
          </cell>
          <cell r="N2150">
            <v>28410.29</v>
          </cell>
          <cell r="R2150">
            <v>960.39</v>
          </cell>
          <cell r="AB2150" t="str">
            <v>Chirografario</v>
          </cell>
          <cell r="AK2150">
            <v>89122.690547945211</v>
          </cell>
          <cell r="AL2150" t="str">
            <v>Chirografario</v>
          </cell>
          <cell r="AM2150" t="str">
            <v>Chirografario - Altro</v>
          </cell>
          <cell r="AN2150" t="str">
            <v>CONSUMER - NON IPO</v>
          </cell>
        </row>
        <row r="2151">
          <cell r="M2151">
            <v>1031.26</v>
          </cell>
          <cell r="N2151">
            <v>1031.26</v>
          </cell>
          <cell r="R2151">
            <v>41.16</v>
          </cell>
          <cell r="AB2151" t="str">
            <v>Chirografario</v>
          </cell>
          <cell r="AK2151">
            <v>6433.3671780821915</v>
          </cell>
          <cell r="AL2151" t="str">
            <v>Chirografario</v>
          </cell>
          <cell r="AM2151" t="str">
            <v>Chirografario - Altro</v>
          </cell>
          <cell r="AN2151" t="str">
            <v>CONSUMER - NON IPO</v>
          </cell>
        </row>
        <row r="2152">
          <cell r="M2152">
            <v>2644.58</v>
          </cell>
          <cell r="N2152">
            <v>2644.58</v>
          </cell>
          <cell r="R2152">
            <v>127.83</v>
          </cell>
          <cell r="AB2152" t="str">
            <v>Chirografario</v>
          </cell>
          <cell r="AK2152">
            <v>7774.340657534246</v>
          </cell>
          <cell r="AL2152" t="str">
            <v>Chirografario</v>
          </cell>
          <cell r="AM2152" t="str">
            <v>Chirografario - Altro</v>
          </cell>
          <cell r="AN2152" t="str">
            <v>CONSUMER - NON IPO</v>
          </cell>
        </row>
        <row r="2153">
          <cell r="M2153">
            <v>9495.39</v>
          </cell>
          <cell r="N2153">
            <v>9495.3900000000012</v>
          </cell>
          <cell r="R2153">
            <v>453.27</v>
          </cell>
          <cell r="AB2153" t="str">
            <v>Chirografario</v>
          </cell>
          <cell r="AK2153">
            <v>17039.672465753429</v>
          </cell>
          <cell r="AL2153" t="str">
            <v>Chirografario</v>
          </cell>
          <cell r="AM2153" t="str">
            <v>Chirografario - Altro</v>
          </cell>
          <cell r="AN2153" t="str">
            <v>CONSUMER - NON IPO</v>
          </cell>
        </row>
        <row r="2154">
          <cell r="M2154">
            <v>1536.13</v>
          </cell>
          <cell r="N2154">
            <v>1536.13</v>
          </cell>
          <cell r="R2154">
            <v>37.06</v>
          </cell>
          <cell r="AB2154" t="str">
            <v>Chirografario</v>
          </cell>
          <cell r="AK2154">
            <v>6115.0599726027403</v>
          </cell>
          <cell r="AL2154" t="str">
            <v>Chirografario</v>
          </cell>
          <cell r="AM2154" t="str">
            <v>Chirografario - Altro</v>
          </cell>
          <cell r="AN2154" t="str">
            <v>CONSUMER - NON IPO</v>
          </cell>
        </row>
        <row r="2155">
          <cell r="M2155">
            <v>2683.81</v>
          </cell>
          <cell r="N2155">
            <v>2683.8100000000004</v>
          </cell>
          <cell r="R2155">
            <v>124.44</v>
          </cell>
          <cell r="AB2155" t="str">
            <v>Chirografario</v>
          </cell>
          <cell r="AK2155">
            <v>7779.372547945206</v>
          </cell>
          <cell r="AL2155" t="str">
            <v>Chirografario</v>
          </cell>
          <cell r="AM2155" t="str">
            <v>Chirografario - Altro</v>
          </cell>
          <cell r="AN2155" t="str">
            <v>CONSUMER - NON IPO</v>
          </cell>
        </row>
        <row r="2156">
          <cell r="M2156">
            <v>272.51</v>
          </cell>
          <cell r="N2156">
            <v>272.51</v>
          </cell>
          <cell r="R2156">
            <v>50.94</v>
          </cell>
          <cell r="AB2156" t="str">
            <v>Chirografario</v>
          </cell>
          <cell r="AK2156">
            <v>440.49561643835614</v>
          </cell>
          <cell r="AL2156" t="str">
            <v>Chirografario</v>
          </cell>
          <cell r="AM2156" t="str">
            <v>Chirografario - Altro</v>
          </cell>
          <cell r="AN2156" t="str">
            <v>CONSUMER - NON IPO</v>
          </cell>
        </row>
        <row r="2157">
          <cell r="M2157">
            <v>3335.5</v>
          </cell>
          <cell r="N2157">
            <v>3335.5</v>
          </cell>
          <cell r="R2157">
            <v>310.98</v>
          </cell>
          <cell r="AB2157" t="str">
            <v>Chirografario</v>
          </cell>
          <cell r="AK2157">
            <v>8928.1739726027408</v>
          </cell>
          <cell r="AL2157" t="str">
            <v>Chirografario</v>
          </cell>
          <cell r="AM2157" t="str">
            <v>Chirografario - Altro</v>
          </cell>
          <cell r="AN2157" t="str">
            <v>CONSUMER - NON IPO</v>
          </cell>
        </row>
        <row r="2158">
          <cell r="M2158">
            <v>1246.93</v>
          </cell>
          <cell r="N2158">
            <v>1246.93</v>
          </cell>
          <cell r="R2158">
            <v>61.61</v>
          </cell>
          <cell r="AB2158" t="str">
            <v>Chirografario</v>
          </cell>
          <cell r="AK2158">
            <v>2565.6011780821918</v>
          </cell>
          <cell r="AL2158" t="str">
            <v>Chirografario</v>
          </cell>
          <cell r="AM2158" t="str">
            <v>Chirografario - Altro</v>
          </cell>
          <cell r="AN2158" t="str">
            <v>CONSUMER - NON IPO</v>
          </cell>
        </row>
        <row r="2159">
          <cell r="M2159">
            <v>33233.360000000001</v>
          </cell>
          <cell r="N2159">
            <v>33233.360000000001</v>
          </cell>
          <cell r="R2159">
            <v>1211.03</v>
          </cell>
          <cell r="AB2159" t="str">
            <v>Chirografario</v>
          </cell>
          <cell r="AK2159">
            <v>49349.263342465754</v>
          </cell>
          <cell r="AL2159" t="str">
            <v>Chirografario</v>
          </cell>
          <cell r="AM2159" t="str">
            <v>Chirografario - Altro</v>
          </cell>
          <cell r="AN2159" t="str">
            <v>CONSUMER - NON IPO</v>
          </cell>
        </row>
        <row r="2160">
          <cell r="M2160">
            <v>2488.41</v>
          </cell>
          <cell r="N2160">
            <v>2488.41</v>
          </cell>
          <cell r="R2160">
            <v>488.93</v>
          </cell>
          <cell r="AB2160" t="str">
            <v>Chirografario</v>
          </cell>
          <cell r="AK2160">
            <v>5024.5429315068486</v>
          </cell>
          <cell r="AL2160" t="str">
            <v>Chirografario</v>
          </cell>
          <cell r="AM2160" t="str">
            <v>Chirografario - Altro</v>
          </cell>
          <cell r="AN2160" t="str">
            <v>CONSUMER - NON IPO</v>
          </cell>
        </row>
        <row r="2161">
          <cell r="M2161">
            <v>3572.8</v>
          </cell>
          <cell r="N2161">
            <v>3572.8</v>
          </cell>
          <cell r="R2161">
            <v>173.3</v>
          </cell>
          <cell r="AB2161" t="str">
            <v>Chirografario</v>
          </cell>
          <cell r="AK2161">
            <v>10180.032876712328</v>
          </cell>
          <cell r="AL2161" t="str">
            <v>Chirografario</v>
          </cell>
          <cell r="AM2161" t="str">
            <v>Chirografario - Altro</v>
          </cell>
          <cell r="AN2161" t="str">
            <v>CONSUMER - NON IPO</v>
          </cell>
        </row>
        <row r="2162">
          <cell r="M2162">
            <v>1825.22</v>
          </cell>
          <cell r="N2162">
            <v>1825.22</v>
          </cell>
          <cell r="R2162">
            <v>83.64</v>
          </cell>
          <cell r="AB2162" t="str">
            <v>Chirografario</v>
          </cell>
          <cell r="AK2162">
            <v>4675.5635616438358</v>
          </cell>
          <cell r="AL2162" t="str">
            <v>Chirografario</v>
          </cell>
          <cell r="AM2162" t="str">
            <v>Chirografario - Altro</v>
          </cell>
          <cell r="AN2162" t="str">
            <v>CONSUMER - NON IPO</v>
          </cell>
        </row>
        <row r="2163">
          <cell r="M2163">
            <v>37930.39</v>
          </cell>
          <cell r="N2163">
            <v>37930.39</v>
          </cell>
          <cell r="R2163">
            <v>14886.32</v>
          </cell>
          <cell r="AB2163" t="str">
            <v>Chirografario</v>
          </cell>
          <cell r="AK2163">
            <v>76588.212136986287</v>
          </cell>
          <cell r="AL2163" t="str">
            <v>Chirografario</v>
          </cell>
          <cell r="AM2163" t="str">
            <v>Chirografario - Altro</v>
          </cell>
          <cell r="AN2163" t="str">
            <v>CONSUMER - NON IPO</v>
          </cell>
        </row>
        <row r="2164">
          <cell r="M2164">
            <v>1713.47</v>
          </cell>
          <cell r="N2164">
            <v>1713.47</v>
          </cell>
          <cell r="R2164">
            <v>0</v>
          </cell>
          <cell r="AB2164" t="str">
            <v>Chirografario</v>
          </cell>
          <cell r="AK2164">
            <v>3173.4403287671234</v>
          </cell>
          <cell r="AL2164" t="str">
            <v>Chirografario</v>
          </cell>
          <cell r="AM2164" t="str">
            <v>Chirografario - Altro</v>
          </cell>
          <cell r="AN2164" t="str">
            <v>CONSUMER - NON IPO</v>
          </cell>
        </row>
        <row r="2165">
          <cell r="M2165">
            <v>7139.81</v>
          </cell>
          <cell r="N2165">
            <v>7139.8099999999995</v>
          </cell>
          <cell r="R2165">
            <v>329.65</v>
          </cell>
          <cell r="AB2165" t="str">
            <v>Chirografario</v>
          </cell>
          <cell r="AK2165">
            <v>11032.473534246576</v>
          </cell>
          <cell r="AL2165" t="str">
            <v>Chirografario</v>
          </cell>
          <cell r="AM2165" t="str">
            <v>Chirografario - Altro</v>
          </cell>
          <cell r="AN2165" t="str">
            <v>CONSUMER - NON IPO</v>
          </cell>
        </row>
        <row r="2166">
          <cell r="M2166">
            <v>1226.8499999999999</v>
          </cell>
          <cell r="N2166">
            <v>1226.8499999999999</v>
          </cell>
          <cell r="R2166">
            <v>0</v>
          </cell>
          <cell r="AB2166" t="str">
            <v>Chirografario</v>
          </cell>
          <cell r="AK2166">
            <v>5472.0871232876707</v>
          </cell>
          <cell r="AL2166" t="str">
            <v>Chirografario</v>
          </cell>
          <cell r="AM2166" t="str">
            <v>Chirografario - Altro</v>
          </cell>
          <cell r="AN2166" t="str">
            <v>CONSUMER - NON IPO</v>
          </cell>
        </row>
        <row r="2167">
          <cell r="M2167">
            <v>17156.900000000001</v>
          </cell>
          <cell r="N2167">
            <v>17156.900000000001</v>
          </cell>
          <cell r="R2167">
            <v>509.03999999999996</v>
          </cell>
          <cell r="AB2167" t="str">
            <v>Chirografario</v>
          </cell>
          <cell r="AK2167">
            <v>37604.164383561641</v>
          </cell>
          <cell r="AL2167" t="str">
            <v>Chirografario</v>
          </cell>
          <cell r="AM2167" t="str">
            <v>Chirografario - Altro</v>
          </cell>
          <cell r="AN2167" t="str">
            <v>CONSUMER - NON IPO</v>
          </cell>
        </row>
        <row r="2168">
          <cell r="M2168">
            <v>13299.86</v>
          </cell>
          <cell r="N2168">
            <v>13299.859999999999</v>
          </cell>
          <cell r="R2168">
            <v>0.01</v>
          </cell>
          <cell r="AB2168" t="str">
            <v>Chirografario</v>
          </cell>
          <cell r="AK2168">
            <v>24632.069479452053</v>
          </cell>
          <cell r="AL2168" t="str">
            <v>Chirografario</v>
          </cell>
          <cell r="AM2168" t="str">
            <v>Chirografario - Altro</v>
          </cell>
          <cell r="AN2168" t="str">
            <v>CONSUMER - NON IPO</v>
          </cell>
        </row>
        <row r="2169">
          <cell r="M2169">
            <v>4326.62</v>
          </cell>
          <cell r="N2169">
            <v>4326.6200000000008</v>
          </cell>
          <cell r="R2169">
            <v>201.64</v>
          </cell>
          <cell r="AB2169" t="str">
            <v>Chirografario</v>
          </cell>
          <cell r="AK2169">
            <v>11581.117095890415</v>
          </cell>
          <cell r="AL2169" t="str">
            <v>Chirografario</v>
          </cell>
          <cell r="AM2169" t="str">
            <v>Chirografario - Altro</v>
          </cell>
          <cell r="AN2169" t="str">
            <v>CONSUMER - NON IPO</v>
          </cell>
        </row>
        <row r="2170">
          <cell r="M2170">
            <v>798.19</v>
          </cell>
          <cell r="N2170">
            <v>798.18999999999994</v>
          </cell>
          <cell r="R2170">
            <v>35.32</v>
          </cell>
          <cell r="AB2170" t="str">
            <v>Chirografario</v>
          </cell>
          <cell r="AK2170">
            <v>1876.2932054794519</v>
          </cell>
          <cell r="AL2170" t="str">
            <v>Chirografario</v>
          </cell>
          <cell r="AM2170" t="str">
            <v>Chirografario - Altro</v>
          </cell>
          <cell r="AN2170" t="str">
            <v>CONSUMER - NON IPO</v>
          </cell>
        </row>
        <row r="2171">
          <cell r="M2171">
            <v>1418.08</v>
          </cell>
          <cell r="N2171">
            <v>1418.08</v>
          </cell>
          <cell r="R2171">
            <v>62.98</v>
          </cell>
          <cell r="AB2171" t="str">
            <v>Chirografario</v>
          </cell>
          <cell r="AK2171">
            <v>4448.497534246575</v>
          </cell>
          <cell r="AL2171" t="str">
            <v>Chirografario</v>
          </cell>
          <cell r="AM2171" t="str">
            <v>Chirografario - Altro</v>
          </cell>
          <cell r="AN2171" t="str">
            <v>CONSUMER - NON IPO</v>
          </cell>
        </row>
        <row r="2172">
          <cell r="M2172">
            <v>27209.47</v>
          </cell>
          <cell r="N2172">
            <v>27209.47</v>
          </cell>
          <cell r="R2172">
            <v>0</v>
          </cell>
          <cell r="AB2172" t="str">
            <v>Chirografario</v>
          </cell>
          <cell r="AK2172">
            <v>78870.189753424653</v>
          </cell>
          <cell r="AL2172" t="str">
            <v>Chirografario</v>
          </cell>
          <cell r="AM2172" t="str">
            <v>Chirografario - Altro</v>
          </cell>
          <cell r="AN2172" t="str">
            <v>CONSUMER - NON IPO</v>
          </cell>
        </row>
        <row r="2173">
          <cell r="M2173">
            <v>1188.1199999999999</v>
          </cell>
          <cell r="N2173">
            <v>1188.1199999999999</v>
          </cell>
          <cell r="R2173">
            <v>56.88</v>
          </cell>
          <cell r="AB2173" t="str">
            <v>Chirografario</v>
          </cell>
          <cell r="AK2173">
            <v>3443.9204383561637</v>
          </cell>
          <cell r="AL2173" t="str">
            <v>Chirografario</v>
          </cell>
          <cell r="AM2173" t="str">
            <v>Chirografario - Altro</v>
          </cell>
          <cell r="AN2173" t="str">
            <v>CONSUMER - NON IPO</v>
          </cell>
        </row>
        <row r="2174">
          <cell r="M2174">
            <v>16918.739999999998</v>
          </cell>
          <cell r="N2174">
            <v>16918.739999999998</v>
          </cell>
          <cell r="R2174">
            <v>3300.7</v>
          </cell>
          <cell r="AB2174" t="str">
            <v>Chirografario</v>
          </cell>
          <cell r="AK2174">
            <v>33281.247452054791</v>
          </cell>
          <cell r="AL2174" t="str">
            <v>Chirografario</v>
          </cell>
          <cell r="AM2174" t="str">
            <v>Chirografario - Altro</v>
          </cell>
          <cell r="AN2174" t="str">
            <v>CONSUMER - NON IPO</v>
          </cell>
        </row>
        <row r="2175">
          <cell r="M2175">
            <v>37559.14</v>
          </cell>
          <cell r="N2175">
            <v>37559.14</v>
          </cell>
          <cell r="R2175">
            <v>0</v>
          </cell>
          <cell r="AB2175" t="str">
            <v>Chirografario</v>
          </cell>
          <cell r="AK2175">
            <v>124099.51463013698</v>
          </cell>
          <cell r="AL2175" t="str">
            <v>Chirografario</v>
          </cell>
          <cell r="AM2175" t="str">
            <v>Chirografario - Altro</v>
          </cell>
          <cell r="AN2175" t="str">
            <v>CONSUMER - NON IPO</v>
          </cell>
        </row>
        <row r="2176">
          <cell r="M2176">
            <v>21670.98</v>
          </cell>
          <cell r="N2176">
            <v>21670.98</v>
          </cell>
          <cell r="R2176">
            <v>939.11</v>
          </cell>
          <cell r="AB2176" t="str">
            <v>Chirografario</v>
          </cell>
          <cell r="AK2176">
            <v>45538.744273972603</v>
          </cell>
          <cell r="AL2176" t="str">
            <v>Chirografario</v>
          </cell>
          <cell r="AM2176" t="str">
            <v>Chirografario - Altro</v>
          </cell>
          <cell r="AN2176" t="str">
            <v>CONSUMER - NON IPO</v>
          </cell>
        </row>
        <row r="2177">
          <cell r="M2177">
            <v>3706.53</v>
          </cell>
          <cell r="N2177">
            <v>3706.53</v>
          </cell>
          <cell r="R2177">
            <v>163.38</v>
          </cell>
          <cell r="AB2177" t="str">
            <v>Chirografario</v>
          </cell>
          <cell r="AK2177">
            <v>7788.7904383561654</v>
          </cell>
          <cell r="AL2177" t="str">
            <v>Chirografario</v>
          </cell>
          <cell r="AM2177" t="str">
            <v>Chirografario - Altro</v>
          </cell>
          <cell r="AN2177" t="str">
            <v>CONSUMER - NON IPO</v>
          </cell>
        </row>
        <row r="2178">
          <cell r="M2178">
            <v>7880.95</v>
          </cell>
          <cell r="N2178">
            <v>7880.95</v>
          </cell>
          <cell r="R2178">
            <v>1058.82</v>
          </cell>
          <cell r="AB2178" t="str">
            <v>Chirografario</v>
          </cell>
          <cell r="AK2178">
            <v>18072.205890410958</v>
          </cell>
          <cell r="AL2178" t="str">
            <v>Chirografario</v>
          </cell>
          <cell r="AM2178" t="str">
            <v>Chirografario - Altro</v>
          </cell>
          <cell r="AN2178" t="str">
            <v>CONSUMER - NON IPO</v>
          </cell>
        </row>
        <row r="2179">
          <cell r="M2179">
            <v>4480.51</v>
          </cell>
          <cell r="N2179">
            <v>4480.51</v>
          </cell>
          <cell r="R2179">
            <v>394.79</v>
          </cell>
          <cell r="AB2179" t="str">
            <v>Chirografario</v>
          </cell>
          <cell r="AK2179">
            <v>15086.429561643836</v>
          </cell>
          <cell r="AL2179" t="str">
            <v>Chirografario</v>
          </cell>
          <cell r="AM2179" t="str">
            <v>Chirografario - Altro</v>
          </cell>
          <cell r="AN2179" t="str">
            <v>CONSUMER - NON IPO</v>
          </cell>
        </row>
        <row r="2180">
          <cell r="M2180">
            <v>2312.4899999999998</v>
          </cell>
          <cell r="N2180">
            <v>2312.4899999999998</v>
          </cell>
          <cell r="R2180">
            <v>111.31</v>
          </cell>
          <cell r="AB2180" t="str">
            <v>Chirografario</v>
          </cell>
          <cell r="AK2180">
            <v>4327.2073150684928</v>
          </cell>
          <cell r="AL2180" t="str">
            <v>Chirografario</v>
          </cell>
          <cell r="AM2180" t="str">
            <v>Chirografario - Altro</v>
          </cell>
          <cell r="AN2180" t="str">
            <v>CONSUMER - NON IPO</v>
          </cell>
        </row>
        <row r="2181">
          <cell r="M2181">
            <v>10460.310000000001</v>
          </cell>
          <cell r="N2181">
            <v>10460.310000000001</v>
          </cell>
          <cell r="R2181">
            <v>0</v>
          </cell>
          <cell r="AB2181" t="str">
            <v>Chirografario</v>
          </cell>
          <cell r="AK2181">
            <v>19115.141835616439</v>
          </cell>
          <cell r="AL2181" t="str">
            <v>Chirografario</v>
          </cell>
          <cell r="AM2181" t="str">
            <v>Chirografario - Altro</v>
          </cell>
          <cell r="AN2181" t="str">
            <v>CONSUMER - NON IPO</v>
          </cell>
        </row>
        <row r="2182">
          <cell r="M2182">
            <v>1311.36</v>
          </cell>
          <cell r="N2182">
            <v>1311.3600000000001</v>
          </cell>
          <cell r="R2182">
            <v>186.79</v>
          </cell>
          <cell r="AB2182" t="str">
            <v>Chirografario</v>
          </cell>
          <cell r="AK2182">
            <v>3736.4778082191783</v>
          </cell>
          <cell r="AL2182" t="str">
            <v>Chirografario</v>
          </cell>
          <cell r="AM2182" t="str">
            <v>Chirografario - Altro</v>
          </cell>
          <cell r="AN2182" t="str">
            <v>CONSUMER - NON IPO</v>
          </cell>
        </row>
        <row r="2183">
          <cell r="M2183">
            <v>12327.01</v>
          </cell>
          <cell r="N2183">
            <v>12327.01</v>
          </cell>
          <cell r="R2183">
            <v>0</v>
          </cell>
          <cell r="AB2183" t="str">
            <v>Chirografario</v>
          </cell>
          <cell r="AK2183">
            <v>22830.297972602741</v>
          </cell>
          <cell r="AL2183" t="str">
            <v>Chirografario</v>
          </cell>
          <cell r="AM2183" t="str">
            <v>Chirografario - Altro</v>
          </cell>
          <cell r="AN2183" t="str">
            <v>CONSUMER - NON IPO</v>
          </cell>
        </row>
        <row r="2184">
          <cell r="M2184">
            <v>463.93</v>
          </cell>
          <cell r="N2184">
            <v>463.93</v>
          </cell>
          <cell r="R2184">
            <v>22.98</v>
          </cell>
          <cell r="AB2184" t="str">
            <v>Chirografario</v>
          </cell>
          <cell r="AK2184">
            <v>964.72019178082178</v>
          </cell>
          <cell r="AL2184" t="str">
            <v>Chirografario</v>
          </cell>
          <cell r="AM2184" t="str">
            <v>Chirografario - Altro</v>
          </cell>
          <cell r="AN2184" t="str">
            <v>CONSUMER - NON IPO</v>
          </cell>
        </row>
        <row r="2185">
          <cell r="M2185">
            <v>1036.6300000000001</v>
          </cell>
          <cell r="N2185">
            <v>1036.6299999999999</v>
          </cell>
          <cell r="R2185">
            <v>203.67</v>
          </cell>
          <cell r="AB2185" t="str">
            <v>Chirografario</v>
          </cell>
          <cell r="AK2185">
            <v>2093.1405753424651</v>
          </cell>
          <cell r="AL2185" t="str">
            <v>Chirografario</v>
          </cell>
          <cell r="AM2185" t="str">
            <v>Chirografario - Altro</v>
          </cell>
          <cell r="AN2185" t="str">
            <v>CONSUMER - NON IPO</v>
          </cell>
        </row>
        <row r="2186">
          <cell r="M2186">
            <v>30554.07</v>
          </cell>
          <cell r="N2186">
            <v>30554.07</v>
          </cell>
          <cell r="R2186">
            <v>1158.6099999999999</v>
          </cell>
          <cell r="AB2186" t="str">
            <v>Chirografario</v>
          </cell>
          <cell r="AK2186">
            <v>57173.780301369865</v>
          </cell>
          <cell r="AL2186" t="str">
            <v>Chirografario</v>
          </cell>
          <cell r="AM2186" t="str">
            <v>Chirografario - Altro</v>
          </cell>
          <cell r="AN2186" t="str">
            <v>CONSUMER - NON IPO</v>
          </cell>
        </row>
        <row r="2187">
          <cell r="M2187">
            <v>1326.65</v>
          </cell>
          <cell r="N2187">
            <v>1326.65</v>
          </cell>
          <cell r="R2187">
            <v>63.82</v>
          </cell>
          <cell r="AB2187" t="str">
            <v>Chirografario</v>
          </cell>
          <cell r="AK2187">
            <v>2482.4710958904111</v>
          </cell>
          <cell r="AL2187" t="str">
            <v>Chirografario</v>
          </cell>
          <cell r="AM2187" t="str">
            <v>Chirografario - Altro</v>
          </cell>
          <cell r="AN2187" t="str">
            <v>CONSUMER - NON IPO</v>
          </cell>
        </row>
        <row r="2188">
          <cell r="M2188">
            <v>4413.97</v>
          </cell>
          <cell r="N2188">
            <v>4413.9699999999993</v>
          </cell>
          <cell r="R2188">
            <v>1051.1099999999999</v>
          </cell>
          <cell r="AB2188" t="str">
            <v>Chirografario</v>
          </cell>
          <cell r="AK2188">
            <v>36545.252986301362</v>
          </cell>
          <cell r="AL2188" t="str">
            <v>Chirografario</v>
          </cell>
          <cell r="AM2188" t="str">
            <v>Chirografario - Altro</v>
          </cell>
          <cell r="AN2188" t="str">
            <v>CONSUMER - NON IPO</v>
          </cell>
        </row>
        <row r="2189">
          <cell r="M2189">
            <v>11980.79</v>
          </cell>
          <cell r="N2189">
            <v>11980.789999999999</v>
          </cell>
          <cell r="R2189">
            <v>414.59</v>
          </cell>
          <cell r="AB2189" t="str">
            <v>Chirografario</v>
          </cell>
          <cell r="AK2189">
            <v>112619.42599999999</v>
          </cell>
          <cell r="AL2189" t="str">
            <v>Chirografario</v>
          </cell>
          <cell r="AM2189" t="str">
            <v>Chirografario - Altro</v>
          </cell>
          <cell r="AN2189" t="str">
            <v>CONSUMER - NON IPO</v>
          </cell>
        </row>
        <row r="2190">
          <cell r="M2190">
            <v>16222.07</v>
          </cell>
          <cell r="N2190">
            <v>16222.07</v>
          </cell>
          <cell r="R2190">
            <v>562.6</v>
          </cell>
          <cell r="AB2190" t="str">
            <v>Chirografario</v>
          </cell>
          <cell r="AK2190">
            <v>152487.45800000001</v>
          </cell>
          <cell r="AL2190" t="str">
            <v>Chirografario</v>
          </cell>
          <cell r="AM2190" t="str">
            <v>Chirografario - Altro</v>
          </cell>
          <cell r="AN2190" t="str">
            <v>CONSUMER - NON IPO</v>
          </cell>
        </row>
        <row r="2191">
          <cell r="M2191">
            <v>9641.5</v>
          </cell>
          <cell r="N2191">
            <v>9641.5</v>
          </cell>
          <cell r="R2191">
            <v>430.55</v>
          </cell>
          <cell r="AB2191" t="str">
            <v>Chirografario</v>
          </cell>
          <cell r="AK2191">
            <v>66988.613698630143</v>
          </cell>
          <cell r="AL2191" t="str">
            <v>Chirografario</v>
          </cell>
          <cell r="AM2191" t="str">
            <v>Chirografario - Altro</v>
          </cell>
          <cell r="AN2191" t="str">
            <v>CONSUMER - NON IPO</v>
          </cell>
        </row>
        <row r="2192">
          <cell r="M2192">
            <v>34971.39</v>
          </cell>
          <cell r="N2192">
            <v>34971.39</v>
          </cell>
          <cell r="R2192">
            <v>0</v>
          </cell>
          <cell r="AB2192" t="str">
            <v>Chirografario</v>
          </cell>
          <cell r="AK2192">
            <v>252273.06813698629</v>
          </cell>
          <cell r="AL2192" t="str">
            <v>Chirografario</v>
          </cell>
          <cell r="AM2192" t="str">
            <v>Chirografario - Altro</v>
          </cell>
          <cell r="AN2192" t="str">
            <v>CONSUMER - NON IPO</v>
          </cell>
        </row>
        <row r="2193">
          <cell r="M2193">
            <v>3768.63</v>
          </cell>
          <cell r="N2193">
            <v>3768.63</v>
          </cell>
          <cell r="R2193">
            <v>482.69</v>
          </cell>
          <cell r="AB2193" t="str">
            <v>Chirografario</v>
          </cell>
          <cell r="AK2193">
            <v>12741.06690410959</v>
          </cell>
          <cell r="AL2193" t="str">
            <v>Chirografario</v>
          </cell>
          <cell r="AM2193" t="str">
            <v>Chirografario - Altro</v>
          </cell>
          <cell r="AN2193" t="str">
            <v>CONSUMER - NON IPO</v>
          </cell>
        </row>
        <row r="2194">
          <cell r="M2194">
            <v>18297.560000000001</v>
          </cell>
          <cell r="N2194">
            <v>18297.559999999998</v>
          </cell>
          <cell r="R2194">
            <v>809.13</v>
          </cell>
          <cell r="AB2194" t="str">
            <v>Chirografario</v>
          </cell>
          <cell r="AK2194">
            <v>127631.74728767121</v>
          </cell>
          <cell r="AL2194" t="str">
            <v>Chirografario</v>
          </cell>
          <cell r="AM2194" t="str">
            <v>Chirografario - Altro</v>
          </cell>
          <cell r="AN2194" t="str">
            <v>CONSUMER - NON IPO</v>
          </cell>
        </row>
        <row r="2195">
          <cell r="M2195">
            <v>6245.13</v>
          </cell>
          <cell r="N2195">
            <v>6245.13</v>
          </cell>
          <cell r="R2195">
            <v>1061.1600000000001</v>
          </cell>
          <cell r="AB2195" t="str">
            <v>Chirografario</v>
          </cell>
          <cell r="AK2195">
            <v>54152.976575342473</v>
          </cell>
          <cell r="AL2195" t="str">
            <v>Chirografario</v>
          </cell>
          <cell r="AM2195" t="str">
            <v>Chirografario - Altro</v>
          </cell>
          <cell r="AN2195" t="str">
            <v>CONSUMER - NON IPO</v>
          </cell>
        </row>
        <row r="2196">
          <cell r="M2196">
            <v>10774.63</v>
          </cell>
          <cell r="N2196">
            <v>10774.630000000001</v>
          </cell>
          <cell r="R2196">
            <v>465.73</v>
          </cell>
          <cell r="AB2196" t="str">
            <v>Chirografario</v>
          </cell>
          <cell r="AK2196">
            <v>84219.23120547946</v>
          </cell>
          <cell r="AL2196" t="str">
            <v>Chirografario</v>
          </cell>
          <cell r="AM2196" t="str">
            <v>Chirografario - Altro</v>
          </cell>
          <cell r="AN2196" t="str">
            <v>CONSUMER - NON IPO</v>
          </cell>
        </row>
        <row r="2197">
          <cell r="M2197">
            <v>1091.24</v>
          </cell>
          <cell r="N2197">
            <v>1091.24</v>
          </cell>
          <cell r="R2197">
            <v>0</v>
          </cell>
          <cell r="AB2197" t="str">
            <v>Chirografario</v>
          </cell>
          <cell r="AK2197">
            <v>8066.2069041095892</v>
          </cell>
          <cell r="AL2197" t="str">
            <v>Chirografario</v>
          </cell>
          <cell r="AM2197" t="str">
            <v>Chirografario - Altro</v>
          </cell>
          <cell r="AN2197" t="str">
            <v>CONSUMER - NON IPO</v>
          </cell>
        </row>
        <row r="2198">
          <cell r="M2198">
            <v>16172.91</v>
          </cell>
          <cell r="N2198">
            <v>16172.91</v>
          </cell>
          <cell r="R2198">
            <v>4375.3100000000004</v>
          </cell>
          <cell r="AB2198" t="str">
            <v>Chirografario</v>
          </cell>
          <cell r="AK2198">
            <v>184061.00860273972</v>
          </cell>
          <cell r="AL2198" t="str">
            <v>Chirografario</v>
          </cell>
          <cell r="AM2198" t="str">
            <v>Chirografario - Altro</v>
          </cell>
          <cell r="AN2198" t="str">
            <v>CONSUMER - NON IPO</v>
          </cell>
        </row>
        <row r="2199">
          <cell r="M2199">
            <v>4368.22</v>
          </cell>
          <cell r="N2199">
            <v>4368.22</v>
          </cell>
          <cell r="R2199">
            <v>185.25</v>
          </cell>
          <cell r="AB2199" t="str">
            <v>Chirografario</v>
          </cell>
          <cell r="AK2199">
            <v>34215.728712328768</v>
          </cell>
          <cell r="AL2199" t="str">
            <v>Chirografario</v>
          </cell>
          <cell r="AM2199" t="str">
            <v>Chirografario - Altro</v>
          </cell>
          <cell r="AN2199" t="str">
            <v>CONSUMER - NON IPO</v>
          </cell>
        </row>
        <row r="2200">
          <cell r="M2200">
            <v>10649.849999999999</v>
          </cell>
          <cell r="N2200">
            <v>10649.85</v>
          </cell>
          <cell r="R2200">
            <v>389.18</v>
          </cell>
          <cell r="AB2200" t="str">
            <v>Chirografario</v>
          </cell>
          <cell r="AK2200">
            <v>141482.52780821919</v>
          </cell>
          <cell r="AL2200" t="str">
            <v>Chirografario</v>
          </cell>
          <cell r="AM2200" t="str">
            <v>Chirografario - Altro</v>
          </cell>
          <cell r="AN2200" t="str">
            <v>CONSUMER - NON IPO</v>
          </cell>
        </row>
        <row r="2201">
          <cell r="M2201">
            <v>1383.73</v>
          </cell>
          <cell r="N2201">
            <v>1383.73</v>
          </cell>
          <cell r="R2201">
            <v>115.79</v>
          </cell>
          <cell r="AB2201" t="str">
            <v>Chirografario</v>
          </cell>
          <cell r="AK2201">
            <v>10660.407561643835</v>
          </cell>
          <cell r="AL2201" t="str">
            <v>Chirografario</v>
          </cell>
          <cell r="AM2201" t="str">
            <v>Chirografario - Altro</v>
          </cell>
          <cell r="AN2201" t="str">
            <v>CONSUMER - NON IPO</v>
          </cell>
        </row>
        <row r="2202">
          <cell r="M2202">
            <v>5180.7299999999996</v>
          </cell>
          <cell r="N2202">
            <v>5256.17</v>
          </cell>
          <cell r="R2202">
            <v>0</v>
          </cell>
          <cell r="AB2202" t="str">
            <v>Chirografario</v>
          </cell>
          <cell r="AK2202">
            <v>62872.433479452055</v>
          </cell>
          <cell r="AL2202" t="str">
            <v>Chirografario</v>
          </cell>
          <cell r="AM2202" t="str">
            <v>Chirografario - Altro</v>
          </cell>
          <cell r="AN2202" t="str">
            <v>CONSUMER - NON IPO</v>
          </cell>
        </row>
        <row r="2203">
          <cell r="M2203">
            <v>5921.72</v>
          </cell>
          <cell r="N2203">
            <v>5921.72</v>
          </cell>
          <cell r="R2203">
            <v>1058.4000000000001</v>
          </cell>
          <cell r="AB2203" t="str">
            <v>Chirografario</v>
          </cell>
          <cell r="AK2203">
            <v>42149.667287671233</v>
          </cell>
          <cell r="AL2203" t="str">
            <v>Chirografario</v>
          </cell>
          <cell r="AM2203" t="str">
            <v>Chirografario - Altro</v>
          </cell>
          <cell r="AN2203" t="str">
            <v>CONSUMER - NON IPO</v>
          </cell>
        </row>
        <row r="2204">
          <cell r="M2204">
            <v>8007.87</v>
          </cell>
          <cell r="N2204">
            <v>8007.87</v>
          </cell>
          <cell r="R2204">
            <v>347.85</v>
          </cell>
          <cell r="AB2204" t="str">
            <v>Chirografario</v>
          </cell>
          <cell r="AK2204">
            <v>53839.21364383561</v>
          </cell>
          <cell r="AL2204" t="str">
            <v>Chirografario</v>
          </cell>
          <cell r="AM2204" t="str">
            <v>Chirografario - Altro</v>
          </cell>
          <cell r="AN2204" t="str">
            <v>CONSUMER - NON IPO</v>
          </cell>
        </row>
        <row r="2205">
          <cell r="M2205">
            <v>14210.109999999999</v>
          </cell>
          <cell r="N2205">
            <v>14210.109999999999</v>
          </cell>
          <cell r="R2205">
            <v>605.9</v>
          </cell>
          <cell r="AB2205" t="str">
            <v>Chirografario</v>
          </cell>
          <cell r="AK2205">
            <v>109865.56279452053</v>
          </cell>
          <cell r="AL2205" t="str">
            <v>Chirografario</v>
          </cell>
          <cell r="AM2205" t="str">
            <v>Chirografario - Altro</v>
          </cell>
          <cell r="AN2205" t="str">
            <v>CONSUMER - NON IPO</v>
          </cell>
        </row>
        <row r="2206">
          <cell r="M2206">
            <v>24193.48</v>
          </cell>
          <cell r="N2206">
            <v>24193.48</v>
          </cell>
          <cell r="R2206">
            <v>1065.51</v>
          </cell>
          <cell r="AB2206" t="str">
            <v>Chirografario</v>
          </cell>
          <cell r="AK2206">
            <v>161201.48865753424</v>
          </cell>
          <cell r="AL2206" t="str">
            <v>Chirografario</v>
          </cell>
          <cell r="AM2206" t="str">
            <v>Chirografario - Altro</v>
          </cell>
          <cell r="AN2206" t="str">
            <v>CONSUMER - NON IPO</v>
          </cell>
        </row>
        <row r="2207">
          <cell r="M2207">
            <v>10652.25</v>
          </cell>
          <cell r="N2207">
            <v>10652.25</v>
          </cell>
          <cell r="R2207">
            <v>4651.9000000000005</v>
          </cell>
          <cell r="AB2207" t="str">
            <v>Chirografario</v>
          </cell>
          <cell r="AK2207">
            <v>167021.44315068494</v>
          </cell>
          <cell r="AL2207" t="str">
            <v>Chirografario</v>
          </cell>
          <cell r="AM2207" t="str">
            <v>Chirografario - Altro</v>
          </cell>
          <cell r="AN2207" t="str">
            <v>CONSUMER - NON IPO</v>
          </cell>
        </row>
        <row r="2208">
          <cell r="M2208">
            <v>4071.9</v>
          </cell>
          <cell r="N2208">
            <v>4071.8999999999996</v>
          </cell>
          <cell r="R2208">
            <v>156.93</v>
          </cell>
          <cell r="AB2208" t="str">
            <v>Chirografario</v>
          </cell>
          <cell r="AK2208">
            <v>34650.195616438359</v>
          </cell>
          <cell r="AL2208" t="str">
            <v>Chirografario</v>
          </cell>
          <cell r="AM2208" t="str">
            <v>Chirografario - Altro</v>
          </cell>
          <cell r="AN2208" t="str">
            <v>CONSUMER - NON IPO</v>
          </cell>
        </row>
        <row r="2209">
          <cell r="M2209">
            <v>5834.75</v>
          </cell>
          <cell r="N2209">
            <v>5834.75</v>
          </cell>
          <cell r="R2209">
            <v>244.95</v>
          </cell>
          <cell r="AB2209" t="str">
            <v>Chirografario</v>
          </cell>
          <cell r="AK2209">
            <v>49651.324657534249</v>
          </cell>
          <cell r="AL2209" t="str">
            <v>Chirografario</v>
          </cell>
          <cell r="AM2209" t="str">
            <v>Chirografario - Altro</v>
          </cell>
          <cell r="AN2209" t="str">
            <v>CONSUMER - NON IPO</v>
          </cell>
        </row>
        <row r="2210">
          <cell r="M2210">
            <v>1244.57</v>
          </cell>
          <cell r="N2210">
            <v>1244.57</v>
          </cell>
          <cell r="R2210">
            <v>544.12</v>
          </cell>
          <cell r="AB2210" t="str">
            <v>Chirografario</v>
          </cell>
          <cell r="AK2210">
            <v>6792.283397260273</v>
          </cell>
          <cell r="AL2210" t="str">
            <v>Chirografario</v>
          </cell>
          <cell r="AM2210" t="str">
            <v>Chirografario - Altro</v>
          </cell>
          <cell r="AN2210" t="str">
            <v>CONSUMER - NON IPO</v>
          </cell>
        </row>
        <row r="2211">
          <cell r="M2211">
            <v>12722.32</v>
          </cell>
          <cell r="N2211">
            <v>12722.32</v>
          </cell>
          <cell r="R2211">
            <v>2115.1999999999998</v>
          </cell>
          <cell r="AB2211" t="str">
            <v>Chirografario</v>
          </cell>
          <cell r="AK2211">
            <v>91879.549369863016</v>
          </cell>
          <cell r="AL2211" t="str">
            <v>Chirografario</v>
          </cell>
          <cell r="AM2211" t="str">
            <v>Chirografario - Altro</v>
          </cell>
          <cell r="AN2211" t="str">
            <v>CONSUMER - NON IPO</v>
          </cell>
        </row>
        <row r="2212">
          <cell r="M2212">
            <v>42552.68</v>
          </cell>
          <cell r="N2212">
            <v>42552.679999999993</v>
          </cell>
          <cell r="R2212">
            <v>1828.24</v>
          </cell>
          <cell r="AB2212" t="str">
            <v>Chirografario</v>
          </cell>
          <cell r="AK2212">
            <v>304747.13841095887</v>
          </cell>
          <cell r="AL2212" t="str">
            <v>Chirografario</v>
          </cell>
          <cell r="AM2212" t="str">
            <v>Chirografario - Altro</v>
          </cell>
          <cell r="AN2212" t="str">
            <v>CONSUMER - NON IPO</v>
          </cell>
        </row>
        <row r="2213">
          <cell r="M2213">
            <v>18964.37</v>
          </cell>
          <cell r="N2213">
            <v>18964.37</v>
          </cell>
          <cell r="R2213">
            <v>678.44</v>
          </cell>
          <cell r="AB2213" t="str">
            <v>Chirografario</v>
          </cell>
          <cell r="AK2213">
            <v>201230.15071232876</v>
          </cell>
          <cell r="AL2213" t="str">
            <v>Chirografario</v>
          </cell>
          <cell r="AM2213" t="str">
            <v>Chirografario - Altro</v>
          </cell>
          <cell r="AN2213" t="str">
            <v>CONSUMER - NON IPO</v>
          </cell>
        </row>
        <row r="2214">
          <cell r="M2214">
            <v>11107.49</v>
          </cell>
          <cell r="N2214">
            <v>11107.49</v>
          </cell>
          <cell r="R2214">
            <v>450.92</v>
          </cell>
          <cell r="AB2214" t="str">
            <v>Chirografario</v>
          </cell>
          <cell r="AK2214">
            <v>80217.379835616433</v>
          </cell>
          <cell r="AL2214" t="str">
            <v>Chirografario</v>
          </cell>
          <cell r="AM2214" t="str">
            <v>Chirografario - Altro</v>
          </cell>
          <cell r="AN2214" t="str">
            <v>CONSUMER - NON IPO</v>
          </cell>
        </row>
        <row r="2215">
          <cell r="M2215">
            <v>3713.16</v>
          </cell>
          <cell r="N2215">
            <v>3713.16</v>
          </cell>
          <cell r="R2215">
            <v>596.47</v>
          </cell>
          <cell r="AB2215" t="str">
            <v>Chirografario</v>
          </cell>
          <cell r="AK2215">
            <v>26826.309369863015</v>
          </cell>
          <cell r="AL2215" t="str">
            <v>Chirografario</v>
          </cell>
          <cell r="AM2215" t="str">
            <v>Chirografario - Altro</v>
          </cell>
          <cell r="AN2215" t="str">
            <v>CONSUMER - NON IPO</v>
          </cell>
        </row>
        <row r="2216">
          <cell r="M2216">
            <v>5575.22</v>
          </cell>
          <cell r="N2216">
            <v>5575.2199999999993</v>
          </cell>
          <cell r="R2216">
            <v>234.62</v>
          </cell>
          <cell r="AB2216" t="str">
            <v>Chirografario</v>
          </cell>
          <cell r="AK2216">
            <v>43013.204164383555</v>
          </cell>
          <cell r="AL2216" t="str">
            <v>Chirografario</v>
          </cell>
          <cell r="AM2216" t="str">
            <v>Chirografario - Altro</v>
          </cell>
          <cell r="AN2216" t="str">
            <v>CONSUMER - NON IPO</v>
          </cell>
        </row>
        <row r="2217">
          <cell r="M2217">
            <v>18043.84</v>
          </cell>
          <cell r="N2217">
            <v>18043.84</v>
          </cell>
          <cell r="R2217">
            <v>3203.46</v>
          </cell>
          <cell r="AB2217" t="str">
            <v>Chirografario</v>
          </cell>
          <cell r="AK2217">
            <v>130014.51835616439</v>
          </cell>
          <cell r="AL2217" t="str">
            <v>Chirografario</v>
          </cell>
          <cell r="AM2217" t="str">
            <v>Chirografario - Altro</v>
          </cell>
          <cell r="AN2217" t="str">
            <v>CONSUMER - NON IPO</v>
          </cell>
        </row>
        <row r="2218">
          <cell r="M2218">
            <v>2603.77</v>
          </cell>
          <cell r="N2218">
            <v>2603.77</v>
          </cell>
          <cell r="R2218">
            <v>0</v>
          </cell>
          <cell r="AB2218" t="str">
            <v>Chirografario</v>
          </cell>
          <cell r="AK2218">
            <v>14245.83202739726</v>
          </cell>
          <cell r="AL2218" t="str">
            <v>Chirografario</v>
          </cell>
          <cell r="AM2218" t="str">
            <v>Chirografario - Altro</v>
          </cell>
          <cell r="AN2218" t="str">
            <v>CONSUMER - NON IPO</v>
          </cell>
        </row>
        <row r="2219">
          <cell r="M2219">
            <v>4996.5200000000004</v>
          </cell>
          <cell r="N2219">
            <v>4996.5200000000004</v>
          </cell>
          <cell r="R2219">
            <v>207.7</v>
          </cell>
          <cell r="AB2219" t="str">
            <v>Chirografario</v>
          </cell>
          <cell r="AK2219">
            <v>42312.995397260282</v>
          </cell>
          <cell r="AL2219" t="str">
            <v>Chirografario</v>
          </cell>
          <cell r="AM2219" t="str">
            <v>Chirografario - Altro</v>
          </cell>
          <cell r="AN2219" t="str">
            <v>CONSUMER - NON IPO</v>
          </cell>
        </row>
        <row r="2220">
          <cell r="M2220">
            <v>6845.69</v>
          </cell>
          <cell r="N2220">
            <v>6845.69</v>
          </cell>
          <cell r="R2220">
            <v>311.67</v>
          </cell>
          <cell r="AB2220" t="str">
            <v>Chirografario</v>
          </cell>
          <cell r="AK2220">
            <v>41561.778191780817</v>
          </cell>
          <cell r="AL2220" t="str">
            <v>Chirografario</v>
          </cell>
          <cell r="AM2220" t="str">
            <v>Chirografario - Altro</v>
          </cell>
          <cell r="AN2220" t="str">
            <v>CONSUMER - NON IPO</v>
          </cell>
        </row>
        <row r="2221">
          <cell r="M2221">
            <v>6610.4800000000005</v>
          </cell>
          <cell r="N2221">
            <v>6610.4800000000005</v>
          </cell>
          <cell r="R2221">
            <v>0</v>
          </cell>
          <cell r="AB2221" t="str">
            <v>Chirografario</v>
          </cell>
          <cell r="AK2221">
            <v>48772.664767123286</v>
          </cell>
          <cell r="AL2221" t="str">
            <v>Chirografario</v>
          </cell>
          <cell r="AM2221" t="str">
            <v>Chirografario - Altro</v>
          </cell>
          <cell r="AN2221" t="str">
            <v>CONSUMER - NON IPO</v>
          </cell>
        </row>
        <row r="2222">
          <cell r="M2222">
            <v>15984.65</v>
          </cell>
          <cell r="N2222">
            <v>15984.650000000001</v>
          </cell>
          <cell r="R2222">
            <v>2716.93</v>
          </cell>
          <cell r="AB2222" t="str">
            <v>Chirografario</v>
          </cell>
          <cell r="AK2222">
            <v>135716.24753424656</v>
          </cell>
          <cell r="AL2222" t="str">
            <v>Chirografario</v>
          </cell>
          <cell r="AM2222" t="str">
            <v>Chirografario - Altro</v>
          </cell>
          <cell r="AN2222" t="str">
            <v>CONSUMER - NON IPO</v>
          </cell>
        </row>
        <row r="2223">
          <cell r="M2223">
            <v>9564.59</v>
          </cell>
          <cell r="N2223">
            <v>9564.59</v>
          </cell>
          <cell r="R2223">
            <v>3102.21</v>
          </cell>
          <cell r="AB2223" t="str">
            <v>Chirografario</v>
          </cell>
          <cell r="AK2223">
            <v>82281.678356164397</v>
          </cell>
          <cell r="AL2223" t="str">
            <v>Chirografario</v>
          </cell>
          <cell r="AM2223" t="str">
            <v>Chirografario - Altro</v>
          </cell>
          <cell r="AN2223" t="str">
            <v>CONSUMER - NON IPO</v>
          </cell>
        </row>
        <row r="2224">
          <cell r="M2224">
            <v>28653.62</v>
          </cell>
          <cell r="N2224">
            <v>28653.619999999995</v>
          </cell>
          <cell r="R2224">
            <v>0</v>
          </cell>
          <cell r="AB2224" t="str">
            <v>Chirografario</v>
          </cell>
          <cell r="AK2224">
            <v>258981.62295890404</v>
          </cell>
          <cell r="AL2224" t="str">
            <v>Chirografario</v>
          </cell>
          <cell r="AM2224" t="str">
            <v>Chirografario - Altro</v>
          </cell>
          <cell r="AN2224" t="str">
            <v>CONSUMER - NON IPO</v>
          </cell>
        </row>
        <row r="2225">
          <cell r="M2225">
            <v>4353.8</v>
          </cell>
          <cell r="N2225">
            <v>4353.8</v>
          </cell>
          <cell r="R2225">
            <v>2609.77</v>
          </cell>
          <cell r="AB2225" t="str">
            <v>Chirografario</v>
          </cell>
          <cell r="AK2225">
            <v>31371.216438356169</v>
          </cell>
          <cell r="AL2225" t="str">
            <v>Chirografario</v>
          </cell>
          <cell r="AM2225" t="str">
            <v>Chirografario - Altro</v>
          </cell>
          <cell r="AN2225" t="str">
            <v>CONSUMER - NON IPO</v>
          </cell>
        </row>
        <row r="2226">
          <cell r="M2226">
            <v>11700.4</v>
          </cell>
          <cell r="N2226">
            <v>11700.4</v>
          </cell>
          <cell r="R2226">
            <v>557.19000000000005</v>
          </cell>
          <cell r="AB2226" t="str">
            <v>Chirografario</v>
          </cell>
          <cell r="AK2226">
            <v>47025.99123287671</v>
          </cell>
          <cell r="AL2226" t="str">
            <v>Chirografario</v>
          </cell>
          <cell r="AM2226" t="str">
            <v>Chirografario - Altro</v>
          </cell>
          <cell r="AN2226" t="str">
            <v>CONSUMER - NON IPO</v>
          </cell>
        </row>
        <row r="2227">
          <cell r="M2227">
            <v>5798.81</v>
          </cell>
          <cell r="N2227">
            <v>5798.8099999999995</v>
          </cell>
          <cell r="R2227">
            <v>779.14</v>
          </cell>
          <cell r="AB2227" t="str">
            <v>Chirografario</v>
          </cell>
          <cell r="AK2227">
            <v>40972.961616438348</v>
          </cell>
          <cell r="AL2227" t="str">
            <v>Chirografario</v>
          </cell>
          <cell r="AM2227" t="str">
            <v>Chirografario - Altro</v>
          </cell>
          <cell r="AN2227" t="str">
            <v>CONSUMER - NON IPO</v>
          </cell>
        </row>
        <row r="2228">
          <cell r="M2228">
            <v>94845.66</v>
          </cell>
          <cell r="N2228">
            <v>94845.66</v>
          </cell>
          <cell r="R2228">
            <v>1436.8700000000001</v>
          </cell>
          <cell r="AB2228" t="str">
            <v>Chirografario</v>
          </cell>
          <cell r="AK2228">
            <v>933904.9370958904</v>
          </cell>
          <cell r="AL2228" t="str">
            <v>Chirografario</v>
          </cell>
          <cell r="AM2228" t="str">
            <v>Chirografario - Altro</v>
          </cell>
          <cell r="AN2228" t="str">
            <v>CONSUMER - NON IPO</v>
          </cell>
        </row>
        <row r="2229">
          <cell r="M2229">
            <v>14669.460000000001</v>
          </cell>
          <cell r="N2229">
            <v>14669.460000000001</v>
          </cell>
          <cell r="R2229">
            <v>6349.01</v>
          </cell>
          <cell r="AB2229" t="str">
            <v>Chirografario</v>
          </cell>
          <cell r="AK2229">
            <v>114863.8813150685</v>
          </cell>
          <cell r="AL2229" t="str">
            <v>Chirografario</v>
          </cell>
          <cell r="AM2229" t="str">
            <v>Chirografario - Altro</v>
          </cell>
          <cell r="AN2229" t="str">
            <v>CONSUMER - NON IPO</v>
          </cell>
        </row>
        <row r="2230">
          <cell r="M2230">
            <v>29501.71</v>
          </cell>
          <cell r="N2230">
            <v>29501.71</v>
          </cell>
          <cell r="R2230">
            <v>17555.599999999999</v>
          </cell>
          <cell r="AB2230" t="str">
            <v>Chirografario</v>
          </cell>
          <cell r="AK2230">
            <v>265515.39</v>
          </cell>
          <cell r="AL2230" t="str">
            <v>Chirografario</v>
          </cell>
          <cell r="AM2230" t="str">
            <v>Chirografario - Altro</v>
          </cell>
          <cell r="AN2230" t="str">
            <v>CONSUMER - NON IPO</v>
          </cell>
        </row>
        <row r="2231">
          <cell r="M2231">
            <v>26360.120000000003</v>
          </cell>
          <cell r="N2231">
            <v>26360.12</v>
          </cell>
          <cell r="R2231">
            <v>2428.0299999999997</v>
          </cell>
          <cell r="AB2231" t="str">
            <v>Chirografario</v>
          </cell>
          <cell r="AK2231">
            <v>93668.700383561649</v>
          </cell>
          <cell r="AL2231" t="str">
            <v>Chirografario</v>
          </cell>
          <cell r="AM2231" t="str">
            <v>Chirografario - Altro</v>
          </cell>
          <cell r="AN2231" t="str">
            <v>CONSUMER - NON IPO</v>
          </cell>
        </row>
        <row r="2232">
          <cell r="M2232">
            <v>1911.38</v>
          </cell>
          <cell r="N2232">
            <v>1911.38</v>
          </cell>
          <cell r="R2232">
            <v>427.28</v>
          </cell>
          <cell r="AB2232" t="str">
            <v>Chirografario</v>
          </cell>
          <cell r="AK2232">
            <v>20281.574630136987</v>
          </cell>
          <cell r="AL2232" t="str">
            <v>Chirografario</v>
          </cell>
          <cell r="AM2232" t="str">
            <v>Chirografario - Altro</v>
          </cell>
          <cell r="AN2232" t="str">
            <v>CONSUMER - NON IPO</v>
          </cell>
        </row>
        <row r="2233">
          <cell r="M2233">
            <v>12145.15</v>
          </cell>
          <cell r="N2233">
            <v>12145.15</v>
          </cell>
          <cell r="R2233">
            <v>449.76</v>
          </cell>
          <cell r="AB2233" t="str">
            <v>Chirografario</v>
          </cell>
          <cell r="AK2233">
            <v>157254.73671232877</v>
          </cell>
          <cell r="AL2233" t="str">
            <v>Chirografario</v>
          </cell>
          <cell r="AM2233" t="str">
            <v>Chirografario - Altro</v>
          </cell>
          <cell r="AN2233" t="str">
            <v>CONSUMER - NON IPO</v>
          </cell>
        </row>
        <row r="2234">
          <cell r="M2234">
            <v>6780.0999999999995</v>
          </cell>
          <cell r="N2234">
            <v>6780.0999999999995</v>
          </cell>
          <cell r="R2234">
            <v>3198.2200000000003</v>
          </cell>
          <cell r="AB2234" t="str">
            <v>Chirografario</v>
          </cell>
          <cell r="AK2234">
            <v>30631.191506849314</v>
          </cell>
          <cell r="AL2234" t="str">
            <v>Chirografario</v>
          </cell>
          <cell r="AM2234" t="str">
            <v>Chirografario - Altro</v>
          </cell>
          <cell r="AN2234" t="str">
            <v>CONSUMER - NON IPO</v>
          </cell>
        </row>
        <row r="2235">
          <cell r="M2235">
            <v>8235.83</v>
          </cell>
          <cell r="N2235">
            <v>8235.83</v>
          </cell>
          <cell r="R2235">
            <v>0</v>
          </cell>
          <cell r="AB2235" t="str">
            <v>Chirografario</v>
          </cell>
          <cell r="AK2235">
            <v>45195.527369863012</v>
          </cell>
          <cell r="AL2235" t="str">
            <v>Chirografario</v>
          </cell>
          <cell r="AM2235" t="str">
            <v>Chirografario - Altro</v>
          </cell>
          <cell r="AN2235" t="str">
            <v>CONSUMER - NON IPO</v>
          </cell>
        </row>
        <row r="2236">
          <cell r="M2236">
            <v>6211.88</v>
          </cell>
          <cell r="N2236">
            <v>6211.88</v>
          </cell>
          <cell r="R2236">
            <v>717.75</v>
          </cell>
          <cell r="AB2236" t="str">
            <v>Chirografario</v>
          </cell>
          <cell r="AK2236">
            <v>82524.400328767122</v>
          </cell>
          <cell r="AL2236" t="str">
            <v>Chirografario</v>
          </cell>
          <cell r="AM2236" t="str">
            <v>Chirografario - Altro</v>
          </cell>
          <cell r="AN2236" t="str">
            <v>CONSUMER - NON IPO</v>
          </cell>
        </row>
        <row r="2237">
          <cell r="M2237">
            <v>32233.78</v>
          </cell>
          <cell r="N2237">
            <v>32233.78</v>
          </cell>
          <cell r="R2237">
            <v>0</v>
          </cell>
          <cell r="AB2237" t="str">
            <v>Chirografario</v>
          </cell>
          <cell r="AK2237">
            <v>349714.43506849319</v>
          </cell>
          <cell r="AL2237" t="str">
            <v>Chirografario</v>
          </cell>
          <cell r="AM2237" t="str">
            <v>Chirografario - Altro</v>
          </cell>
          <cell r="AN2237" t="str">
            <v>CONSUMER - NON IPO</v>
          </cell>
        </row>
        <row r="2238">
          <cell r="M2238">
            <v>9093.81</v>
          </cell>
          <cell r="N2238">
            <v>9093.81</v>
          </cell>
          <cell r="R2238">
            <v>399.5</v>
          </cell>
          <cell r="AB2238" t="str">
            <v>Chirografario</v>
          </cell>
          <cell r="AK2238">
            <v>72949.796383561654</v>
          </cell>
          <cell r="AL2238" t="str">
            <v>Chirografario</v>
          </cell>
          <cell r="AM2238" t="str">
            <v>Chirografario - Altro</v>
          </cell>
          <cell r="AN2238" t="str">
            <v>CONSUMER - NON IPO</v>
          </cell>
        </row>
        <row r="2239">
          <cell r="M2239">
            <v>7461.24</v>
          </cell>
          <cell r="N2239">
            <v>7461.24</v>
          </cell>
          <cell r="R2239">
            <v>326.93</v>
          </cell>
          <cell r="AB2239" t="str">
            <v>Chirografario</v>
          </cell>
          <cell r="AK2239">
            <v>59853.454027397267</v>
          </cell>
          <cell r="AL2239" t="str">
            <v>Chirografario</v>
          </cell>
          <cell r="AM2239" t="str">
            <v>Chirografario - Altro</v>
          </cell>
          <cell r="AN2239" t="str">
            <v>CONSUMER - NON IPO</v>
          </cell>
        </row>
        <row r="2240">
          <cell r="M2240">
            <v>3249.39</v>
          </cell>
          <cell r="N2240">
            <v>3249.3900000000003</v>
          </cell>
          <cell r="R2240">
            <v>128.15</v>
          </cell>
          <cell r="AB2240" t="str">
            <v>Chirografario</v>
          </cell>
          <cell r="AK2240">
            <v>47467.8013150685</v>
          </cell>
          <cell r="AL2240" t="str">
            <v>Chirografario</v>
          </cell>
          <cell r="AM2240" t="str">
            <v>Chirografario - Altro</v>
          </cell>
          <cell r="AN2240" t="str">
            <v>CONSUMER - NON IPO</v>
          </cell>
        </row>
        <row r="2241">
          <cell r="M2241">
            <v>14231.58</v>
          </cell>
          <cell r="N2241">
            <v>14231.58</v>
          </cell>
          <cell r="R2241">
            <v>592.85</v>
          </cell>
          <cell r="AB2241" t="str">
            <v>Chirografario</v>
          </cell>
          <cell r="AK2241">
            <v>103871.03868493151</v>
          </cell>
          <cell r="AL2241" t="str">
            <v>Chirografario</v>
          </cell>
          <cell r="AM2241" t="str">
            <v>Chirografario - Altro</v>
          </cell>
          <cell r="AN2241" t="str">
            <v>CONSUMER - NON IPO</v>
          </cell>
        </row>
        <row r="2242">
          <cell r="M2242">
            <v>15789.78</v>
          </cell>
          <cell r="N2242">
            <v>15789.78</v>
          </cell>
          <cell r="R2242">
            <v>621.48</v>
          </cell>
          <cell r="AB2242" t="str">
            <v>Chirografario</v>
          </cell>
          <cell r="AK2242">
            <v>132461.11331506851</v>
          </cell>
          <cell r="AL2242" t="str">
            <v>Chirografario</v>
          </cell>
          <cell r="AM2242" t="str">
            <v>Chirografario - Altro</v>
          </cell>
          <cell r="AN2242" t="str">
            <v>CONSUMER - NON IPO</v>
          </cell>
        </row>
        <row r="2243">
          <cell r="M2243">
            <v>19378.46</v>
          </cell>
          <cell r="N2243">
            <v>19378.46</v>
          </cell>
          <cell r="R2243">
            <v>714.2</v>
          </cell>
          <cell r="AB2243" t="str">
            <v>Chirografario</v>
          </cell>
          <cell r="AK2243">
            <v>286588.84131506848</v>
          </cell>
          <cell r="AL2243" t="str">
            <v>Chirografario</v>
          </cell>
          <cell r="AM2243" t="str">
            <v>Chirografario - Altro</v>
          </cell>
          <cell r="AN2243" t="str">
            <v>CONSUMER - NON IPO</v>
          </cell>
        </row>
        <row r="2244">
          <cell r="M2244">
            <v>6379.75</v>
          </cell>
          <cell r="N2244">
            <v>6379.75</v>
          </cell>
          <cell r="R2244">
            <v>433.91</v>
          </cell>
          <cell r="AB2244" t="str">
            <v>Chirografario</v>
          </cell>
          <cell r="AK2244">
            <v>78322.355479452061</v>
          </cell>
          <cell r="AL2244" t="str">
            <v>Chirografario</v>
          </cell>
          <cell r="AM2244" t="str">
            <v>Chirografario - Altro</v>
          </cell>
          <cell r="AN2244" t="str">
            <v>CONSUMER - NON IPO</v>
          </cell>
        </row>
        <row r="2245">
          <cell r="M2245">
            <v>6020.96</v>
          </cell>
          <cell r="N2245">
            <v>6020.96</v>
          </cell>
          <cell r="R2245">
            <v>2699.7</v>
          </cell>
          <cell r="AB2245" t="str">
            <v>Chirografario</v>
          </cell>
          <cell r="AK2245">
            <v>42295.182027397263</v>
          </cell>
          <cell r="AL2245" t="str">
            <v>Chirografario</v>
          </cell>
          <cell r="AM2245" t="str">
            <v>Chirografario - Altro</v>
          </cell>
          <cell r="AN2245" t="str">
            <v>CONSUMER - NON IPO</v>
          </cell>
        </row>
        <row r="2246">
          <cell r="M2246">
            <v>6005.91</v>
          </cell>
          <cell r="N2246">
            <v>6005.91</v>
          </cell>
          <cell r="R2246">
            <v>1083.9100000000001</v>
          </cell>
          <cell r="AB2246" t="str">
            <v>Chirografario</v>
          </cell>
          <cell r="AK2246">
            <v>41514.824465753423</v>
          </cell>
          <cell r="AL2246" t="str">
            <v>Chirografario</v>
          </cell>
          <cell r="AM2246" t="str">
            <v>Chirografario - Altro</v>
          </cell>
          <cell r="AN2246" t="str">
            <v>CONSUMER - NON IPO</v>
          </cell>
        </row>
        <row r="2247">
          <cell r="M2247">
            <v>15354.11</v>
          </cell>
          <cell r="N2247">
            <v>15354.11</v>
          </cell>
          <cell r="R2247">
            <v>3130.88</v>
          </cell>
          <cell r="AB2247" t="str">
            <v>Chirografario</v>
          </cell>
          <cell r="AK2247">
            <v>274943.73413698631</v>
          </cell>
          <cell r="AL2247" t="str">
            <v>Chirografario</v>
          </cell>
          <cell r="AM2247" t="str">
            <v>Chirografario - Altro</v>
          </cell>
          <cell r="AN2247" t="str">
            <v>CONSUMER - NON IPO</v>
          </cell>
        </row>
        <row r="2248">
          <cell r="M2248">
            <v>6009.25</v>
          </cell>
          <cell r="N2248">
            <v>6009.25</v>
          </cell>
          <cell r="R2248">
            <v>265.89</v>
          </cell>
          <cell r="AB2248" t="str">
            <v>Chirografario</v>
          </cell>
          <cell r="AK2248">
            <v>40731.190410958901</v>
          </cell>
          <cell r="AL2248" t="str">
            <v>Chirografario</v>
          </cell>
          <cell r="AM2248" t="str">
            <v>Chirografario - Altro</v>
          </cell>
          <cell r="AN2248" t="str">
            <v>CONSUMER - NON IPO</v>
          </cell>
        </row>
        <row r="2249">
          <cell r="M2249">
            <v>5268.56</v>
          </cell>
          <cell r="N2249">
            <v>5268.5599999999995</v>
          </cell>
          <cell r="R2249">
            <v>234.29</v>
          </cell>
          <cell r="AB2249" t="str">
            <v>Chirografario</v>
          </cell>
          <cell r="AK2249">
            <v>37009.829698630136</v>
          </cell>
          <cell r="AL2249" t="str">
            <v>Chirografario</v>
          </cell>
          <cell r="AM2249" t="str">
            <v>Chirografario - Altro</v>
          </cell>
          <cell r="AN2249" t="str">
            <v>CONSUMER - NON IPO</v>
          </cell>
        </row>
        <row r="2250">
          <cell r="M2250">
            <v>11573.14</v>
          </cell>
          <cell r="N2250">
            <v>11573.14</v>
          </cell>
          <cell r="R2250">
            <v>2939.68</v>
          </cell>
          <cell r="AB2250" t="str">
            <v>Chirografario</v>
          </cell>
          <cell r="AK2250">
            <v>125497.2277260274</v>
          </cell>
          <cell r="AL2250" t="str">
            <v>Chirografario</v>
          </cell>
          <cell r="AM2250" t="str">
            <v>Chirografario - Altro</v>
          </cell>
          <cell r="AN2250" t="str">
            <v>CONSUMER - NON IPO</v>
          </cell>
        </row>
        <row r="2251">
          <cell r="M2251">
            <v>12538.82</v>
          </cell>
          <cell r="N2251">
            <v>12538.82</v>
          </cell>
          <cell r="R2251">
            <v>5583.48</v>
          </cell>
          <cell r="AB2251" t="str">
            <v>Chirografario</v>
          </cell>
          <cell r="AK2251">
            <v>87462.563616438347</v>
          </cell>
          <cell r="AL2251" t="str">
            <v>Chirografario</v>
          </cell>
          <cell r="AM2251" t="str">
            <v>Chirografario - Altro</v>
          </cell>
          <cell r="AN2251" t="str">
            <v>CONSUMER - NON IPO</v>
          </cell>
        </row>
        <row r="2252">
          <cell r="M2252">
            <v>9564.59</v>
          </cell>
          <cell r="N2252">
            <v>9564.59</v>
          </cell>
          <cell r="R2252">
            <v>5877.92</v>
          </cell>
          <cell r="AB2252" t="str">
            <v>Chirografario</v>
          </cell>
          <cell r="AK2252">
            <v>39752.008301369868</v>
          </cell>
          <cell r="AL2252" t="str">
            <v>Chirografario</v>
          </cell>
          <cell r="AM2252" t="str">
            <v>Chirografario - Altro</v>
          </cell>
          <cell r="AN2252" t="str">
            <v>CONSUMER - NON IPO</v>
          </cell>
        </row>
        <row r="2253">
          <cell r="M2253">
            <v>3563.21</v>
          </cell>
          <cell r="N2253">
            <v>3563.21</v>
          </cell>
          <cell r="R2253">
            <v>300.07</v>
          </cell>
          <cell r="AB2253" t="str">
            <v>Chirografario</v>
          </cell>
          <cell r="AK2253">
            <v>27363.500356164383</v>
          </cell>
          <cell r="AL2253" t="str">
            <v>Chirografario</v>
          </cell>
          <cell r="AM2253" t="str">
            <v>Chirografario - Altro</v>
          </cell>
          <cell r="AN2253" t="str">
            <v>CONSUMER - NON IPO</v>
          </cell>
        </row>
        <row r="2254">
          <cell r="M2254">
            <v>1142.68</v>
          </cell>
          <cell r="N2254">
            <v>1142.68</v>
          </cell>
          <cell r="R2254">
            <v>485.93</v>
          </cell>
          <cell r="AB2254" t="str">
            <v>Chirografario</v>
          </cell>
          <cell r="AK2254">
            <v>7200.4493150684939</v>
          </cell>
          <cell r="AL2254" t="str">
            <v>Chirografario</v>
          </cell>
          <cell r="AM2254" t="str">
            <v>Chirografario - Altro</v>
          </cell>
          <cell r="AN2254" t="str">
            <v>CONSUMER - NON IPO</v>
          </cell>
        </row>
        <row r="2255">
          <cell r="M2255">
            <v>3264</v>
          </cell>
          <cell r="N2255">
            <v>3264</v>
          </cell>
          <cell r="R2255">
            <v>117.19</v>
          </cell>
          <cell r="AB2255" t="str">
            <v>Chirografario</v>
          </cell>
          <cell r="AK2255">
            <v>35260.142465753423</v>
          </cell>
          <cell r="AL2255" t="str">
            <v>Chirografario</v>
          </cell>
          <cell r="AM2255" t="str">
            <v>Chirografario - Altro</v>
          </cell>
          <cell r="AN2255" t="str">
            <v>CONSUMER - NON IPO</v>
          </cell>
        </row>
        <row r="2256">
          <cell r="M2256">
            <v>13335.02</v>
          </cell>
          <cell r="N2256">
            <v>13335.019999999999</v>
          </cell>
          <cell r="R2256">
            <v>6464.71</v>
          </cell>
          <cell r="AB2256" t="str">
            <v>Chirografario</v>
          </cell>
          <cell r="AK2256">
            <v>138172.72778082191</v>
          </cell>
          <cell r="AL2256" t="str">
            <v>Chirografario</v>
          </cell>
          <cell r="AM2256" t="str">
            <v>Chirografario - Altro</v>
          </cell>
          <cell r="AN2256" t="str">
            <v>CONSUMER - NON IPO</v>
          </cell>
        </row>
        <row r="2257">
          <cell r="M2257">
            <v>1739.25</v>
          </cell>
          <cell r="N2257">
            <v>1739.25</v>
          </cell>
          <cell r="R2257">
            <v>786.79</v>
          </cell>
          <cell r="AB2257" t="str">
            <v>Chirografario</v>
          </cell>
          <cell r="AK2257">
            <v>9654.0287671232873</v>
          </cell>
          <cell r="AL2257" t="str">
            <v>Chirografario</v>
          </cell>
          <cell r="AM2257" t="str">
            <v>Chirografario - Altro</v>
          </cell>
          <cell r="AN2257" t="str">
            <v>CONSUMER - NON IPO</v>
          </cell>
        </row>
        <row r="2258">
          <cell r="M2258">
            <v>11099.59</v>
          </cell>
          <cell r="N2258">
            <v>11099.59</v>
          </cell>
          <cell r="R2258">
            <v>278.52</v>
          </cell>
          <cell r="AB2258" t="str">
            <v>Chirografario</v>
          </cell>
          <cell r="AK2258">
            <v>282963.52041095891</v>
          </cell>
          <cell r="AL2258" t="str">
            <v>Chirografario</v>
          </cell>
          <cell r="AM2258" t="str">
            <v>Chirografario - Altro</v>
          </cell>
          <cell r="AN2258" t="str">
            <v>CONSUMER - NON IPO</v>
          </cell>
        </row>
        <row r="2259">
          <cell r="M2259">
            <v>41940.979999999996</v>
          </cell>
          <cell r="N2259">
            <v>41940.979999999996</v>
          </cell>
          <cell r="R2259">
            <v>18530.400000000001</v>
          </cell>
          <cell r="AB2259" t="str">
            <v>Chirografario</v>
          </cell>
          <cell r="AK2259">
            <v>515127.15983561642</v>
          </cell>
          <cell r="AL2259" t="str">
            <v>Chirografario</v>
          </cell>
          <cell r="AM2259" t="str">
            <v>Chirografario - Altro</v>
          </cell>
          <cell r="AN2259" t="str">
            <v>CONSUMER - NON IPO</v>
          </cell>
        </row>
        <row r="2260">
          <cell r="M2260">
            <v>6088.98</v>
          </cell>
          <cell r="N2260">
            <v>6088.98</v>
          </cell>
          <cell r="R2260">
            <v>3469</v>
          </cell>
          <cell r="AB2260" t="str">
            <v>Chirografario</v>
          </cell>
          <cell r="AK2260">
            <v>73701.681205479443</v>
          </cell>
          <cell r="AL2260" t="str">
            <v>Chirografario</v>
          </cell>
          <cell r="AM2260" t="str">
            <v>Chirografario - Altro</v>
          </cell>
          <cell r="AN2260" t="str">
            <v>CONSUMER - NON IPO</v>
          </cell>
        </row>
        <row r="2261">
          <cell r="M2261">
            <v>19788.509999999998</v>
          </cell>
          <cell r="N2261">
            <v>19788.510000000002</v>
          </cell>
          <cell r="R2261">
            <v>679.81</v>
          </cell>
          <cell r="AB2261" t="str">
            <v>Chirografario</v>
          </cell>
          <cell r="AK2261">
            <v>221414.4516164384</v>
          </cell>
          <cell r="AL2261" t="str">
            <v>Chirografario</v>
          </cell>
          <cell r="AM2261" t="str">
            <v>Chirografario - Altro</v>
          </cell>
          <cell r="AN2261" t="str">
            <v>CONSUMER - NON IPO</v>
          </cell>
        </row>
        <row r="2262">
          <cell r="M2262">
            <v>14864.33</v>
          </cell>
          <cell r="N2262">
            <v>14864.33</v>
          </cell>
          <cell r="R2262">
            <v>1305.17</v>
          </cell>
          <cell r="AB2262" t="str">
            <v>Chirografario</v>
          </cell>
          <cell r="AK2262">
            <v>101525.41010958904</v>
          </cell>
          <cell r="AL2262" t="str">
            <v>Chirografario</v>
          </cell>
          <cell r="AM2262" t="str">
            <v>Chirografario - Altro</v>
          </cell>
          <cell r="AN2262" t="str">
            <v>CONSUMER - NON IPO</v>
          </cell>
        </row>
        <row r="2263">
          <cell r="M2263">
            <v>26350.86</v>
          </cell>
          <cell r="N2263">
            <v>26350.86</v>
          </cell>
          <cell r="R2263">
            <v>909.08</v>
          </cell>
          <cell r="AB2263" t="str">
            <v>Chirografario</v>
          </cell>
          <cell r="AK2263">
            <v>323646.31610958907</v>
          </cell>
          <cell r="AL2263" t="str">
            <v>Chirografario</v>
          </cell>
          <cell r="AM2263" t="str">
            <v>Chirografario - Altro</v>
          </cell>
          <cell r="AN2263" t="str">
            <v>CONSUMER - NON IPO</v>
          </cell>
        </row>
        <row r="2264">
          <cell r="M2264">
            <v>22040.31</v>
          </cell>
          <cell r="N2264">
            <v>22040.309999999998</v>
          </cell>
          <cell r="R2264">
            <v>760.37</v>
          </cell>
          <cell r="AB2264" t="str">
            <v>Chirografario</v>
          </cell>
          <cell r="AK2264">
            <v>270703.31432876713</v>
          </cell>
          <cell r="AL2264" t="str">
            <v>Chirografario</v>
          </cell>
          <cell r="AM2264" t="str">
            <v>Chirografario - Altro</v>
          </cell>
          <cell r="AN2264" t="str">
            <v>CONSUMER - NON IPO</v>
          </cell>
        </row>
        <row r="2265">
          <cell r="M2265">
            <v>10898.79</v>
          </cell>
          <cell r="N2265">
            <v>10898.789999999999</v>
          </cell>
          <cell r="R2265">
            <v>499.22</v>
          </cell>
          <cell r="AB2265" t="str">
            <v>Chirografario</v>
          </cell>
          <cell r="AK2265">
            <v>65273.301205479445</v>
          </cell>
          <cell r="AL2265" t="str">
            <v>Chirografario</v>
          </cell>
          <cell r="AM2265" t="str">
            <v>Chirografario - Altro</v>
          </cell>
          <cell r="AN2265" t="str">
            <v>CONSUMER - NON IPO</v>
          </cell>
        </row>
        <row r="2266">
          <cell r="M2266">
            <v>13417.78</v>
          </cell>
          <cell r="N2266">
            <v>13417.78</v>
          </cell>
          <cell r="R2266">
            <v>582.03000000000009</v>
          </cell>
          <cell r="AB2266" t="str">
            <v>Chirografario</v>
          </cell>
          <cell r="AK2266">
            <v>84954.765972602734</v>
          </cell>
          <cell r="AL2266" t="str">
            <v>Chirografario</v>
          </cell>
          <cell r="AM2266" t="str">
            <v>Chirografario - Altro</v>
          </cell>
          <cell r="AN2266" t="str">
            <v>CONSUMER - NON IPO</v>
          </cell>
        </row>
        <row r="2267">
          <cell r="M2267">
            <v>13056.310000000001</v>
          </cell>
          <cell r="N2267">
            <v>13056.310000000001</v>
          </cell>
          <cell r="R2267">
            <v>424.46000000000004</v>
          </cell>
          <cell r="AB2267" t="str">
            <v>Chirografario</v>
          </cell>
          <cell r="AK2267">
            <v>177100.79673972604</v>
          </cell>
          <cell r="AL2267" t="str">
            <v>Chirografario</v>
          </cell>
          <cell r="AM2267" t="str">
            <v>Chirografario - Altro</v>
          </cell>
          <cell r="AN2267" t="str">
            <v>CONSUMER - NON IPO</v>
          </cell>
        </row>
        <row r="2268">
          <cell r="M2268">
            <v>37988.25</v>
          </cell>
          <cell r="N2268">
            <v>37988.25</v>
          </cell>
          <cell r="R2268">
            <v>1.48</v>
          </cell>
          <cell r="AB2268" t="str">
            <v>Chirografario</v>
          </cell>
          <cell r="AK2268">
            <v>264876.97602739726</v>
          </cell>
          <cell r="AL2268" t="str">
            <v>Chirografario</v>
          </cell>
          <cell r="AM2268" t="str">
            <v>Chirografario - Altro</v>
          </cell>
          <cell r="AN2268" t="str">
            <v>CONSUMER - NON IPO</v>
          </cell>
        </row>
        <row r="2269">
          <cell r="M2269">
            <v>22818.87</v>
          </cell>
          <cell r="N2269">
            <v>22818.87</v>
          </cell>
          <cell r="R2269">
            <v>9528.1</v>
          </cell>
          <cell r="AB2269" t="str">
            <v>Chirografario</v>
          </cell>
          <cell r="AK2269">
            <v>156418.6650410959</v>
          </cell>
          <cell r="AL2269" t="str">
            <v>Chirografario</v>
          </cell>
          <cell r="AM2269" t="str">
            <v>Chirografario - Altro</v>
          </cell>
          <cell r="AN2269" t="str">
            <v>CONSUMER - NON IPO</v>
          </cell>
        </row>
        <row r="2270">
          <cell r="M2270">
            <v>7649.25</v>
          </cell>
          <cell r="N2270">
            <v>7649.25</v>
          </cell>
          <cell r="R2270">
            <v>3344.6099999999997</v>
          </cell>
          <cell r="AB2270" t="str">
            <v>Chirografario</v>
          </cell>
          <cell r="AK2270">
            <v>214640.05068493151</v>
          </cell>
          <cell r="AL2270" t="str">
            <v>Chirografario</v>
          </cell>
          <cell r="AM2270" t="str">
            <v>Chirografario - Altro</v>
          </cell>
          <cell r="AN2270" t="str">
            <v>CONSUMER - NON IPO</v>
          </cell>
        </row>
        <row r="2271">
          <cell r="M2271">
            <v>6800.6</v>
          </cell>
          <cell r="N2271">
            <v>6800.5999999999995</v>
          </cell>
          <cell r="R2271">
            <v>1614.65</v>
          </cell>
          <cell r="AB2271" t="str">
            <v>Chirografario</v>
          </cell>
          <cell r="AK2271">
            <v>59770.752876712329</v>
          </cell>
          <cell r="AL2271" t="str">
            <v>Chirografario</v>
          </cell>
          <cell r="AM2271" t="str">
            <v>Chirografario - Altro</v>
          </cell>
          <cell r="AN2271" t="str">
            <v>CONSUMER - NON IPO</v>
          </cell>
        </row>
        <row r="2272">
          <cell r="M2272">
            <v>799.82</v>
          </cell>
          <cell r="N2272">
            <v>799.82</v>
          </cell>
          <cell r="R2272">
            <v>0</v>
          </cell>
          <cell r="AB2272" t="str">
            <v>Chirografario</v>
          </cell>
          <cell r="AK2272">
            <v>6315.2910684931512</v>
          </cell>
          <cell r="AL2272" t="str">
            <v>Chirografario</v>
          </cell>
          <cell r="AM2272" t="str">
            <v>Chirografario - Altro</v>
          </cell>
          <cell r="AN2272" t="str">
            <v>CONSUMER - NON IPO</v>
          </cell>
        </row>
        <row r="2273">
          <cell r="M2273">
            <v>5939.46</v>
          </cell>
          <cell r="N2273">
            <v>5939.46</v>
          </cell>
          <cell r="R2273">
            <v>2373.88</v>
          </cell>
          <cell r="AB2273" t="str">
            <v>Chirografario</v>
          </cell>
          <cell r="AK2273">
            <v>49793.829041095887</v>
          </cell>
          <cell r="AL2273" t="str">
            <v>Chirografario</v>
          </cell>
          <cell r="AM2273" t="str">
            <v>Chirografario - Altro</v>
          </cell>
          <cell r="AN2273" t="str">
            <v>CONSUMER - NON IPO</v>
          </cell>
        </row>
        <row r="2274">
          <cell r="M2274">
            <v>17132.900000000001</v>
          </cell>
          <cell r="N2274">
            <v>17132.900000000001</v>
          </cell>
          <cell r="R2274">
            <v>10523.3</v>
          </cell>
          <cell r="AB2274" t="str">
            <v>Chirografario</v>
          </cell>
          <cell r="AK2274">
            <v>97680.999726027396</v>
          </cell>
          <cell r="AL2274" t="str">
            <v>Chirografario</v>
          </cell>
          <cell r="AM2274" t="str">
            <v>Chirografario - Altro</v>
          </cell>
          <cell r="AN2274" t="str">
            <v>CONSUMER - NON IPO</v>
          </cell>
        </row>
        <row r="2275">
          <cell r="M2275">
            <v>14536.98</v>
          </cell>
          <cell r="N2275">
            <v>14536.98</v>
          </cell>
          <cell r="R2275">
            <v>3438.06</v>
          </cell>
          <cell r="AB2275" t="str">
            <v>Chirografario</v>
          </cell>
          <cell r="AK2275">
            <v>126491.63967123289</v>
          </cell>
          <cell r="AL2275" t="str">
            <v>Chirografario</v>
          </cell>
          <cell r="AM2275" t="str">
            <v>Chirografario - Altro</v>
          </cell>
          <cell r="AN2275" t="str">
            <v>CONSUMER - NON IPO</v>
          </cell>
        </row>
        <row r="2276">
          <cell r="M2276">
            <v>8605.25</v>
          </cell>
          <cell r="N2276">
            <v>8605.25</v>
          </cell>
          <cell r="R2276">
            <v>340.46000000000004</v>
          </cell>
          <cell r="AB2276" t="str">
            <v>Chirografario</v>
          </cell>
          <cell r="AK2276">
            <v>74853.886986301368</v>
          </cell>
          <cell r="AL2276" t="str">
            <v>Chirografario</v>
          </cell>
          <cell r="AM2276" t="str">
            <v>Chirografario - Altro</v>
          </cell>
          <cell r="AN2276" t="str">
            <v>CONSUMER - NON IPO</v>
          </cell>
        </row>
        <row r="2277">
          <cell r="M2277">
            <v>19269.330000000002</v>
          </cell>
          <cell r="N2277">
            <v>19269.330000000002</v>
          </cell>
          <cell r="R2277">
            <v>4792.4799999999996</v>
          </cell>
          <cell r="AB2277" t="str">
            <v>Chirografario</v>
          </cell>
          <cell r="AK2277">
            <v>164554.79893150684</v>
          </cell>
          <cell r="AL2277" t="str">
            <v>Chirografario</v>
          </cell>
          <cell r="AM2277" t="str">
            <v>Chirografario - Altro</v>
          </cell>
          <cell r="AN2277" t="str">
            <v>CONSUMER - NON IPO</v>
          </cell>
        </row>
        <row r="2278">
          <cell r="M2278">
            <v>4311.59</v>
          </cell>
          <cell r="N2278">
            <v>4311.59</v>
          </cell>
          <cell r="R2278">
            <v>933.52</v>
          </cell>
          <cell r="AB2278" t="str">
            <v>Chirografario</v>
          </cell>
          <cell r="AK2278">
            <v>35862.978739726022</v>
          </cell>
          <cell r="AL2278" t="str">
            <v>Chirografario</v>
          </cell>
          <cell r="AM2278" t="str">
            <v>Chirografario - Altro</v>
          </cell>
          <cell r="AN2278" t="str">
            <v>CONSUMER - NON IPO</v>
          </cell>
        </row>
        <row r="2279">
          <cell r="M2279">
            <v>8172.39</v>
          </cell>
          <cell r="N2279">
            <v>8172.3899999999994</v>
          </cell>
          <cell r="R2279">
            <v>1644.93</v>
          </cell>
          <cell r="AB2279" t="str">
            <v>Chirografario</v>
          </cell>
          <cell r="AK2279">
            <v>145244.6409041096</v>
          </cell>
          <cell r="AL2279" t="str">
            <v>Chirografario</v>
          </cell>
          <cell r="AM2279" t="str">
            <v>Chirografario - Altro</v>
          </cell>
          <cell r="AN2279" t="str">
            <v>CONSUMER - NON IPO</v>
          </cell>
        </row>
        <row r="2280">
          <cell r="M2280">
            <v>5594.22</v>
          </cell>
          <cell r="N2280">
            <v>5594.22</v>
          </cell>
          <cell r="R2280">
            <v>173.7</v>
          </cell>
          <cell r="AB2280" t="str">
            <v>Chirografario</v>
          </cell>
          <cell r="AK2280">
            <v>121800.72969863015</v>
          </cell>
          <cell r="AL2280" t="str">
            <v>Chirografario</v>
          </cell>
          <cell r="AM2280" t="str">
            <v>Chirografario - Altro</v>
          </cell>
          <cell r="AN2280" t="str">
            <v>CONSUMER - NON IPO</v>
          </cell>
        </row>
        <row r="2281">
          <cell r="M2281">
            <v>14904.140000000001</v>
          </cell>
          <cell r="N2281">
            <v>14904.140000000001</v>
          </cell>
          <cell r="R2281">
            <v>337.27</v>
          </cell>
          <cell r="AB2281" t="str">
            <v>Chirografario</v>
          </cell>
          <cell r="AK2281">
            <v>265089.5256986302</v>
          </cell>
          <cell r="AL2281" t="str">
            <v>Chirografario</v>
          </cell>
          <cell r="AM2281" t="str">
            <v>Chirografario - Altro</v>
          </cell>
          <cell r="AN2281" t="str">
            <v>CONSUMER - NON IPO</v>
          </cell>
        </row>
        <row r="2282">
          <cell r="M2282">
            <v>3298.25</v>
          </cell>
          <cell r="N2282">
            <v>3298.25</v>
          </cell>
          <cell r="R2282">
            <v>143.62</v>
          </cell>
          <cell r="AB2282" t="str">
            <v>Chirografario</v>
          </cell>
          <cell r="AK2282">
            <v>14964.115068493151</v>
          </cell>
          <cell r="AL2282" t="str">
            <v>Chirografario</v>
          </cell>
          <cell r="AM2282" t="str">
            <v>Chirografario - Altro</v>
          </cell>
          <cell r="AN2282" t="str">
            <v>CONSUMER - NON IPO</v>
          </cell>
        </row>
        <row r="2283">
          <cell r="M2283">
            <v>18088.66</v>
          </cell>
          <cell r="N2283">
            <v>18088.66</v>
          </cell>
          <cell r="R2283">
            <v>7331.73</v>
          </cell>
          <cell r="AB2283" t="str">
            <v>Chirografario</v>
          </cell>
          <cell r="AK2283">
            <v>144362.37419178084</v>
          </cell>
          <cell r="AL2283" t="str">
            <v>Chirografario</v>
          </cell>
          <cell r="AM2283" t="str">
            <v>Chirografario - Altro</v>
          </cell>
          <cell r="AN2283" t="str">
            <v>CONSUMER - NON IPO</v>
          </cell>
        </row>
        <row r="2284">
          <cell r="M2284">
            <v>47021.35</v>
          </cell>
          <cell r="N2284">
            <v>47021.350000000006</v>
          </cell>
          <cell r="R2284">
            <v>0</v>
          </cell>
          <cell r="AB2284" t="str">
            <v>Chirografario</v>
          </cell>
          <cell r="AK2284">
            <v>489408.51684931514</v>
          </cell>
          <cell r="AL2284" t="str">
            <v>Chirografario</v>
          </cell>
          <cell r="AM2284" t="str">
            <v>Chirografario - Altro</v>
          </cell>
          <cell r="AN2284" t="str">
            <v>CONSUMER - NON IPO</v>
          </cell>
        </row>
        <row r="2285">
          <cell r="M2285">
            <v>7382.16</v>
          </cell>
          <cell r="N2285">
            <v>7382.16</v>
          </cell>
          <cell r="R2285">
            <v>217.1</v>
          </cell>
          <cell r="AB2285" t="str">
            <v>Chirografario</v>
          </cell>
          <cell r="AK2285">
            <v>198023.9138630137</v>
          </cell>
          <cell r="AL2285" t="str">
            <v>Chirografario</v>
          </cell>
          <cell r="AM2285" t="str">
            <v>Chirografario - Altro</v>
          </cell>
          <cell r="AN2285" t="str">
            <v>CONSUMER - NON IPO</v>
          </cell>
        </row>
        <row r="2286">
          <cell r="M2286">
            <v>6147.55</v>
          </cell>
          <cell r="N2286">
            <v>6147.55</v>
          </cell>
          <cell r="R2286">
            <v>275.83</v>
          </cell>
          <cell r="AB2286" t="str">
            <v>Chirografario</v>
          </cell>
          <cell r="AK2286">
            <v>36144.225479452056</v>
          </cell>
          <cell r="AL2286" t="str">
            <v>Chirografario</v>
          </cell>
          <cell r="AM2286" t="str">
            <v>Chirografario - Altro</v>
          </cell>
          <cell r="AN2286" t="str">
            <v>CONSUMER - NON IPO</v>
          </cell>
        </row>
        <row r="2287">
          <cell r="M2287">
            <v>19798.939999999999</v>
          </cell>
          <cell r="N2287">
            <v>19798.939999999999</v>
          </cell>
          <cell r="R2287">
            <v>701.31</v>
          </cell>
          <cell r="AB2287" t="str">
            <v>Chirografario</v>
          </cell>
          <cell r="AK2287">
            <v>320959.80268493149</v>
          </cell>
          <cell r="AL2287" t="str">
            <v>Chirografario</v>
          </cell>
          <cell r="AM2287" t="str">
            <v>Chirografario - Altro</v>
          </cell>
          <cell r="AN2287" t="str">
            <v>CONSUMER - NON IPO</v>
          </cell>
        </row>
        <row r="2288">
          <cell r="M2288">
            <v>11645.29</v>
          </cell>
          <cell r="N2288">
            <v>11645.29</v>
          </cell>
          <cell r="R2288">
            <v>493.42999999999995</v>
          </cell>
          <cell r="AB2288" t="str">
            <v>Chirografario</v>
          </cell>
          <cell r="AK2288">
            <v>83877.992904109604</v>
          </cell>
          <cell r="AL2288" t="str">
            <v>Chirografario</v>
          </cell>
          <cell r="AM2288" t="str">
            <v>Chirografario - Altro</v>
          </cell>
          <cell r="AN2288" t="str">
            <v>CONSUMER - NON IPO</v>
          </cell>
        </row>
        <row r="2289">
          <cell r="M2289">
            <v>13062.14</v>
          </cell>
          <cell r="N2289">
            <v>13062.14</v>
          </cell>
          <cell r="R2289">
            <v>416.88</v>
          </cell>
          <cell r="AB2289" t="str">
            <v>Chirografario</v>
          </cell>
          <cell r="AK2289">
            <v>317499.46871232876</v>
          </cell>
          <cell r="AL2289" t="str">
            <v>Chirografario</v>
          </cell>
          <cell r="AM2289" t="str">
            <v>Chirografario - Altro</v>
          </cell>
          <cell r="AN2289" t="str">
            <v>CONSUMER - NON IPO</v>
          </cell>
        </row>
        <row r="2290">
          <cell r="M2290">
            <v>2296.52</v>
          </cell>
          <cell r="N2290">
            <v>2296.52</v>
          </cell>
          <cell r="R2290">
            <v>1283.83</v>
          </cell>
          <cell r="AB2290" t="str">
            <v>Chirografario</v>
          </cell>
          <cell r="AK2290">
            <v>20813.39221917808</v>
          </cell>
          <cell r="AL2290" t="str">
            <v>Chirografario</v>
          </cell>
          <cell r="AM2290" t="str">
            <v>Chirografario - Altro</v>
          </cell>
          <cell r="AN2290" t="str">
            <v>CONSUMER - NON IPO</v>
          </cell>
        </row>
        <row r="2291">
          <cell r="M2291">
            <v>8007.1500000000005</v>
          </cell>
          <cell r="N2291">
            <v>8007.1500000000005</v>
          </cell>
          <cell r="R2291">
            <v>192.48</v>
          </cell>
          <cell r="AB2291" t="str">
            <v>Chirografario</v>
          </cell>
          <cell r="AK2291">
            <v>203206.11082191783</v>
          </cell>
          <cell r="AL2291" t="str">
            <v>Chirografario</v>
          </cell>
          <cell r="AM2291" t="str">
            <v>Chirografario - Altro</v>
          </cell>
          <cell r="AN2291" t="str">
            <v>CONSUMER - NON IPO</v>
          </cell>
        </row>
        <row r="2292">
          <cell r="M2292">
            <v>11939.9</v>
          </cell>
          <cell r="N2292">
            <v>11939.9</v>
          </cell>
          <cell r="R2292">
            <v>3752.16</v>
          </cell>
          <cell r="AB2292" t="str">
            <v>Chirografario</v>
          </cell>
          <cell r="AK2292">
            <v>275370.07726027397</v>
          </cell>
          <cell r="AL2292" t="str">
            <v>Chirografario</v>
          </cell>
          <cell r="AM2292" t="str">
            <v>Chirografario - Altro</v>
          </cell>
          <cell r="AN2292" t="str">
            <v>CONSUMER - NON IPO</v>
          </cell>
        </row>
        <row r="2293">
          <cell r="M2293">
            <v>3699.56</v>
          </cell>
          <cell r="N2293">
            <v>3699.56</v>
          </cell>
          <cell r="R2293">
            <v>2196.91</v>
          </cell>
          <cell r="AB2293" t="str">
            <v>Chirografario</v>
          </cell>
          <cell r="AK2293">
            <v>27001.720109589041</v>
          </cell>
          <cell r="AL2293" t="str">
            <v>Chirografario</v>
          </cell>
          <cell r="AM2293" t="str">
            <v>Chirografario - Altro</v>
          </cell>
          <cell r="AN2293" t="str">
            <v>CONSUMER - NON IPO</v>
          </cell>
        </row>
        <row r="2294">
          <cell r="M2294">
            <v>6456.73</v>
          </cell>
          <cell r="N2294">
            <v>6456.7300000000005</v>
          </cell>
          <cell r="R2294">
            <v>2894.6099999999997</v>
          </cell>
          <cell r="AB2294" t="str">
            <v>Chirografario</v>
          </cell>
          <cell r="AK2294">
            <v>45037.902958904109</v>
          </cell>
          <cell r="AL2294" t="str">
            <v>Chirografario</v>
          </cell>
          <cell r="AM2294" t="str">
            <v>Chirografario - Altro</v>
          </cell>
          <cell r="AN2294" t="str">
            <v>CONSUMER - NON IPO</v>
          </cell>
        </row>
        <row r="2295">
          <cell r="M2295">
            <v>8423.27</v>
          </cell>
          <cell r="N2295">
            <v>8423.27</v>
          </cell>
          <cell r="R2295">
            <v>337.08</v>
          </cell>
          <cell r="AB2295" t="str">
            <v>Chirografario</v>
          </cell>
          <cell r="AK2295">
            <v>93255.983753424676</v>
          </cell>
          <cell r="AL2295" t="str">
            <v>Chirografario</v>
          </cell>
          <cell r="AM2295" t="str">
            <v>Chirografario - Altro</v>
          </cell>
          <cell r="AN2295" t="str">
            <v>CONSUMER - NON IPO</v>
          </cell>
        </row>
        <row r="2296">
          <cell r="M2296">
            <v>4028.58</v>
          </cell>
          <cell r="N2296">
            <v>4028.58</v>
          </cell>
          <cell r="R2296">
            <v>1484.82</v>
          </cell>
          <cell r="AB2296" t="str">
            <v>Chirografario</v>
          </cell>
          <cell r="AK2296">
            <v>47382.723123287666</v>
          </cell>
          <cell r="AL2296" t="str">
            <v>Chirografario</v>
          </cell>
          <cell r="AM2296" t="str">
            <v>Chirografario - Altro</v>
          </cell>
          <cell r="AN2296" t="str">
            <v>CONSUMER - NON IPO</v>
          </cell>
        </row>
        <row r="2297">
          <cell r="M2297">
            <v>870.6</v>
          </cell>
          <cell r="N2297">
            <v>870.6</v>
          </cell>
          <cell r="R2297">
            <v>379.85</v>
          </cell>
          <cell r="AB2297" t="str">
            <v>Chirografario</v>
          </cell>
          <cell r="AK2297">
            <v>9094.7884931506851</v>
          </cell>
          <cell r="AL2297" t="str">
            <v>Chirografario</v>
          </cell>
          <cell r="AM2297" t="str">
            <v>Chirografario - Altro</v>
          </cell>
          <cell r="AN2297" t="str">
            <v>CONSUMER - NON IPO</v>
          </cell>
        </row>
        <row r="2298">
          <cell r="M2298">
            <v>12179.65</v>
          </cell>
          <cell r="N2298">
            <v>12179.65</v>
          </cell>
          <cell r="R2298">
            <v>432.09</v>
          </cell>
          <cell r="AB2298" t="str">
            <v>Chirografario</v>
          </cell>
          <cell r="AK2298">
            <v>68806.680273972597</v>
          </cell>
          <cell r="AL2298" t="str">
            <v>Chirografario</v>
          </cell>
          <cell r="AM2298" t="str">
            <v>Chirografario - Altro</v>
          </cell>
          <cell r="AN2298" t="str">
            <v>CONSUMER - NON IPO</v>
          </cell>
        </row>
        <row r="2299">
          <cell r="M2299">
            <v>4873.76</v>
          </cell>
          <cell r="N2299">
            <v>4873.76</v>
          </cell>
          <cell r="R2299">
            <v>211.57</v>
          </cell>
          <cell r="AB2299" t="str">
            <v>Chirografario</v>
          </cell>
          <cell r="AK2299">
            <v>27533.405808219177</v>
          </cell>
          <cell r="AL2299" t="str">
            <v>Chirografario</v>
          </cell>
          <cell r="AM2299" t="str">
            <v>Chirografario - Altro</v>
          </cell>
          <cell r="AN2299" t="str">
            <v>CONSUMER - NON IPO</v>
          </cell>
        </row>
        <row r="2300">
          <cell r="M2300">
            <v>16950.98</v>
          </cell>
          <cell r="N2300">
            <v>16950.98</v>
          </cell>
          <cell r="R2300">
            <v>683.63</v>
          </cell>
          <cell r="AB2300" t="str">
            <v>Chirografario</v>
          </cell>
          <cell r="AK2300">
            <v>115777.51545205479</v>
          </cell>
          <cell r="AL2300" t="str">
            <v>Chirografario</v>
          </cell>
          <cell r="AM2300" t="str">
            <v>Chirografario - Altro</v>
          </cell>
          <cell r="AN2300" t="str">
            <v>CONSUMER - NON IPO</v>
          </cell>
        </row>
        <row r="2301">
          <cell r="M2301">
            <v>23247.26</v>
          </cell>
          <cell r="N2301">
            <v>23247.26</v>
          </cell>
          <cell r="R2301">
            <v>2046.39</v>
          </cell>
          <cell r="AB2301" t="str">
            <v>Chirografario</v>
          </cell>
          <cell r="AK2301">
            <v>160246.86619178081</v>
          </cell>
          <cell r="AL2301" t="str">
            <v>Chirografario</v>
          </cell>
          <cell r="AM2301" t="str">
            <v>Chirografario - Altro</v>
          </cell>
          <cell r="AN2301" t="str">
            <v>CONSUMER - NON IPO</v>
          </cell>
        </row>
        <row r="2302">
          <cell r="M2302">
            <v>2422.91</v>
          </cell>
          <cell r="N2302">
            <v>2422.91</v>
          </cell>
          <cell r="R2302">
            <v>647.12</v>
          </cell>
          <cell r="AB2302" t="str">
            <v>Chirografario</v>
          </cell>
          <cell r="AK2302">
            <v>14703.412739726025</v>
          </cell>
          <cell r="AL2302" t="str">
            <v>Chirografario</v>
          </cell>
          <cell r="AM2302" t="str">
            <v>Chirografario - Altro</v>
          </cell>
          <cell r="AN2302" t="str">
            <v>CONSUMER - NON IPO</v>
          </cell>
        </row>
        <row r="2303">
          <cell r="M2303">
            <v>13219.05</v>
          </cell>
          <cell r="N2303">
            <v>13219.05</v>
          </cell>
          <cell r="R2303">
            <v>3706.57</v>
          </cell>
          <cell r="AB2303" t="str">
            <v>Chirografario</v>
          </cell>
          <cell r="AK2303">
            <v>110569.20452054794</v>
          </cell>
          <cell r="AL2303" t="str">
            <v>Chirografario</v>
          </cell>
          <cell r="AM2303" t="str">
            <v>Chirografario - Altro</v>
          </cell>
          <cell r="AN2303" t="str">
            <v>CONSUMER - NON IPO</v>
          </cell>
        </row>
        <row r="2304">
          <cell r="M2304">
            <v>9487.3700000000008</v>
          </cell>
          <cell r="N2304">
            <v>9487.369999999999</v>
          </cell>
          <cell r="R2304">
            <v>3563.55</v>
          </cell>
          <cell r="AB2304" t="str">
            <v>Chirografario</v>
          </cell>
          <cell r="AK2304">
            <v>66255.633232876702</v>
          </cell>
          <cell r="AL2304" t="str">
            <v>Chirografario</v>
          </cell>
          <cell r="AM2304" t="str">
            <v>Chirografario - Altro</v>
          </cell>
          <cell r="AN2304" t="str">
            <v>CONSUMER - NON IPO</v>
          </cell>
        </row>
        <row r="2305">
          <cell r="M2305">
            <v>20847.95</v>
          </cell>
          <cell r="N2305">
            <v>20847.95</v>
          </cell>
          <cell r="R2305">
            <v>471.5</v>
          </cell>
          <cell r="AB2305" t="str">
            <v>Chirografario</v>
          </cell>
          <cell r="AK2305">
            <v>502235.68315068493</v>
          </cell>
          <cell r="AL2305" t="str">
            <v>Chirografario</v>
          </cell>
          <cell r="AM2305" t="str">
            <v>Chirografario - Altro</v>
          </cell>
          <cell r="AN2305" t="str">
            <v>CONSUMER - NON IPO</v>
          </cell>
        </row>
        <row r="2306">
          <cell r="M2306">
            <v>15470.279999999999</v>
          </cell>
          <cell r="N2306">
            <v>15470.28</v>
          </cell>
          <cell r="R2306">
            <v>535</v>
          </cell>
          <cell r="AB2306" t="str">
            <v>Chirografario</v>
          </cell>
          <cell r="AK2306">
            <v>231164.12909589044</v>
          </cell>
          <cell r="AL2306" t="str">
            <v>Chirografario</v>
          </cell>
          <cell r="AM2306" t="str">
            <v>Chirografario - Altro</v>
          </cell>
          <cell r="AN2306" t="str">
            <v>CONSUMER - NON IPO</v>
          </cell>
        </row>
        <row r="2307">
          <cell r="M2307">
            <v>11050.800000000001</v>
          </cell>
          <cell r="N2307">
            <v>11050.8</v>
          </cell>
          <cell r="R2307">
            <v>251.79</v>
          </cell>
          <cell r="AB2307" t="str">
            <v>Ipotecario</v>
          </cell>
          <cell r="AK2307">
            <v>128915.90794520547</v>
          </cell>
          <cell r="AL2307" t="str">
            <v>Ipotecario</v>
          </cell>
          <cell r="AM2307" t="str">
            <v>Ipotecario</v>
          </cell>
          <cell r="AN2307" t="str">
            <v>CONSUMER - IPO</v>
          </cell>
        </row>
        <row r="2308">
          <cell r="M2308">
            <v>5556.4500000000007</v>
          </cell>
          <cell r="N2308">
            <v>5556.4500000000007</v>
          </cell>
          <cell r="R2308">
            <v>221</v>
          </cell>
          <cell r="AB2308" t="str">
            <v>Chirografario</v>
          </cell>
          <cell r="AK2308">
            <v>62156.124246575346</v>
          </cell>
          <cell r="AL2308" t="str">
            <v>Chirografario</v>
          </cell>
          <cell r="AM2308" t="str">
            <v>Chirografario - Altro</v>
          </cell>
          <cell r="AN2308" t="str">
            <v>CONSUMER - NON IPO</v>
          </cell>
        </row>
        <row r="2309">
          <cell r="M2309">
            <v>17368.349999999999</v>
          </cell>
          <cell r="N2309">
            <v>17368.350000000002</v>
          </cell>
          <cell r="R2309">
            <v>12624.07</v>
          </cell>
          <cell r="AB2309" t="str">
            <v>Chirografario</v>
          </cell>
          <cell r="AK2309">
            <v>147274.09109589044</v>
          </cell>
          <cell r="AL2309" t="str">
            <v>Chirografario</v>
          </cell>
          <cell r="AM2309" t="str">
            <v>Chirografario - Altro</v>
          </cell>
          <cell r="AN2309" t="str">
            <v>CONSUMER - NON IPO</v>
          </cell>
        </row>
        <row r="2310">
          <cell r="M2310">
            <v>9372.56</v>
          </cell>
          <cell r="N2310">
            <v>9372.56</v>
          </cell>
          <cell r="R2310">
            <v>5479.29</v>
          </cell>
          <cell r="AB2310" t="str">
            <v>Chirografario</v>
          </cell>
          <cell r="AK2310">
            <v>79320.103671232879</v>
          </cell>
          <cell r="AL2310" t="str">
            <v>Chirografario</v>
          </cell>
          <cell r="AM2310" t="str">
            <v>Chirografario - Altro</v>
          </cell>
          <cell r="AN2310" t="str">
            <v>CONSUMER - NON IPO</v>
          </cell>
        </row>
        <row r="2311">
          <cell r="M2311">
            <v>25201.98</v>
          </cell>
          <cell r="N2311">
            <v>25201.98</v>
          </cell>
          <cell r="R2311">
            <v>0</v>
          </cell>
          <cell r="AB2311" t="str">
            <v>Chirografario</v>
          </cell>
          <cell r="AK2311">
            <v>175723.39479452054</v>
          </cell>
          <cell r="AL2311" t="str">
            <v>Chirografario</v>
          </cell>
          <cell r="AM2311" t="str">
            <v>Chirografario - Altro</v>
          </cell>
          <cell r="AN2311" t="str">
            <v>CONSUMER - NON IPO</v>
          </cell>
        </row>
        <row r="2312">
          <cell r="M2312">
            <v>13025.3</v>
          </cell>
          <cell r="N2312">
            <v>13025.3</v>
          </cell>
          <cell r="R2312">
            <v>5552.42</v>
          </cell>
          <cell r="AB2312" t="str">
            <v>Chirografario</v>
          </cell>
          <cell r="AK2312">
            <v>98778.165479452044</v>
          </cell>
          <cell r="AL2312" t="str">
            <v>Chirografario</v>
          </cell>
          <cell r="AM2312" t="str">
            <v>Chirografario - Altro</v>
          </cell>
          <cell r="AN2312" t="str">
            <v>CONSUMER - NON IPO</v>
          </cell>
        </row>
        <row r="2313">
          <cell r="M2313">
            <v>5200.8</v>
          </cell>
          <cell r="N2313">
            <v>5200.7999999999993</v>
          </cell>
          <cell r="R2313">
            <v>1560.36</v>
          </cell>
          <cell r="AB2313" t="str">
            <v>Chirografario</v>
          </cell>
          <cell r="AK2313">
            <v>44612.889863013697</v>
          </cell>
          <cell r="AL2313" t="str">
            <v>Chirografario</v>
          </cell>
          <cell r="AM2313" t="str">
            <v>Chirografario - Altro</v>
          </cell>
          <cell r="AN2313" t="str">
            <v>CONSUMER - NON IPO</v>
          </cell>
        </row>
        <row r="2314">
          <cell r="M2314">
            <v>10240.85</v>
          </cell>
          <cell r="N2314">
            <v>10240.85</v>
          </cell>
          <cell r="R2314">
            <v>4301.8500000000004</v>
          </cell>
          <cell r="AB2314" t="str">
            <v>Chirografario</v>
          </cell>
          <cell r="AK2314">
            <v>76343.432465753431</v>
          </cell>
          <cell r="AL2314" t="str">
            <v>Chirografario</v>
          </cell>
          <cell r="AM2314" t="str">
            <v>Chirografario - Altro</v>
          </cell>
          <cell r="AN2314" t="str">
            <v>CONSUMER - NON IPO</v>
          </cell>
        </row>
        <row r="2315">
          <cell r="M2315">
            <v>10205.299999999999</v>
          </cell>
          <cell r="N2315">
            <v>10205.300000000001</v>
          </cell>
          <cell r="R2315">
            <v>349.77</v>
          </cell>
          <cell r="AB2315" t="str">
            <v>Chirografario</v>
          </cell>
          <cell r="AK2315">
            <v>157049.78109589042</v>
          </cell>
          <cell r="AL2315" t="str">
            <v>Chirografario</v>
          </cell>
          <cell r="AM2315" t="str">
            <v>Chirografario - Altro</v>
          </cell>
          <cell r="AN2315" t="str">
            <v>CONSUMER - NON IPO</v>
          </cell>
        </row>
        <row r="2316">
          <cell r="M2316">
            <v>5726.05</v>
          </cell>
          <cell r="N2316">
            <v>5726.05</v>
          </cell>
          <cell r="R2316">
            <v>552.49</v>
          </cell>
          <cell r="AB2316" t="str">
            <v>Chirografario</v>
          </cell>
          <cell r="AK2316">
            <v>10463.76808219178</v>
          </cell>
          <cell r="AL2316" t="str">
            <v>Chirografario</v>
          </cell>
          <cell r="AM2316" t="str">
            <v>Chirografario - Altro</v>
          </cell>
          <cell r="AN2316" t="str">
            <v>CONSUMER - NON IPO</v>
          </cell>
        </row>
        <row r="2317">
          <cell r="M2317">
            <v>27024.66</v>
          </cell>
          <cell r="N2317">
            <v>27024.66</v>
          </cell>
          <cell r="R2317">
            <v>4981.51</v>
          </cell>
          <cell r="AB2317" t="str">
            <v>Chirografario</v>
          </cell>
          <cell r="AK2317">
            <v>209755.78569863015</v>
          </cell>
          <cell r="AL2317" t="str">
            <v>Chirografario</v>
          </cell>
          <cell r="AM2317" t="str">
            <v>Chirografario - Altro</v>
          </cell>
          <cell r="AN2317" t="str">
            <v>CONSUMER - NON IPO</v>
          </cell>
        </row>
        <row r="2318">
          <cell r="M2318">
            <v>10028.34</v>
          </cell>
          <cell r="N2318">
            <v>10028.34</v>
          </cell>
          <cell r="R2318">
            <v>1893.79</v>
          </cell>
          <cell r="AB2318" t="str">
            <v>Chirografario</v>
          </cell>
          <cell r="AK2318">
            <v>148721.65594520548</v>
          </cell>
          <cell r="AL2318" t="str">
            <v>Chirografario</v>
          </cell>
          <cell r="AM2318" t="str">
            <v>Chirografario - Altro</v>
          </cell>
          <cell r="AN2318" t="str">
            <v>CONSUMER - NON IPO</v>
          </cell>
        </row>
        <row r="2319">
          <cell r="M2319">
            <v>6180.41</v>
          </cell>
          <cell r="N2319">
            <v>6180.41</v>
          </cell>
          <cell r="R2319">
            <v>2724.27</v>
          </cell>
          <cell r="AB2319" t="str">
            <v>Chirografario</v>
          </cell>
          <cell r="AK2319">
            <v>41552.674356164382</v>
          </cell>
          <cell r="AL2319" t="str">
            <v>Chirografario</v>
          </cell>
          <cell r="AM2319" t="str">
            <v>Chirografario - Altro</v>
          </cell>
          <cell r="AN2319" t="str">
            <v>CONSUMER - NON IPO</v>
          </cell>
        </row>
        <row r="2320">
          <cell r="M2320">
            <v>1959.72</v>
          </cell>
          <cell r="N2320">
            <v>1959.72</v>
          </cell>
          <cell r="R2320">
            <v>696.38</v>
          </cell>
          <cell r="AB2320" t="str">
            <v>Chirografario</v>
          </cell>
          <cell r="AK2320">
            <v>20075.049534246577</v>
          </cell>
          <cell r="AL2320" t="str">
            <v>Chirografario</v>
          </cell>
          <cell r="AM2320" t="str">
            <v>Chirografario - Altro</v>
          </cell>
          <cell r="AN2320" t="str">
            <v>CONSUMER - NON IPO</v>
          </cell>
        </row>
        <row r="2321">
          <cell r="M2321">
            <v>5054.96</v>
          </cell>
          <cell r="N2321">
            <v>5054.96</v>
          </cell>
          <cell r="R2321">
            <v>214.77</v>
          </cell>
          <cell r="AB2321" t="str">
            <v>Chirografario</v>
          </cell>
          <cell r="AK2321">
            <v>42974.084602739727</v>
          </cell>
          <cell r="AL2321" t="str">
            <v>Chirografario</v>
          </cell>
          <cell r="AM2321" t="str">
            <v>Chirografario - Altro</v>
          </cell>
          <cell r="AN2321" t="str">
            <v>CONSUMER - NON IPO</v>
          </cell>
        </row>
        <row r="2322">
          <cell r="M2322">
            <v>4058.26</v>
          </cell>
          <cell r="N2322">
            <v>4058.2599999999998</v>
          </cell>
          <cell r="R2322">
            <v>172.44</v>
          </cell>
          <cell r="AB2322" t="str">
            <v>Chirografario</v>
          </cell>
          <cell r="AK2322">
            <v>34500.76926027397</v>
          </cell>
          <cell r="AL2322" t="str">
            <v>Chirografario</v>
          </cell>
          <cell r="AM2322" t="str">
            <v>Chirografario - Altro</v>
          </cell>
          <cell r="AN2322" t="str">
            <v>CONSUMER - NON IPO</v>
          </cell>
        </row>
        <row r="2323">
          <cell r="M2323">
            <v>2497.48</v>
          </cell>
          <cell r="N2323">
            <v>2497.48</v>
          </cell>
          <cell r="R2323">
            <v>663.28</v>
          </cell>
          <cell r="AB2323" t="str">
            <v>Chirografario</v>
          </cell>
          <cell r="AK2323">
            <v>19240.859616438356</v>
          </cell>
          <cell r="AL2323" t="str">
            <v>Chirografario</v>
          </cell>
          <cell r="AM2323" t="str">
            <v>Chirografario - Altro</v>
          </cell>
          <cell r="AN2323" t="str">
            <v>CONSUMER - NON IPO</v>
          </cell>
        </row>
        <row r="2324">
          <cell r="M2324">
            <v>12883.81</v>
          </cell>
          <cell r="N2324">
            <v>12883.81</v>
          </cell>
          <cell r="R2324">
            <v>564.73</v>
          </cell>
          <cell r="AB2324" t="str">
            <v>Chirografario</v>
          </cell>
          <cell r="AK2324">
            <v>104553.00060273973</v>
          </cell>
          <cell r="AL2324" t="str">
            <v>Chirografario</v>
          </cell>
          <cell r="AM2324" t="str">
            <v>Chirografario - Altro</v>
          </cell>
          <cell r="AN2324" t="str">
            <v>CONSUMER - NON IPO</v>
          </cell>
        </row>
        <row r="2325">
          <cell r="M2325">
            <v>113123.34000000001</v>
          </cell>
          <cell r="N2325">
            <v>113123.34000000001</v>
          </cell>
          <cell r="R2325">
            <v>6933.03</v>
          </cell>
          <cell r="AB2325" t="str">
            <v>Chirografario</v>
          </cell>
          <cell r="AK2325">
            <v>3217661.6873424659</v>
          </cell>
          <cell r="AL2325" t="str">
            <v>Chirografario</v>
          </cell>
          <cell r="AM2325" t="str">
            <v>Chirografario - Altro</v>
          </cell>
          <cell r="AN2325" t="str">
            <v>CONSUMER - NON IPO</v>
          </cell>
        </row>
        <row r="2326">
          <cell r="M2326">
            <v>6426.2799999999988</v>
          </cell>
          <cell r="N2326">
            <v>6426.28</v>
          </cell>
          <cell r="R2326">
            <v>1556.68</v>
          </cell>
          <cell r="AB2326" t="str">
            <v>Chirografario</v>
          </cell>
          <cell r="AK2326">
            <v>96517.443726027399</v>
          </cell>
          <cell r="AL2326" t="str">
            <v>Chirografario</v>
          </cell>
          <cell r="AM2326" t="str">
            <v>Chirografario - Altro</v>
          </cell>
          <cell r="AN2326" t="str">
            <v>CONSUMER - NON IPO</v>
          </cell>
        </row>
        <row r="2327">
          <cell r="M2327">
            <v>4693.7700000000004</v>
          </cell>
          <cell r="N2327">
            <v>4693.7700000000004</v>
          </cell>
          <cell r="R2327">
            <v>1993.09</v>
          </cell>
          <cell r="AB2327" t="str">
            <v>Chirografario</v>
          </cell>
          <cell r="AK2327">
            <v>29037.07578082192</v>
          </cell>
          <cell r="AL2327" t="str">
            <v>Chirografario</v>
          </cell>
          <cell r="AM2327" t="str">
            <v>Chirografario - Altro</v>
          </cell>
          <cell r="AN2327" t="str">
            <v>CONSUMER - NON IPO</v>
          </cell>
        </row>
        <row r="2328">
          <cell r="M2328">
            <v>19056.510000000002</v>
          </cell>
          <cell r="N2328">
            <v>19056.510000000002</v>
          </cell>
          <cell r="R2328">
            <v>429.17</v>
          </cell>
          <cell r="AB2328" t="str">
            <v>Chirografario</v>
          </cell>
          <cell r="AK2328">
            <v>479754.16545205482</v>
          </cell>
          <cell r="AL2328" t="str">
            <v>Chirografario</v>
          </cell>
          <cell r="AM2328" t="str">
            <v>Chirografario - Altro</v>
          </cell>
          <cell r="AN2328" t="str">
            <v>CONSUMER - NON IPO</v>
          </cell>
        </row>
        <row r="2329">
          <cell r="M2329">
            <v>18569.91</v>
          </cell>
          <cell r="N2329">
            <v>18569.91</v>
          </cell>
          <cell r="R2329">
            <v>537.72</v>
          </cell>
          <cell r="AB2329" t="str">
            <v>Chirografario</v>
          </cell>
          <cell r="AK2329">
            <v>420137.85419178085</v>
          </cell>
          <cell r="AL2329" t="str">
            <v>Chirografario</v>
          </cell>
          <cell r="AM2329" t="str">
            <v>Chirografario - Altro</v>
          </cell>
          <cell r="AN2329" t="str">
            <v>CONSUMER - NON IPO</v>
          </cell>
        </row>
        <row r="2330">
          <cell r="M2330">
            <v>17288.7</v>
          </cell>
          <cell r="N2330">
            <v>17288.7</v>
          </cell>
          <cell r="R2330">
            <v>6880.45</v>
          </cell>
          <cell r="AB2330" t="str">
            <v>Chirografario</v>
          </cell>
          <cell r="AK2330">
            <v>144940.88219178084</v>
          </cell>
          <cell r="AL2330" t="str">
            <v>Chirografario</v>
          </cell>
          <cell r="AM2330" t="str">
            <v>Chirografario - Altro</v>
          </cell>
          <cell r="AN2330" t="str">
            <v>CONSUMER - NON IPO</v>
          </cell>
        </row>
        <row r="2331">
          <cell r="M2331">
            <v>2671.32</v>
          </cell>
          <cell r="N2331">
            <v>2671.3199999999997</v>
          </cell>
          <cell r="R2331">
            <v>453.71</v>
          </cell>
          <cell r="AB2331" t="str">
            <v>Chirografario</v>
          </cell>
          <cell r="AK2331">
            <v>20580.142027397258</v>
          </cell>
          <cell r="AL2331" t="str">
            <v>Chirografario</v>
          </cell>
          <cell r="AM2331" t="str">
            <v>Chirografario - Altro</v>
          </cell>
          <cell r="AN2331" t="str">
            <v>CONSUMER - NON IPO</v>
          </cell>
        </row>
        <row r="2332">
          <cell r="M2332">
            <v>19557.150000000001</v>
          </cell>
          <cell r="N2332">
            <v>19557.150000000001</v>
          </cell>
          <cell r="R2332">
            <v>8009.45</v>
          </cell>
          <cell r="AB2332" t="str">
            <v>Chirografario</v>
          </cell>
          <cell r="AK2332">
            <v>211592.28863013702</v>
          </cell>
          <cell r="AL2332" t="str">
            <v>Chirografario</v>
          </cell>
          <cell r="AM2332" t="str">
            <v>Chirografario - Altro</v>
          </cell>
          <cell r="AN2332" t="str">
            <v>CONSUMER - NON IPO</v>
          </cell>
        </row>
        <row r="2333">
          <cell r="M2333">
            <v>4279.07</v>
          </cell>
          <cell r="N2333">
            <v>4279.07</v>
          </cell>
          <cell r="R2333">
            <v>1533</v>
          </cell>
          <cell r="AB2333" t="str">
            <v>Chirografario</v>
          </cell>
          <cell r="AK2333">
            <v>46296.020356164379</v>
          </cell>
          <cell r="AL2333" t="str">
            <v>Chirografario</v>
          </cell>
          <cell r="AM2333" t="str">
            <v>Chirografario - Altro</v>
          </cell>
          <cell r="AN2333" t="str">
            <v>CONSUMER - NON IPO</v>
          </cell>
        </row>
        <row r="2334">
          <cell r="M2334">
            <v>2522.4699999999998</v>
          </cell>
          <cell r="N2334">
            <v>2522.4700000000003</v>
          </cell>
          <cell r="R2334">
            <v>0</v>
          </cell>
          <cell r="AB2334" t="str">
            <v>Chirografario</v>
          </cell>
          <cell r="AK2334">
            <v>13572.961863013699</v>
          </cell>
          <cell r="AL2334" t="str">
            <v>Chirografario</v>
          </cell>
          <cell r="AM2334" t="str">
            <v>Chirografario - Altro</v>
          </cell>
          <cell r="AN2334" t="str">
            <v>CONSUMER - NON IPO</v>
          </cell>
        </row>
        <row r="2335">
          <cell r="M2335">
            <v>20858.8</v>
          </cell>
          <cell r="N2335">
            <v>20858.800000000003</v>
          </cell>
          <cell r="R2335">
            <v>771.95999999999992</v>
          </cell>
          <cell r="AB2335" t="str">
            <v>Chirografario</v>
          </cell>
          <cell r="AK2335">
            <v>318482.44493150688</v>
          </cell>
          <cell r="AL2335" t="str">
            <v>Chirografario</v>
          </cell>
          <cell r="AM2335" t="str">
            <v>Chirografario - Altro</v>
          </cell>
          <cell r="AN2335" t="str">
            <v>CONSUMER - NON IPO</v>
          </cell>
        </row>
        <row r="2336">
          <cell r="M2336">
            <v>3942.11</v>
          </cell>
          <cell r="N2336">
            <v>3942.1099999999997</v>
          </cell>
          <cell r="R2336">
            <v>164.49</v>
          </cell>
          <cell r="AB2336" t="str">
            <v>Chirografario</v>
          </cell>
          <cell r="AK2336">
            <v>28674.800136986301</v>
          </cell>
          <cell r="AL2336" t="str">
            <v>Chirografario</v>
          </cell>
          <cell r="AM2336" t="str">
            <v>Chirografario - Altro</v>
          </cell>
          <cell r="AN2336" t="str">
            <v>CONSUMER - NON IPO</v>
          </cell>
        </row>
        <row r="2337">
          <cell r="M2337">
            <v>16447.580000000002</v>
          </cell>
          <cell r="N2337">
            <v>16447.579999999998</v>
          </cell>
          <cell r="R2337">
            <v>2558.85</v>
          </cell>
          <cell r="AB2337" t="str">
            <v>Chirografario</v>
          </cell>
          <cell r="AK2337">
            <v>143296.72438356161</v>
          </cell>
          <cell r="AL2337" t="str">
            <v>Chirografario</v>
          </cell>
          <cell r="AM2337" t="str">
            <v>Chirografario - Altro</v>
          </cell>
          <cell r="AN2337" t="str">
            <v>CONSUMER - NON IPO</v>
          </cell>
        </row>
        <row r="2338">
          <cell r="M2338">
            <v>9999.94</v>
          </cell>
          <cell r="N2338">
            <v>9999.94</v>
          </cell>
          <cell r="R2338">
            <v>437.44</v>
          </cell>
          <cell r="AB2338" t="str">
            <v>Chirografario</v>
          </cell>
          <cell r="AK2338">
            <v>73287.231506849319</v>
          </cell>
          <cell r="AL2338" t="str">
            <v>Chirografario</v>
          </cell>
          <cell r="AM2338" t="str">
            <v>Chirografario - Altro</v>
          </cell>
          <cell r="AN2338" t="str">
            <v>CONSUMER - NON IPO</v>
          </cell>
        </row>
        <row r="2339">
          <cell r="M2339">
            <v>19999.669999999998</v>
          </cell>
          <cell r="N2339">
            <v>19999.670000000002</v>
          </cell>
          <cell r="R2339">
            <v>8311.4599999999991</v>
          </cell>
          <cell r="AB2339" t="str">
            <v>Chirografario</v>
          </cell>
          <cell r="AK2339">
            <v>171175.2577534247</v>
          </cell>
          <cell r="AL2339" t="str">
            <v>Chirografario</v>
          </cell>
          <cell r="AM2339" t="str">
            <v>Chirografario - Altro</v>
          </cell>
          <cell r="AN2339" t="str">
            <v>CONSUMER - NON IPO</v>
          </cell>
        </row>
        <row r="2340">
          <cell r="M2340">
            <v>23970.19</v>
          </cell>
          <cell r="N2340">
            <v>23970.19</v>
          </cell>
          <cell r="R2340">
            <v>1064.1600000000001</v>
          </cell>
          <cell r="AB2340" t="str">
            <v>Chirografario</v>
          </cell>
          <cell r="AK2340">
            <v>129439.026</v>
          </cell>
          <cell r="AL2340" t="str">
            <v>Chirografario</v>
          </cell>
          <cell r="AM2340" t="str">
            <v>Chirografario - Altro</v>
          </cell>
          <cell r="AN2340" t="str">
            <v>CONSUMER - NON IPO</v>
          </cell>
        </row>
        <row r="2341">
          <cell r="M2341">
            <v>11588.6</v>
          </cell>
          <cell r="N2341">
            <v>11588.599999999999</v>
          </cell>
          <cell r="R2341">
            <v>1976.86</v>
          </cell>
          <cell r="AB2341" t="str">
            <v>Chirografario</v>
          </cell>
          <cell r="AK2341">
            <v>89279.844383561634</v>
          </cell>
          <cell r="AL2341" t="str">
            <v>Chirografario</v>
          </cell>
          <cell r="AM2341" t="str">
            <v>Chirografario - Altro</v>
          </cell>
          <cell r="AN2341" t="str">
            <v>CONSUMER - NON IPO</v>
          </cell>
        </row>
        <row r="2342">
          <cell r="M2342">
            <v>3834.15</v>
          </cell>
          <cell r="N2342">
            <v>3834.15</v>
          </cell>
          <cell r="R2342">
            <v>631.02</v>
          </cell>
          <cell r="AB2342" t="str">
            <v>Chirografario</v>
          </cell>
          <cell r="AK2342">
            <v>32690.067945205479</v>
          </cell>
          <cell r="AL2342" t="str">
            <v>Chirografario</v>
          </cell>
          <cell r="AM2342" t="str">
            <v>Chirografario - Altro</v>
          </cell>
          <cell r="AN2342" t="str">
            <v>CONSUMER - NON IPO</v>
          </cell>
        </row>
        <row r="2343">
          <cell r="M2343">
            <v>18209.53</v>
          </cell>
          <cell r="N2343">
            <v>18209.530000000002</v>
          </cell>
          <cell r="R2343">
            <v>783.57</v>
          </cell>
          <cell r="AB2343" t="str">
            <v>Chirografario</v>
          </cell>
          <cell r="AK2343">
            <v>132904.6244383562</v>
          </cell>
          <cell r="AL2343" t="str">
            <v>Chirografario</v>
          </cell>
          <cell r="AM2343" t="str">
            <v>Chirografario - Altro</v>
          </cell>
          <cell r="AN2343" t="str">
            <v>CONSUMER - NON IPO</v>
          </cell>
        </row>
        <row r="2344">
          <cell r="M2344">
            <v>13423.92</v>
          </cell>
          <cell r="N2344">
            <v>13423.919999999998</v>
          </cell>
          <cell r="R2344">
            <v>5670.1</v>
          </cell>
          <cell r="AB2344" t="str">
            <v>Chirografario</v>
          </cell>
          <cell r="AK2344">
            <v>98380.783561643824</v>
          </cell>
          <cell r="AL2344" t="str">
            <v>Chirografario</v>
          </cell>
          <cell r="AM2344" t="str">
            <v>Chirografario - Altro</v>
          </cell>
          <cell r="AN2344" t="str">
            <v>CONSUMER - NON IPO</v>
          </cell>
        </row>
        <row r="2345">
          <cell r="M2345">
            <v>28196.45</v>
          </cell>
          <cell r="N2345">
            <v>28196.45</v>
          </cell>
          <cell r="R2345">
            <v>9731.1600000000017</v>
          </cell>
          <cell r="AB2345" t="str">
            <v>Chirografario</v>
          </cell>
          <cell r="AK2345">
            <v>492781.24534246582</v>
          </cell>
          <cell r="AL2345" t="str">
            <v>Chirografario</v>
          </cell>
          <cell r="AM2345" t="str">
            <v>Chirografario - Altro</v>
          </cell>
          <cell r="AN2345" t="str">
            <v>CONSUMER - NON IPO</v>
          </cell>
        </row>
        <row r="2346">
          <cell r="M2346">
            <v>8271.83</v>
          </cell>
          <cell r="N2346">
            <v>8271.8299999999981</v>
          </cell>
          <cell r="R2346">
            <v>336.54999999999995</v>
          </cell>
          <cell r="AB2346" t="str">
            <v>Chirografario</v>
          </cell>
          <cell r="AK2346">
            <v>123442.89865753423</v>
          </cell>
          <cell r="AL2346" t="str">
            <v>Chirografario</v>
          </cell>
          <cell r="AM2346" t="str">
            <v>Chirografario - Altro</v>
          </cell>
          <cell r="AN2346" t="str">
            <v>CONSUMER - NON IPO</v>
          </cell>
        </row>
        <row r="2347">
          <cell r="M2347">
            <v>11376.43</v>
          </cell>
          <cell r="N2347">
            <v>11376.43</v>
          </cell>
          <cell r="R2347">
            <v>4476.08</v>
          </cell>
          <cell r="AB2347" t="str">
            <v>Chirografario</v>
          </cell>
          <cell r="AK2347">
            <v>169181.53983561645</v>
          </cell>
          <cell r="AL2347" t="str">
            <v>Chirografario</v>
          </cell>
          <cell r="AM2347" t="str">
            <v>Chirografario - Altro</v>
          </cell>
          <cell r="AN2347" t="str">
            <v>CONSUMER - NON IPO</v>
          </cell>
        </row>
        <row r="2348">
          <cell r="M2348">
            <v>14473.19</v>
          </cell>
          <cell r="N2348">
            <v>14473.19</v>
          </cell>
          <cell r="R2348">
            <v>527.05999999999995</v>
          </cell>
          <cell r="AB2348" t="str">
            <v>Chirografario</v>
          </cell>
          <cell r="AK2348">
            <v>216066.88304109589</v>
          </cell>
          <cell r="AL2348" t="str">
            <v>Chirografario</v>
          </cell>
          <cell r="AM2348" t="str">
            <v>Chirografario - Altro</v>
          </cell>
          <cell r="AN2348" t="str">
            <v>CONSUMER - NON IPO</v>
          </cell>
        </row>
        <row r="2349">
          <cell r="M2349">
            <v>1834.56</v>
          </cell>
          <cell r="N2349">
            <v>1834.56</v>
          </cell>
          <cell r="R2349">
            <v>702.92</v>
          </cell>
          <cell r="AB2349" t="str">
            <v>Chirografario</v>
          </cell>
          <cell r="AK2349">
            <v>15259.518246575341</v>
          </cell>
          <cell r="AL2349" t="str">
            <v>Chirografario</v>
          </cell>
          <cell r="AM2349" t="str">
            <v>Chirografario - Altro</v>
          </cell>
          <cell r="AN2349" t="str">
            <v>CONSUMER - NON IPO</v>
          </cell>
        </row>
        <row r="2350">
          <cell r="M2350">
            <v>17181.419999999998</v>
          </cell>
          <cell r="N2350">
            <v>17181.420000000002</v>
          </cell>
          <cell r="R2350">
            <v>2909.73</v>
          </cell>
          <cell r="AB2350" t="str">
            <v>Chirografario</v>
          </cell>
          <cell r="AK2350">
            <v>125118.39550684932</v>
          </cell>
          <cell r="AL2350" t="str">
            <v>Chirografario</v>
          </cell>
          <cell r="AM2350" t="str">
            <v>Chirografario - Altro</v>
          </cell>
          <cell r="AN2350" t="str">
            <v>CONSUMER - NON IPO</v>
          </cell>
        </row>
        <row r="2351">
          <cell r="M2351">
            <v>24187.67</v>
          </cell>
          <cell r="N2351">
            <v>24187.67</v>
          </cell>
          <cell r="R2351">
            <v>10811.47</v>
          </cell>
          <cell r="AB2351" t="str">
            <v>Chirografario</v>
          </cell>
          <cell r="AK2351">
            <v>167723.26786301369</v>
          </cell>
          <cell r="AL2351" t="str">
            <v>Chirografario</v>
          </cell>
          <cell r="AM2351" t="str">
            <v>Chirografario - Altro</v>
          </cell>
          <cell r="AN2351" t="str">
            <v>CONSUMER - NON IPO</v>
          </cell>
        </row>
        <row r="2352">
          <cell r="M2352">
            <v>6218.4</v>
          </cell>
          <cell r="N2352">
            <v>6218.4</v>
          </cell>
          <cell r="R2352">
            <v>274.01</v>
          </cell>
          <cell r="AB2352" t="str">
            <v>Chirografario</v>
          </cell>
          <cell r="AK2352">
            <v>42745.111232876712</v>
          </cell>
          <cell r="AL2352" t="str">
            <v>Chirografario</v>
          </cell>
          <cell r="AM2352" t="str">
            <v>Chirografario - Altro</v>
          </cell>
          <cell r="AN2352" t="str">
            <v>CONSUMER - NON IPO</v>
          </cell>
        </row>
        <row r="2353">
          <cell r="M2353">
            <v>21301.23</v>
          </cell>
          <cell r="N2353">
            <v>21301.23</v>
          </cell>
          <cell r="R2353">
            <v>995.87</v>
          </cell>
          <cell r="AB2353" t="str">
            <v>Chirografario</v>
          </cell>
          <cell r="AK2353">
            <v>69681.283890410967</v>
          </cell>
          <cell r="AL2353" t="str">
            <v>Chirografario</v>
          </cell>
          <cell r="AM2353" t="str">
            <v>Chirografario - Altro</v>
          </cell>
          <cell r="AN2353" t="str">
            <v>CONSUMER - NON IPO</v>
          </cell>
        </row>
        <row r="2354">
          <cell r="M2354">
            <v>3072.98</v>
          </cell>
          <cell r="N2354">
            <v>3072.98</v>
          </cell>
          <cell r="R2354">
            <v>0</v>
          </cell>
          <cell r="AB2354" t="str">
            <v>Chirografario</v>
          </cell>
          <cell r="AK2354">
            <v>16770.893589041094</v>
          </cell>
          <cell r="AL2354" t="str">
            <v>Chirografario</v>
          </cell>
          <cell r="AM2354" t="str">
            <v>Chirografario - Altro</v>
          </cell>
          <cell r="AN2354" t="str">
            <v>CONSUMER - NON IPO</v>
          </cell>
        </row>
        <row r="2355">
          <cell r="M2355">
            <v>21698.75</v>
          </cell>
          <cell r="N2355">
            <v>21698.75</v>
          </cell>
          <cell r="R2355">
            <v>8332.2800000000007</v>
          </cell>
          <cell r="AB2355" t="str">
            <v>Chirografario</v>
          </cell>
          <cell r="AK2355">
            <v>273523.14726027398</v>
          </cell>
          <cell r="AL2355" t="str">
            <v>Chirografario</v>
          </cell>
          <cell r="AM2355" t="str">
            <v>Chirografario - Altro</v>
          </cell>
          <cell r="AN2355" t="str">
            <v>CONSUMER - NON IPO</v>
          </cell>
        </row>
        <row r="2356">
          <cell r="M2356">
            <v>11432.880000000001</v>
          </cell>
          <cell r="N2356">
            <v>11432.880000000001</v>
          </cell>
          <cell r="R2356">
            <v>5240.2</v>
          </cell>
          <cell r="AB2356" t="str">
            <v>Chirografario</v>
          </cell>
          <cell r="AK2356">
            <v>137351.17479452054</v>
          </cell>
          <cell r="AL2356" t="str">
            <v>Chirografario</v>
          </cell>
          <cell r="AM2356" t="str">
            <v>Chirografario - Altro</v>
          </cell>
          <cell r="AN2356" t="str">
            <v>CONSUMER - NON IPO</v>
          </cell>
        </row>
        <row r="2357">
          <cell r="M2357">
            <v>10813.08</v>
          </cell>
          <cell r="N2357">
            <v>10813.08</v>
          </cell>
          <cell r="R2357">
            <v>1775.5</v>
          </cell>
          <cell r="AB2357" t="str">
            <v>Chirografario</v>
          </cell>
          <cell r="AK2357">
            <v>77883.800876712325</v>
          </cell>
          <cell r="AL2357" t="str">
            <v>Chirografario</v>
          </cell>
          <cell r="AM2357" t="str">
            <v>Chirografario - Altro</v>
          </cell>
          <cell r="AN2357" t="str">
            <v>CONSUMER - NON IPO</v>
          </cell>
        </row>
        <row r="2358">
          <cell r="M2358">
            <v>7919.6600000000008</v>
          </cell>
          <cell r="N2358">
            <v>7919.6600000000008</v>
          </cell>
          <cell r="R2358">
            <v>1249.78</v>
          </cell>
          <cell r="AB2358" t="str">
            <v>Chirografario</v>
          </cell>
          <cell r="AK2358">
            <v>87962.470246575351</v>
          </cell>
          <cell r="AL2358" t="str">
            <v>Chirografario</v>
          </cell>
          <cell r="AM2358" t="str">
            <v>Chirografario - Altro</v>
          </cell>
          <cell r="AN2358" t="str">
            <v>CONSUMER - NON IPO</v>
          </cell>
        </row>
        <row r="2359">
          <cell r="M2359">
            <v>13953.85</v>
          </cell>
          <cell r="N2359">
            <v>13953.849999999999</v>
          </cell>
          <cell r="R2359">
            <v>2294.69</v>
          </cell>
          <cell r="AB2359" t="str">
            <v>Chirografario</v>
          </cell>
          <cell r="AK2359">
            <v>100505.94972602739</v>
          </cell>
          <cell r="AL2359" t="str">
            <v>Chirografario</v>
          </cell>
          <cell r="AM2359" t="str">
            <v>Chirografario - Altro</v>
          </cell>
          <cell r="AN2359" t="str">
            <v>CONSUMER - NON IPO</v>
          </cell>
        </row>
        <row r="2360">
          <cell r="M2360">
            <v>8184.94</v>
          </cell>
          <cell r="N2360">
            <v>8184.94</v>
          </cell>
          <cell r="R2360">
            <v>266.61</v>
          </cell>
          <cell r="AB2360" t="str">
            <v>Chirografario</v>
          </cell>
          <cell r="AK2360">
            <v>114387.33956164384</v>
          </cell>
          <cell r="AL2360" t="str">
            <v>Chirografario</v>
          </cell>
          <cell r="AM2360" t="str">
            <v>Chirografario - Altro</v>
          </cell>
          <cell r="AN2360" t="str">
            <v>CONSUMER - NON IPO</v>
          </cell>
        </row>
        <row r="2361">
          <cell r="M2361">
            <v>14898.73</v>
          </cell>
          <cell r="N2361">
            <v>14898.73</v>
          </cell>
          <cell r="R2361">
            <v>1429.28</v>
          </cell>
          <cell r="AB2361" t="str">
            <v>Chirografario</v>
          </cell>
          <cell r="AK2361">
            <v>102699.19090410958</v>
          </cell>
          <cell r="AL2361" t="str">
            <v>Chirografario</v>
          </cell>
          <cell r="AM2361" t="str">
            <v>Chirografario - Altro</v>
          </cell>
          <cell r="AN2361" t="str">
            <v>CONSUMER - NON IPO</v>
          </cell>
        </row>
        <row r="2362">
          <cell r="M2362">
            <v>4894.5200000000004</v>
          </cell>
          <cell r="N2362">
            <v>4894.5200000000004</v>
          </cell>
          <cell r="R2362">
            <v>870</v>
          </cell>
          <cell r="AB2362" t="str">
            <v>Chirografario</v>
          </cell>
          <cell r="AK2362">
            <v>33001.133479452059</v>
          </cell>
          <cell r="AL2362" t="str">
            <v>Chirografario</v>
          </cell>
          <cell r="AM2362" t="str">
            <v>Chirografario - Altro</v>
          </cell>
          <cell r="AN2362" t="str">
            <v>CONSUMER - NON IPO</v>
          </cell>
        </row>
        <row r="2363">
          <cell r="M2363">
            <v>10830.42</v>
          </cell>
          <cell r="N2363">
            <v>10830.42</v>
          </cell>
          <cell r="R2363">
            <v>0</v>
          </cell>
          <cell r="AB2363" t="str">
            <v>Chirografario</v>
          </cell>
          <cell r="AK2363">
            <v>61125.110136986303</v>
          </cell>
          <cell r="AL2363" t="str">
            <v>Chirografario</v>
          </cell>
          <cell r="AM2363" t="str">
            <v>Chirografario - Altro</v>
          </cell>
          <cell r="AN2363" t="str">
            <v>CONSUMER - NON IPO</v>
          </cell>
        </row>
        <row r="2364">
          <cell r="M2364">
            <v>10780.8</v>
          </cell>
          <cell r="N2364">
            <v>10780.8</v>
          </cell>
          <cell r="R2364">
            <v>951.74</v>
          </cell>
          <cell r="AB2364" t="str">
            <v>Chirografario</v>
          </cell>
          <cell r="AK2364">
            <v>73634.340821917809</v>
          </cell>
          <cell r="AL2364" t="str">
            <v>Chirografario</v>
          </cell>
          <cell r="AM2364" t="str">
            <v>Chirografario - Altro</v>
          </cell>
          <cell r="AN2364" t="str">
            <v>CONSUMER - NON IPO</v>
          </cell>
        </row>
        <row r="2365">
          <cell r="M2365">
            <v>24885.61</v>
          </cell>
          <cell r="N2365">
            <v>24885.61</v>
          </cell>
          <cell r="R2365">
            <v>4638.3</v>
          </cell>
          <cell r="AB2365" t="str">
            <v>Chirografario</v>
          </cell>
          <cell r="AK2365">
            <v>664070.79835616436</v>
          </cell>
          <cell r="AL2365" t="str">
            <v>Chirografario</v>
          </cell>
          <cell r="AM2365" t="str">
            <v>Chirografario - Altro</v>
          </cell>
          <cell r="AN2365" t="str">
            <v>CONSUMER - NON IPO</v>
          </cell>
        </row>
        <row r="2366">
          <cell r="M2366">
            <v>9604.56</v>
          </cell>
          <cell r="N2366">
            <v>9604.56</v>
          </cell>
          <cell r="R2366">
            <v>3776.8599999999997</v>
          </cell>
          <cell r="AB2366" t="str">
            <v>Chirografario</v>
          </cell>
          <cell r="AK2366">
            <v>234061.81150684931</v>
          </cell>
          <cell r="AL2366" t="str">
            <v>Chirografario</v>
          </cell>
          <cell r="AM2366" t="str">
            <v>Chirografario - Altro</v>
          </cell>
          <cell r="AN2366" t="str">
            <v>CONSUMER - NON IPO</v>
          </cell>
        </row>
        <row r="2367">
          <cell r="M2367">
            <v>13914.63</v>
          </cell>
          <cell r="N2367">
            <v>13914.630000000001</v>
          </cell>
          <cell r="R2367">
            <v>6077.09</v>
          </cell>
          <cell r="AB2367" t="str">
            <v>Chirografario</v>
          </cell>
          <cell r="AK2367">
            <v>112994.42005479454</v>
          </cell>
          <cell r="AL2367" t="str">
            <v>Chirografario</v>
          </cell>
          <cell r="AM2367" t="str">
            <v>Chirografario - Altro</v>
          </cell>
          <cell r="AN2367" t="str">
            <v>CONSUMER - NON IPO</v>
          </cell>
        </row>
        <row r="2368">
          <cell r="M2368">
            <v>24910.2</v>
          </cell>
          <cell r="N2368">
            <v>24910.199999999997</v>
          </cell>
          <cell r="R2368">
            <v>15527.85</v>
          </cell>
          <cell r="AB2368" t="str">
            <v>Chirografario</v>
          </cell>
          <cell r="AK2368">
            <v>174098.41150684928</v>
          </cell>
          <cell r="AL2368" t="str">
            <v>Chirografario</v>
          </cell>
          <cell r="AM2368" t="str">
            <v>Chirografario - Altro</v>
          </cell>
          <cell r="AN2368" t="str">
            <v>CONSUMER - NON IPO</v>
          </cell>
        </row>
        <row r="2369">
          <cell r="M2369">
            <v>26451.79</v>
          </cell>
          <cell r="N2369">
            <v>26451.79</v>
          </cell>
          <cell r="R2369">
            <v>6373.09</v>
          </cell>
          <cell r="AB2369" t="str">
            <v>Chirografario</v>
          </cell>
          <cell r="AK2369">
            <v>224441.62638356167</v>
          </cell>
          <cell r="AL2369" t="str">
            <v>Chirografario</v>
          </cell>
          <cell r="AM2369" t="str">
            <v>Chirografario - Altro</v>
          </cell>
          <cell r="AN2369" t="str">
            <v>CONSUMER - NON IPO</v>
          </cell>
        </row>
        <row r="2370">
          <cell r="M2370">
            <v>10457.299999999999</v>
          </cell>
          <cell r="N2370">
            <v>10457.299999999999</v>
          </cell>
          <cell r="R2370">
            <v>4989.71</v>
          </cell>
          <cell r="AB2370" t="str">
            <v>Chirografario</v>
          </cell>
          <cell r="AK2370">
            <v>87898.6202739726</v>
          </cell>
          <cell r="AL2370" t="str">
            <v>Chirografario</v>
          </cell>
          <cell r="AM2370" t="str">
            <v>Chirografario - Altro</v>
          </cell>
          <cell r="AN2370" t="str">
            <v>CONSUMER - NON IPO</v>
          </cell>
        </row>
        <row r="2371">
          <cell r="M2371">
            <v>2477.2800000000002</v>
          </cell>
          <cell r="N2371">
            <v>2477.2800000000002</v>
          </cell>
          <cell r="R2371">
            <v>1076.6099999999999</v>
          </cell>
          <cell r="AB2371" t="str">
            <v>Chirografario</v>
          </cell>
          <cell r="AK2371">
            <v>16506.150575342468</v>
          </cell>
          <cell r="AL2371" t="str">
            <v>Chirografario</v>
          </cell>
          <cell r="AM2371" t="str">
            <v>Chirografario - Altro</v>
          </cell>
          <cell r="AN2371" t="str">
            <v>CONSUMER - NON IPO</v>
          </cell>
        </row>
        <row r="2372">
          <cell r="M2372">
            <v>8940.99</v>
          </cell>
          <cell r="N2372">
            <v>8940.99</v>
          </cell>
          <cell r="R2372">
            <v>401.82</v>
          </cell>
          <cell r="AB2372" t="str">
            <v>Chirografario</v>
          </cell>
          <cell r="AK2372">
            <v>63346.301753424661</v>
          </cell>
          <cell r="AL2372" t="str">
            <v>Chirografario</v>
          </cell>
          <cell r="AM2372" t="str">
            <v>Chirografario - Altro</v>
          </cell>
          <cell r="AN2372" t="str">
            <v>CONSUMER - NON IPO</v>
          </cell>
        </row>
        <row r="2373">
          <cell r="M2373">
            <v>3729.37</v>
          </cell>
          <cell r="N2373">
            <v>4069.5499999999997</v>
          </cell>
          <cell r="R2373">
            <v>0</v>
          </cell>
          <cell r="AB2373" t="str">
            <v>Chirografario</v>
          </cell>
          <cell r="AK2373">
            <v>62492.678767123289</v>
          </cell>
          <cell r="AL2373" t="str">
            <v>Chirografario</v>
          </cell>
          <cell r="AM2373" t="str">
            <v>Chirografario - Altro</v>
          </cell>
          <cell r="AN2373" t="str">
            <v>CONSUMER - NON IPO</v>
          </cell>
        </row>
        <row r="2374">
          <cell r="M2374">
            <v>18792.27</v>
          </cell>
          <cell r="N2374">
            <v>18792.27</v>
          </cell>
          <cell r="R2374">
            <v>3146.44</v>
          </cell>
          <cell r="AB2374" t="str">
            <v>Chirografario</v>
          </cell>
          <cell r="AK2374">
            <v>159760.03783561644</v>
          </cell>
          <cell r="AL2374" t="str">
            <v>Chirografario</v>
          </cell>
          <cell r="AM2374" t="str">
            <v>Chirografario - Altro</v>
          </cell>
          <cell r="AN2374" t="str">
            <v>CONSUMER - NON IPO</v>
          </cell>
        </row>
        <row r="2375">
          <cell r="M2375">
            <v>41590.119999999995</v>
          </cell>
          <cell r="N2375">
            <v>41590.120000000003</v>
          </cell>
          <cell r="R2375">
            <v>1796.75</v>
          </cell>
          <cell r="AB2375" t="str">
            <v>Chirografario</v>
          </cell>
          <cell r="AK2375">
            <v>306741.37819178088</v>
          </cell>
          <cell r="AL2375" t="str">
            <v>Chirografario</v>
          </cell>
          <cell r="AM2375" t="str">
            <v>Chirografario - Altro</v>
          </cell>
          <cell r="AN2375" t="str">
            <v>CONSUMER - NON IPO</v>
          </cell>
        </row>
        <row r="2376">
          <cell r="M2376">
            <v>18957.809999999998</v>
          </cell>
          <cell r="N2376">
            <v>18957.810000000001</v>
          </cell>
          <cell r="R2376">
            <v>803.63999999999987</v>
          </cell>
          <cell r="AB2376" t="str">
            <v>Chirografario</v>
          </cell>
          <cell r="AK2376">
            <v>136548.17120547948</v>
          </cell>
          <cell r="AL2376" t="str">
            <v>Chirografario</v>
          </cell>
          <cell r="AM2376" t="str">
            <v>Chirografario - Altro</v>
          </cell>
          <cell r="AN2376" t="str">
            <v>CONSUMER - NON IPO</v>
          </cell>
        </row>
        <row r="2377">
          <cell r="M2377">
            <v>2259.59</v>
          </cell>
          <cell r="N2377">
            <v>2259.59</v>
          </cell>
          <cell r="R2377">
            <v>796.79</v>
          </cell>
          <cell r="AB2377" t="str">
            <v>Chirografario</v>
          </cell>
          <cell r="AK2377">
            <v>15191.873589041095</v>
          </cell>
          <cell r="AL2377" t="str">
            <v>Chirografario</v>
          </cell>
          <cell r="AM2377" t="str">
            <v>Chirografario - Altro</v>
          </cell>
          <cell r="AN2377" t="str">
            <v>CONSUMER - NON IPO</v>
          </cell>
        </row>
        <row r="2378">
          <cell r="M2378">
            <v>1886.45</v>
          </cell>
          <cell r="N2378">
            <v>1886.45</v>
          </cell>
          <cell r="R2378">
            <v>869.3</v>
          </cell>
          <cell r="AB2378" t="str">
            <v>Chirografario</v>
          </cell>
          <cell r="AK2378">
            <v>13174.139863013699</v>
          </cell>
          <cell r="AL2378" t="str">
            <v>Chirografario</v>
          </cell>
          <cell r="AM2378" t="str">
            <v>Chirografario - Altro</v>
          </cell>
          <cell r="AN2378" t="str">
            <v>CONSUMER - NON IPO</v>
          </cell>
        </row>
        <row r="2379">
          <cell r="M2379">
            <v>6162.18</v>
          </cell>
          <cell r="N2379">
            <v>6162.18</v>
          </cell>
          <cell r="R2379">
            <v>167.47</v>
          </cell>
          <cell r="AB2379" t="str">
            <v>Chirografario</v>
          </cell>
          <cell r="AK2379">
            <v>97396.20936986302</v>
          </cell>
          <cell r="AL2379" t="str">
            <v>Chirografario</v>
          </cell>
          <cell r="AM2379" t="str">
            <v>Chirografario - Altro</v>
          </cell>
          <cell r="AN2379" t="str">
            <v>CONSUMER - NON IPO</v>
          </cell>
        </row>
        <row r="2380">
          <cell r="M2380">
            <v>21645.99</v>
          </cell>
          <cell r="N2380">
            <v>21645.99</v>
          </cell>
          <cell r="R2380">
            <v>826.33</v>
          </cell>
          <cell r="AB2380" t="str">
            <v>Chirografario</v>
          </cell>
          <cell r="AK2380">
            <v>286735.23739726032</v>
          </cell>
          <cell r="AL2380" t="str">
            <v>Chirografario</v>
          </cell>
          <cell r="AM2380" t="str">
            <v>Chirografario - Altro</v>
          </cell>
          <cell r="AN2380" t="str">
            <v>CONSUMER - NON IPO</v>
          </cell>
        </row>
        <row r="2381">
          <cell r="M2381">
            <v>4778.75</v>
          </cell>
          <cell r="N2381">
            <v>4778.75</v>
          </cell>
          <cell r="R2381">
            <v>1157.29</v>
          </cell>
          <cell r="AB2381" t="str">
            <v>Chirografario</v>
          </cell>
          <cell r="AK2381">
            <v>40534.273972602736</v>
          </cell>
          <cell r="AL2381" t="str">
            <v>Chirografario</v>
          </cell>
          <cell r="AM2381" t="str">
            <v>Chirografario - Altro</v>
          </cell>
          <cell r="AN2381" t="str">
            <v>CONSUMER - NON IPO</v>
          </cell>
        </row>
        <row r="2382">
          <cell r="M2382">
            <v>39317.760000000002</v>
          </cell>
          <cell r="N2382">
            <v>39317.760000000002</v>
          </cell>
          <cell r="R2382">
            <v>1587.66</v>
          </cell>
          <cell r="AB2382" t="str">
            <v>Chirografario</v>
          </cell>
          <cell r="AK2382">
            <v>333393.06082191784</v>
          </cell>
          <cell r="AL2382" t="str">
            <v>Chirografario</v>
          </cell>
          <cell r="AM2382" t="str">
            <v>Chirografario - Altro</v>
          </cell>
          <cell r="AN2382" t="str">
            <v>CONSUMER - NON IPO</v>
          </cell>
        </row>
        <row r="2383">
          <cell r="M2383">
            <v>9022.7000000000007</v>
          </cell>
          <cell r="N2383">
            <v>9022.7000000000007</v>
          </cell>
          <cell r="R2383">
            <v>2269.21</v>
          </cell>
          <cell r="AB2383" t="str">
            <v>Chirografario</v>
          </cell>
          <cell r="AK2383">
            <v>69759.066849315073</v>
          </cell>
          <cell r="AL2383" t="str">
            <v>Chirografario</v>
          </cell>
          <cell r="AM2383" t="str">
            <v>Chirografario - Altro</v>
          </cell>
          <cell r="AN2383" t="str">
            <v>CONSUMER - NON IPO</v>
          </cell>
        </row>
        <row r="2384">
          <cell r="M2384">
            <v>9465.08</v>
          </cell>
          <cell r="N2384">
            <v>9465.0800000000017</v>
          </cell>
          <cell r="R2384">
            <v>6026.99</v>
          </cell>
          <cell r="AB2384" t="str">
            <v>Chirografario</v>
          </cell>
          <cell r="AK2384">
            <v>79558.535452054814</v>
          </cell>
          <cell r="AL2384" t="str">
            <v>Chirografario</v>
          </cell>
          <cell r="AM2384" t="str">
            <v>Chirografario - Altro</v>
          </cell>
          <cell r="AN2384" t="str">
            <v>CONSUMER - NON IPO</v>
          </cell>
        </row>
        <row r="2385">
          <cell r="M2385">
            <v>27314.94</v>
          </cell>
          <cell r="N2385">
            <v>27314.940000000002</v>
          </cell>
          <cell r="R2385">
            <v>10456.6</v>
          </cell>
          <cell r="AB2385" t="str">
            <v>Chirografario</v>
          </cell>
          <cell r="AK2385">
            <v>378517.71649315074</v>
          </cell>
          <cell r="AL2385" t="str">
            <v>Chirografario</v>
          </cell>
          <cell r="AM2385" t="str">
            <v>Chirografario - Altro</v>
          </cell>
          <cell r="AN2385" t="str">
            <v>CONSUMER - NON IPO</v>
          </cell>
        </row>
        <row r="2386">
          <cell r="M2386">
            <v>4728.71</v>
          </cell>
          <cell r="N2386">
            <v>4728.71</v>
          </cell>
          <cell r="R2386">
            <v>1359.4499999999998</v>
          </cell>
          <cell r="AB2386" t="str">
            <v>Chirografario</v>
          </cell>
          <cell r="AK2386">
            <v>79908.721315068498</v>
          </cell>
          <cell r="AL2386" t="str">
            <v>Chirografario</v>
          </cell>
          <cell r="AM2386" t="str">
            <v>Chirografario - Altro</v>
          </cell>
          <cell r="AN2386" t="str">
            <v>CONSUMER - NON IPO</v>
          </cell>
        </row>
        <row r="2387">
          <cell r="M2387">
            <v>8994.57</v>
          </cell>
          <cell r="N2387">
            <v>8994.57</v>
          </cell>
          <cell r="R2387">
            <v>840.68</v>
          </cell>
          <cell r="AB2387" t="str">
            <v>Chirografario</v>
          </cell>
          <cell r="AK2387">
            <v>61360.217260273967</v>
          </cell>
          <cell r="AL2387" t="str">
            <v>Chirografario</v>
          </cell>
          <cell r="AM2387" t="str">
            <v>Chirografario - Altro</v>
          </cell>
          <cell r="AN2387" t="str">
            <v>CONSUMER - NON IPO</v>
          </cell>
        </row>
        <row r="2388">
          <cell r="M2388">
            <v>13461.02</v>
          </cell>
          <cell r="N2388">
            <v>13461.02</v>
          </cell>
          <cell r="R2388">
            <v>2164.9</v>
          </cell>
          <cell r="AB2388" t="str">
            <v>Chirografario</v>
          </cell>
          <cell r="AK2388">
            <v>117055.55473972604</v>
          </cell>
          <cell r="AL2388" t="str">
            <v>Chirografario</v>
          </cell>
          <cell r="AM2388" t="str">
            <v>Chirografario - Altro</v>
          </cell>
          <cell r="AN2388" t="str">
            <v>CONSUMER - NON IPO</v>
          </cell>
        </row>
        <row r="2389">
          <cell r="M2389">
            <v>21173.87</v>
          </cell>
          <cell r="N2389">
            <v>21173.87</v>
          </cell>
          <cell r="R2389">
            <v>878.65</v>
          </cell>
          <cell r="AB2389" t="str">
            <v>Chirografario</v>
          </cell>
          <cell r="AK2389">
            <v>152103.80038356164</v>
          </cell>
          <cell r="AL2389" t="str">
            <v>Chirografario</v>
          </cell>
          <cell r="AM2389" t="str">
            <v>Chirografario - Altro</v>
          </cell>
          <cell r="AN2389" t="str">
            <v>CONSUMER - NON IPO</v>
          </cell>
        </row>
        <row r="2390">
          <cell r="M2390">
            <v>8218.35</v>
          </cell>
          <cell r="N2390">
            <v>8218.3499999999985</v>
          </cell>
          <cell r="R2390">
            <v>297.58000000000004</v>
          </cell>
          <cell r="AB2390" t="str">
            <v>Chirografario</v>
          </cell>
          <cell r="AK2390">
            <v>88690.631917808205</v>
          </cell>
          <cell r="AL2390" t="str">
            <v>Chirografario</v>
          </cell>
          <cell r="AM2390" t="str">
            <v>Chirografario - Altro</v>
          </cell>
          <cell r="AN2390" t="str">
            <v>CONSUMER - NON IPO</v>
          </cell>
        </row>
        <row r="2391">
          <cell r="M2391">
            <v>3847.3</v>
          </cell>
          <cell r="N2391">
            <v>3847.3</v>
          </cell>
          <cell r="R2391">
            <v>947.24</v>
          </cell>
          <cell r="AB2391" t="str">
            <v>Chirografario</v>
          </cell>
          <cell r="AK2391">
            <v>28058.938630136989</v>
          </cell>
          <cell r="AL2391" t="str">
            <v>Chirografario</v>
          </cell>
          <cell r="AM2391" t="str">
            <v>Chirografario - Altro</v>
          </cell>
          <cell r="AN2391" t="str">
            <v>CONSUMER - NON IPO</v>
          </cell>
        </row>
        <row r="2392">
          <cell r="M2392">
            <v>28391.1</v>
          </cell>
          <cell r="N2392">
            <v>28391.1</v>
          </cell>
          <cell r="R2392">
            <v>4083.61</v>
          </cell>
          <cell r="AB2392" t="str">
            <v>Chirografario</v>
          </cell>
          <cell r="AK2392">
            <v>200215.59287671233</v>
          </cell>
          <cell r="AL2392" t="str">
            <v>Chirografario</v>
          </cell>
          <cell r="AM2392" t="str">
            <v>Chirografario - Altro</v>
          </cell>
          <cell r="AN2392" t="str">
            <v>CONSUMER - NON IPO</v>
          </cell>
        </row>
        <row r="2393">
          <cell r="M2393">
            <v>23977.19</v>
          </cell>
          <cell r="N2393">
            <v>23977.190000000002</v>
          </cell>
          <cell r="R2393">
            <v>902.16</v>
          </cell>
          <cell r="AB2393" t="str">
            <v>Chirografario</v>
          </cell>
          <cell r="AK2393">
            <v>205875.37934246578</v>
          </cell>
          <cell r="AL2393" t="str">
            <v>Chirografario</v>
          </cell>
          <cell r="AM2393" t="str">
            <v>Chirografario - Altro</v>
          </cell>
          <cell r="AN2393" t="str">
            <v>CONSUMER - NON IPO</v>
          </cell>
        </row>
        <row r="2394">
          <cell r="M2394">
            <v>6207.93</v>
          </cell>
          <cell r="N2394">
            <v>6207.93</v>
          </cell>
          <cell r="R2394">
            <v>2470.61</v>
          </cell>
          <cell r="AB2394" t="str">
            <v>Chirografario</v>
          </cell>
          <cell r="AK2394">
            <v>51959.523698630139</v>
          </cell>
          <cell r="AL2394" t="str">
            <v>Chirografario</v>
          </cell>
          <cell r="AM2394" t="str">
            <v>Chirografario - Altro</v>
          </cell>
          <cell r="AN2394" t="str">
            <v>CONSUMER - NON IPO</v>
          </cell>
        </row>
        <row r="2395">
          <cell r="M2395">
            <v>10979.96</v>
          </cell>
          <cell r="N2395">
            <v>10979.96</v>
          </cell>
          <cell r="R2395">
            <v>4978.6099999999997</v>
          </cell>
          <cell r="AB2395" t="str">
            <v>Chirografario</v>
          </cell>
          <cell r="AK2395">
            <v>175498.86750684929</v>
          </cell>
          <cell r="AL2395" t="str">
            <v>Chirografario</v>
          </cell>
          <cell r="AM2395" t="str">
            <v>Chirografario - Altro</v>
          </cell>
          <cell r="AN2395" t="str">
            <v>CONSUMER - NON IPO</v>
          </cell>
        </row>
        <row r="2396">
          <cell r="M2396">
            <v>30501.43</v>
          </cell>
          <cell r="N2396">
            <v>46140.61</v>
          </cell>
          <cell r="R2396">
            <v>26116.61</v>
          </cell>
          <cell r="AB2396" t="str">
            <v>Chirografario</v>
          </cell>
          <cell r="AK2396">
            <v>631431.08753424662</v>
          </cell>
          <cell r="AL2396" t="str">
            <v>Chirografario</v>
          </cell>
          <cell r="AM2396" t="str">
            <v>Chirografario - Altro</v>
          </cell>
          <cell r="AN2396" t="str">
            <v>CONSUMER - NON IPO</v>
          </cell>
        </row>
        <row r="2397">
          <cell r="M2397">
            <v>2022.43</v>
          </cell>
          <cell r="N2397">
            <v>2022.43</v>
          </cell>
          <cell r="R2397">
            <v>800.93</v>
          </cell>
          <cell r="AB2397" t="str">
            <v>Chirografario</v>
          </cell>
          <cell r="AK2397">
            <v>23205.306410958907</v>
          </cell>
          <cell r="AL2397" t="str">
            <v>Chirografario</v>
          </cell>
          <cell r="AM2397" t="str">
            <v>Chirografario - Altro</v>
          </cell>
          <cell r="AN2397" t="str">
            <v>CONSUMER - NON IPO</v>
          </cell>
        </row>
        <row r="2398">
          <cell r="M2398">
            <v>4245.42</v>
          </cell>
          <cell r="N2398">
            <v>4245.42</v>
          </cell>
          <cell r="R2398">
            <v>147.66</v>
          </cell>
          <cell r="AB2398" t="str">
            <v>Chirografario</v>
          </cell>
          <cell r="AK2398">
            <v>24890.955616438358</v>
          </cell>
          <cell r="AL2398" t="str">
            <v>Chirografario</v>
          </cell>
          <cell r="AM2398" t="str">
            <v>Chirografario - Altro</v>
          </cell>
          <cell r="AN2398" t="str">
            <v>CONSUMER - NON IPO</v>
          </cell>
        </row>
        <row r="2399">
          <cell r="M2399">
            <v>53078.080000000002</v>
          </cell>
          <cell r="N2399">
            <v>53078.080000000002</v>
          </cell>
          <cell r="R2399">
            <v>0</v>
          </cell>
          <cell r="AB2399" t="str">
            <v>Chirografario</v>
          </cell>
          <cell r="AK2399">
            <v>407610.57052054798</v>
          </cell>
          <cell r="AL2399" t="str">
            <v>Chirografario</v>
          </cell>
          <cell r="AM2399" t="str">
            <v>Chirografario - Altro</v>
          </cell>
          <cell r="AN2399" t="str">
            <v>CONSUMER - NON IPO</v>
          </cell>
        </row>
        <row r="2400">
          <cell r="M2400">
            <v>11099.21</v>
          </cell>
          <cell r="N2400">
            <v>11099.21</v>
          </cell>
          <cell r="R2400">
            <v>1947.74</v>
          </cell>
          <cell r="AB2400" t="str">
            <v>Chirografario</v>
          </cell>
          <cell r="AK2400">
            <v>85235.851041095884</v>
          </cell>
          <cell r="AL2400" t="str">
            <v>Chirografario</v>
          </cell>
          <cell r="AM2400" t="str">
            <v>Chirografario - Altro</v>
          </cell>
          <cell r="AN2400" t="str">
            <v>CONSUMER - NON IPO</v>
          </cell>
        </row>
        <row r="2401">
          <cell r="M2401">
            <v>16905.060000000001</v>
          </cell>
          <cell r="N2401">
            <v>16905.060000000001</v>
          </cell>
          <cell r="R2401">
            <v>750.58</v>
          </cell>
          <cell r="AB2401" t="str">
            <v>Chirografario</v>
          </cell>
          <cell r="AK2401">
            <v>117918.5829041096</v>
          </cell>
          <cell r="AL2401" t="str">
            <v>Chirografario</v>
          </cell>
          <cell r="AM2401" t="str">
            <v>Chirografario - Altro</v>
          </cell>
          <cell r="AN2401" t="str">
            <v>CONSUMER - NON IPO</v>
          </cell>
        </row>
        <row r="2402">
          <cell r="M2402">
            <v>38330.65</v>
          </cell>
          <cell r="N2402">
            <v>38330.65</v>
          </cell>
          <cell r="R2402">
            <v>0</v>
          </cell>
          <cell r="AB2402" t="str">
            <v>Chirografario</v>
          </cell>
          <cell r="AK2402">
            <v>363353.55890410964</v>
          </cell>
          <cell r="AL2402" t="str">
            <v>Chirografario</v>
          </cell>
          <cell r="AM2402" t="str">
            <v>Chirografario - Altro</v>
          </cell>
          <cell r="AN2402" t="str">
            <v>CONSUMER - NON IPO</v>
          </cell>
        </row>
        <row r="2403">
          <cell r="M2403">
            <v>2722.89</v>
          </cell>
          <cell r="N2403">
            <v>2722.8900000000003</v>
          </cell>
          <cell r="R2403">
            <v>232.93</v>
          </cell>
          <cell r="AB2403" t="str">
            <v>Chirografario</v>
          </cell>
          <cell r="AK2403">
            <v>20910.303205479453</v>
          </cell>
          <cell r="AL2403" t="str">
            <v>Chirografario</v>
          </cell>
          <cell r="AM2403" t="str">
            <v>Chirografario - Altro</v>
          </cell>
          <cell r="AN2403" t="str">
            <v>CONSUMER - NON IPO</v>
          </cell>
        </row>
        <row r="2404">
          <cell r="M2404">
            <v>6641.42</v>
          </cell>
          <cell r="N2404">
            <v>6641.42</v>
          </cell>
          <cell r="R2404">
            <v>278.89999999999998</v>
          </cell>
          <cell r="AB2404" t="str">
            <v>Chirografario</v>
          </cell>
          <cell r="AK2404">
            <v>35827.276657534247</v>
          </cell>
          <cell r="AL2404" t="str">
            <v>Chirografario</v>
          </cell>
          <cell r="AM2404" t="str">
            <v>Chirografario - Altro</v>
          </cell>
          <cell r="AN2404" t="str">
            <v>CONSUMER - NON IPO</v>
          </cell>
        </row>
        <row r="2405">
          <cell r="M2405">
            <v>19160.400000000001</v>
          </cell>
          <cell r="N2405">
            <v>19160.399999999998</v>
          </cell>
          <cell r="R2405">
            <v>760.51</v>
          </cell>
          <cell r="AB2405" t="str">
            <v>Chirografario</v>
          </cell>
          <cell r="AK2405">
            <v>138217.35123287668</v>
          </cell>
          <cell r="AL2405" t="str">
            <v>Chirografario</v>
          </cell>
          <cell r="AM2405" t="str">
            <v>Chirografario - Altro</v>
          </cell>
          <cell r="AN2405" t="str">
            <v>CONSUMER - NON IPO</v>
          </cell>
        </row>
        <row r="2406">
          <cell r="M2406">
            <v>2610.8000000000002</v>
          </cell>
          <cell r="N2406">
            <v>2610.7999999999997</v>
          </cell>
          <cell r="R2406">
            <v>842.42</v>
          </cell>
          <cell r="AB2406" t="str">
            <v>Chirografario</v>
          </cell>
          <cell r="AK2406">
            <v>22359.892602739721</v>
          </cell>
          <cell r="AL2406" t="str">
            <v>Chirografario</v>
          </cell>
          <cell r="AM2406" t="str">
            <v>Chirografario - Altro</v>
          </cell>
          <cell r="AN2406" t="str">
            <v>CONSUMER - NON IPO</v>
          </cell>
        </row>
        <row r="2407">
          <cell r="M2407">
            <v>6097.45</v>
          </cell>
          <cell r="N2407">
            <v>6097.4500000000007</v>
          </cell>
          <cell r="R2407">
            <v>937.37</v>
          </cell>
          <cell r="AB2407" t="str">
            <v>Chirografario</v>
          </cell>
          <cell r="AK2407">
            <v>52120.668493150697</v>
          </cell>
          <cell r="AL2407" t="str">
            <v>Chirografario</v>
          </cell>
          <cell r="AM2407" t="str">
            <v>Chirografario - Altro</v>
          </cell>
          <cell r="AN2407" t="str">
            <v>CONSUMER - NON IPO</v>
          </cell>
        </row>
        <row r="2408">
          <cell r="M2408">
            <v>7997.39</v>
          </cell>
          <cell r="N2408">
            <v>7997.39</v>
          </cell>
          <cell r="R2408">
            <v>3259.42</v>
          </cell>
          <cell r="AB2408" t="str">
            <v>Chirografario</v>
          </cell>
          <cell r="AK2408">
            <v>92419.153479452056</v>
          </cell>
          <cell r="AL2408" t="str">
            <v>Chirografario</v>
          </cell>
          <cell r="AM2408" t="str">
            <v>Chirografario - Altro</v>
          </cell>
          <cell r="AN2408" t="str">
            <v>CONSUMER - NON IPO</v>
          </cell>
        </row>
        <row r="2409">
          <cell r="M2409">
            <v>9374.6299999999992</v>
          </cell>
          <cell r="N2409">
            <v>9374.630000000001</v>
          </cell>
          <cell r="R2409">
            <v>2798.73</v>
          </cell>
          <cell r="AB2409" t="str">
            <v>Chirografario</v>
          </cell>
          <cell r="AK2409">
            <v>80210.875315068493</v>
          </cell>
          <cell r="AL2409" t="str">
            <v>Chirografario</v>
          </cell>
          <cell r="AM2409" t="str">
            <v>Chirografario - Altro</v>
          </cell>
          <cell r="AN2409" t="str">
            <v>CONSUMER - NON IPO</v>
          </cell>
        </row>
        <row r="2410">
          <cell r="M2410">
            <v>3737.03</v>
          </cell>
          <cell r="N2410">
            <v>3737.0299999999997</v>
          </cell>
          <cell r="R2410">
            <v>2346.4699999999998</v>
          </cell>
          <cell r="AB2410" t="str">
            <v>Chirografario</v>
          </cell>
          <cell r="AK2410">
            <v>26753.039424657531</v>
          </cell>
          <cell r="AL2410" t="str">
            <v>Chirografario</v>
          </cell>
          <cell r="AM2410" t="str">
            <v>Chirografario - Altro</v>
          </cell>
          <cell r="AN2410" t="str">
            <v>CONSUMER - NON IPO</v>
          </cell>
        </row>
        <row r="2411">
          <cell r="M2411">
            <v>13589.24</v>
          </cell>
          <cell r="N2411">
            <v>13589.24</v>
          </cell>
          <cell r="R2411">
            <v>8898.66</v>
          </cell>
          <cell r="AB2411" t="str">
            <v>Chirografario</v>
          </cell>
          <cell r="AK2411">
            <v>71222.509917808216</v>
          </cell>
          <cell r="AL2411" t="str">
            <v>Chirografario</v>
          </cell>
          <cell r="AM2411" t="str">
            <v>Chirografario - Altro</v>
          </cell>
          <cell r="AN2411" t="str">
            <v>CONSUMER - NON IPO</v>
          </cell>
        </row>
        <row r="2412">
          <cell r="M2412">
            <v>7345.76</v>
          </cell>
          <cell r="N2412">
            <v>7345.76</v>
          </cell>
          <cell r="R2412">
            <v>266.36</v>
          </cell>
          <cell r="AB2412" t="str">
            <v>Chirografario</v>
          </cell>
          <cell r="AK2412">
            <v>63012.5330410959</v>
          </cell>
          <cell r="AL2412" t="str">
            <v>Chirografario</v>
          </cell>
          <cell r="AM2412" t="str">
            <v>Chirografario - Altro</v>
          </cell>
          <cell r="AN2412" t="str">
            <v>CONSUMER - NON IPO</v>
          </cell>
        </row>
        <row r="2413">
          <cell r="M2413">
            <v>17217.760000000002</v>
          </cell>
          <cell r="N2413">
            <v>17217.760000000002</v>
          </cell>
          <cell r="R2413">
            <v>2835.03</v>
          </cell>
          <cell r="AB2413" t="str">
            <v>Chirografario</v>
          </cell>
          <cell r="AK2413">
            <v>124062.21589041098</v>
          </cell>
          <cell r="AL2413" t="str">
            <v>Chirografario</v>
          </cell>
          <cell r="AM2413" t="str">
            <v>Chirografario - Altro</v>
          </cell>
          <cell r="AN2413" t="str">
            <v>CONSUMER - NON IPO</v>
          </cell>
        </row>
        <row r="2414">
          <cell r="M2414">
            <v>9056.56</v>
          </cell>
          <cell r="N2414">
            <v>9056.56</v>
          </cell>
          <cell r="R2414">
            <v>6689.65</v>
          </cell>
          <cell r="AB2414" t="str">
            <v>Chirografario</v>
          </cell>
          <cell r="AK2414">
            <v>66100.481753424654</v>
          </cell>
          <cell r="AL2414" t="str">
            <v>Chirografario</v>
          </cell>
          <cell r="AM2414" t="str">
            <v>Chirografario - Altro</v>
          </cell>
          <cell r="AN2414" t="str">
            <v>CONSUMER - NON IPO</v>
          </cell>
        </row>
        <row r="2415">
          <cell r="M2415">
            <v>30315.510000000002</v>
          </cell>
          <cell r="N2415">
            <v>30315.51</v>
          </cell>
          <cell r="R2415">
            <v>5010.78</v>
          </cell>
          <cell r="AB2415" t="str">
            <v>Chirografario</v>
          </cell>
          <cell r="AK2415">
            <v>207059.08610958903</v>
          </cell>
          <cell r="AL2415" t="str">
            <v>Chirografario</v>
          </cell>
          <cell r="AM2415" t="str">
            <v>Chirografario - Altro</v>
          </cell>
          <cell r="AN2415" t="str">
            <v>CONSUMER - NON IPO</v>
          </cell>
        </row>
        <row r="2416">
          <cell r="M2416">
            <v>7558.77</v>
          </cell>
          <cell r="N2416">
            <v>7558.77</v>
          </cell>
          <cell r="R2416">
            <v>325.77999999999997</v>
          </cell>
          <cell r="AB2416" t="str">
            <v>Chirografario</v>
          </cell>
          <cell r="AK2416">
            <v>50364.188054794526</v>
          </cell>
          <cell r="AL2416" t="str">
            <v>Chirografario</v>
          </cell>
          <cell r="AM2416" t="str">
            <v>Chirografario - Altro</v>
          </cell>
          <cell r="AN2416" t="str">
            <v>CONSUMER - NON IPO</v>
          </cell>
        </row>
        <row r="2417">
          <cell r="M2417">
            <v>15093.58</v>
          </cell>
          <cell r="N2417">
            <v>15093.58</v>
          </cell>
          <cell r="R2417">
            <v>672.27</v>
          </cell>
          <cell r="AB2417" t="str">
            <v>Chirografario</v>
          </cell>
          <cell r="AK2417">
            <v>104290.43495890411</v>
          </cell>
          <cell r="AL2417" t="str">
            <v>Chirografario</v>
          </cell>
          <cell r="AM2417" t="str">
            <v>Chirografario - Altro</v>
          </cell>
          <cell r="AN2417" t="str">
            <v>CONSUMER - NON IPO</v>
          </cell>
        </row>
        <row r="2418">
          <cell r="M2418">
            <v>2210.2399999999998</v>
          </cell>
          <cell r="N2418">
            <v>2210.2399999999998</v>
          </cell>
          <cell r="R2418">
            <v>241.63</v>
          </cell>
          <cell r="AB2418" t="str">
            <v>Chirografario</v>
          </cell>
          <cell r="AK2418">
            <v>15271.850082191781</v>
          </cell>
          <cell r="AL2418" t="str">
            <v>Chirografario</v>
          </cell>
          <cell r="AM2418" t="str">
            <v>Chirografario - Altro</v>
          </cell>
          <cell r="AN2418" t="str">
            <v>CONSUMER - NON IPO</v>
          </cell>
        </row>
        <row r="2419">
          <cell r="M2419">
            <v>23800.25</v>
          </cell>
          <cell r="N2419">
            <v>23800.25</v>
          </cell>
          <cell r="R2419">
            <v>11038.85</v>
          </cell>
          <cell r="AB2419" t="str">
            <v>Chirografario</v>
          </cell>
          <cell r="AK2419">
            <v>255216.92739726027</v>
          </cell>
          <cell r="AL2419" t="str">
            <v>Chirografario</v>
          </cell>
          <cell r="AM2419" t="str">
            <v>Chirografario - Altro</v>
          </cell>
          <cell r="AN2419" t="str">
            <v>CONSUMER - NON IPO</v>
          </cell>
        </row>
        <row r="2420">
          <cell r="M2420">
            <v>15143.97</v>
          </cell>
          <cell r="N2420">
            <v>15143.97</v>
          </cell>
          <cell r="R2420">
            <v>636.33000000000004</v>
          </cell>
          <cell r="AB2420" t="str">
            <v>Chirografario</v>
          </cell>
          <cell r="AK2420">
            <v>110198.31320547946</v>
          </cell>
          <cell r="AL2420" t="str">
            <v>Chirografario</v>
          </cell>
          <cell r="AM2420" t="str">
            <v>Chirografario - Altro</v>
          </cell>
          <cell r="AN2420" t="str">
            <v>CONSUMER - NON IPO</v>
          </cell>
        </row>
        <row r="2421">
          <cell r="M2421">
            <v>29706.6</v>
          </cell>
          <cell r="N2421">
            <v>29706.6</v>
          </cell>
          <cell r="R2421">
            <v>1254.1400000000001</v>
          </cell>
          <cell r="AB2421" t="str">
            <v>Chirografario</v>
          </cell>
          <cell r="AK2421">
            <v>183855.36821917805</v>
          </cell>
          <cell r="AL2421" t="str">
            <v>Chirografario</v>
          </cell>
          <cell r="AM2421" t="str">
            <v>Chirografario - Altro</v>
          </cell>
          <cell r="AN2421" t="str">
            <v>CONSUMER - NON IPO</v>
          </cell>
        </row>
        <row r="2422">
          <cell r="M2422">
            <v>15599.99</v>
          </cell>
          <cell r="N2422">
            <v>15599.99</v>
          </cell>
          <cell r="R2422">
            <v>653.67999999999995</v>
          </cell>
          <cell r="AB2422" t="str">
            <v>Chirografario</v>
          </cell>
          <cell r="AK2422">
            <v>120184.0325479452</v>
          </cell>
          <cell r="AL2422" t="str">
            <v>Chirografario</v>
          </cell>
          <cell r="AM2422" t="str">
            <v>Chirografario - Altro</v>
          </cell>
          <cell r="AN2422" t="str">
            <v>CONSUMER - NON IPO</v>
          </cell>
        </row>
        <row r="2423">
          <cell r="M2423">
            <v>4619.03</v>
          </cell>
          <cell r="N2423">
            <v>4619.0300000000007</v>
          </cell>
          <cell r="R2423">
            <v>809.77</v>
          </cell>
          <cell r="AB2423" t="str">
            <v>Chirografario</v>
          </cell>
          <cell r="AK2423">
            <v>36167.637643835624</v>
          </cell>
          <cell r="AL2423" t="str">
            <v>Chirografario</v>
          </cell>
          <cell r="AM2423" t="str">
            <v>Chirografario - Altro</v>
          </cell>
          <cell r="AN2423" t="str">
            <v>CONSUMER - NON IPO</v>
          </cell>
        </row>
        <row r="2424">
          <cell r="M2424">
            <v>7661.98</v>
          </cell>
          <cell r="N2424">
            <v>7661.9800000000005</v>
          </cell>
          <cell r="R2424">
            <v>304.07</v>
          </cell>
          <cell r="AB2424" t="str">
            <v>Chirografario</v>
          </cell>
          <cell r="AK2424">
            <v>55355.181534246578</v>
          </cell>
          <cell r="AL2424" t="str">
            <v>Chirografario</v>
          </cell>
          <cell r="AM2424" t="str">
            <v>Chirografario - Altro</v>
          </cell>
          <cell r="AN2424" t="str">
            <v>CONSUMER - NON IPO</v>
          </cell>
        </row>
        <row r="2425">
          <cell r="M2425">
            <v>10781.26</v>
          </cell>
          <cell r="N2425">
            <v>10781.26</v>
          </cell>
          <cell r="R2425">
            <v>437.8</v>
          </cell>
          <cell r="AB2425" t="str">
            <v>Chirografario</v>
          </cell>
          <cell r="AK2425">
            <v>77447.845808219179</v>
          </cell>
          <cell r="AL2425" t="str">
            <v>Chirografario</v>
          </cell>
          <cell r="AM2425" t="str">
            <v>Chirografario - Altro</v>
          </cell>
          <cell r="AN2425" t="str">
            <v>CONSUMER - NON IPO</v>
          </cell>
        </row>
        <row r="2426">
          <cell r="M2426">
            <v>3191.18</v>
          </cell>
          <cell r="N2426">
            <v>3191.18</v>
          </cell>
          <cell r="R2426">
            <v>441.61</v>
          </cell>
          <cell r="AB2426" t="str">
            <v>Chirografario</v>
          </cell>
          <cell r="AK2426">
            <v>33065.870575342466</v>
          </cell>
          <cell r="AL2426" t="str">
            <v>Chirografario</v>
          </cell>
          <cell r="AM2426" t="str">
            <v>Chirografario - Altro</v>
          </cell>
          <cell r="AN2426" t="str">
            <v>CONSUMER - NON IPO</v>
          </cell>
        </row>
        <row r="2427">
          <cell r="M2427">
            <v>8821.9700000000012</v>
          </cell>
          <cell r="N2427">
            <v>8821.9700000000012</v>
          </cell>
          <cell r="R2427">
            <v>375.62</v>
          </cell>
          <cell r="AB2427" t="str">
            <v>Chirografario</v>
          </cell>
          <cell r="AK2427">
            <v>78769.315698630147</v>
          </cell>
          <cell r="AL2427" t="str">
            <v>Chirografario</v>
          </cell>
          <cell r="AM2427" t="str">
            <v>Chirografario - Altro</v>
          </cell>
          <cell r="AN2427" t="str">
            <v>CONSUMER - NON IPO</v>
          </cell>
        </row>
        <row r="2428">
          <cell r="M2428">
            <v>2644.72</v>
          </cell>
          <cell r="N2428">
            <v>2644.7200000000003</v>
          </cell>
          <cell r="R2428">
            <v>116.11</v>
          </cell>
          <cell r="AB2428" t="str">
            <v>Chirografario</v>
          </cell>
          <cell r="AK2428">
            <v>18179.732821917809</v>
          </cell>
          <cell r="AL2428" t="str">
            <v>Chirografario</v>
          </cell>
          <cell r="AM2428" t="str">
            <v>Chirografario - Altro</v>
          </cell>
          <cell r="AN2428" t="str">
            <v>CONSUMER - NON IPO</v>
          </cell>
        </row>
        <row r="2429">
          <cell r="M2429">
            <v>21263.72</v>
          </cell>
          <cell r="N2429">
            <v>21263.72</v>
          </cell>
          <cell r="R2429">
            <v>933.79</v>
          </cell>
          <cell r="AB2429" t="str">
            <v>Chirografario</v>
          </cell>
          <cell r="AK2429">
            <v>111445.19550684933</v>
          </cell>
          <cell r="AL2429" t="str">
            <v>Chirografario</v>
          </cell>
          <cell r="AM2429" t="str">
            <v>Chirografario - Altro</v>
          </cell>
          <cell r="AN2429" t="str">
            <v>CONSUMER - NON IPO</v>
          </cell>
        </row>
        <row r="2430">
          <cell r="M2430">
            <v>11026.54</v>
          </cell>
          <cell r="N2430">
            <v>11026.54</v>
          </cell>
          <cell r="R2430">
            <v>7866.09</v>
          </cell>
          <cell r="AB2430" t="str">
            <v>Chirografario</v>
          </cell>
          <cell r="AK2430">
            <v>62715.334356164392</v>
          </cell>
          <cell r="AL2430" t="str">
            <v>Chirografario</v>
          </cell>
          <cell r="AM2430" t="str">
            <v>Chirografario - Altro</v>
          </cell>
          <cell r="AN2430" t="str">
            <v>CONSUMER - NON IPO</v>
          </cell>
        </row>
        <row r="2431">
          <cell r="M2431">
            <v>6553.59</v>
          </cell>
          <cell r="N2431">
            <v>6553.59</v>
          </cell>
          <cell r="R2431">
            <v>634.55999999999995</v>
          </cell>
          <cell r="AB2431" t="str">
            <v>Chirografario</v>
          </cell>
          <cell r="AK2431">
            <v>45282.613643835619</v>
          </cell>
          <cell r="AL2431" t="str">
            <v>Chirografario</v>
          </cell>
          <cell r="AM2431" t="str">
            <v>Chirografario - Altro</v>
          </cell>
          <cell r="AN2431" t="str">
            <v>CONSUMER - NON IPO</v>
          </cell>
        </row>
        <row r="2432">
          <cell r="M2432">
            <v>3507.23</v>
          </cell>
          <cell r="N2432">
            <v>3507.23</v>
          </cell>
          <cell r="R2432">
            <v>746.16</v>
          </cell>
          <cell r="AB2432" t="str">
            <v>Chirografario</v>
          </cell>
          <cell r="AK2432">
            <v>55433.451698630131</v>
          </cell>
          <cell r="AL2432" t="str">
            <v>Chirografario</v>
          </cell>
          <cell r="AM2432" t="str">
            <v>Chirografario - Altro</v>
          </cell>
          <cell r="AN2432" t="str">
            <v>CONSUMER - NON IPO</v>
          </cell>
        </row>
        <row r="2433">
          <cell r="M2433">
            <v>6413.43</v>
          </cell>
          <cell r="N2433">
            <v>6413.43</v>
          </cell>
          <cell r="R2433">
            <v>2999.63</v>
          </cell>
          <cell r="AB2433" t="str">
            <v>Chirografario</v>
          </cell>
          <cell r="AK2433">
            <v>14355.540575342466</v>
          </cell>
          <cell r="AL2433" t="str">
            <v>Chirografario</v>
          </cell>
          <cell r="AM2433" t="str">
            <v>Chirografario - Altro</v>
          </cell>
          <cell r="AN2433" t="str">
            <v>CONSUMER - NON IPO</v>
          </cell>
        </row>
        <row r="2434">
          <cell r="M2434">
            <v>2749.54</v>
          </cell>
          <cell r="N2434">
            <v>2749.54</v>
          </cell>
          <cell r="R2434">
            <v>107.81</v>
          </cell>
          <cell r="AB2434" t="str">
            <v>Chirografario</v>
          </cell>
          <cell r="AK2434">
            <v>34207.290794520544</v>
          </cell>
          <cell r="AL2434" t="str">
            <v>Chirografario</v>
          </cell>
          <cell r="AM2434" t="str">
            <v>Chirografario - Altro</v>
          </cell>
          <cell r="AN2434" t="str">
            <v>CONSUMER - NON IPO</v>
          </cell>
        </row>
        <row r="2435">
          <cell r="M2435">
            <v>2349.63</v>
          </cell>
          <cell r="N2435">
            <v>2349.63</v>
          </cell>
          <cell r="R2435">
            <v>184.81</v>
          </cell>
          <cell r="AB2435" t="str">
            <v>Chirografario</v>
          </cell>
          <cell r="AK2435">
            <v>5072.625863013699</v>
          </cell>
          <cell r="AL2435" t="str">
            <v>Chirografario</v>
          </cell>
          <cell r="AM2435" t="str">
            <v>Chirografario - Altro</v>
          </cell>
          <cell r="AN2435" t="str">
            <v>CONSUMER - NON IPO</v>
          </cell>
        </row>
        <row r="2436">
          <cell r="M2436">
            <v>14453.79</v>
          </cell>
          <cell r="N2436">
            <v>14453.79</v>
          </cell>
          <cell r="R2436">
            <v>573.91</v>
          </cell>
          <cell r="AB2436" t="str">
            <v>Chirografario</v>
          </cell>
          <cell r="AK2436">
            <v>168614.35019178083</v>
          </cell>
          <cell r="AL2436" t="str">
            <v>Chirografario</v>
          </cell>
          <cell r="AM2436" t="str">
            <v>Chirografario - Altro</v>
          </cell>
          <cell r="AN2436" t="str">
            <v>CONSUMER - NON IPO</v>
          </cell>
        </row>
        <row r="2437">
          <cell r="M2437">
            <v>12450.02</v>
          </cell>
          <cell r="N2437">
            <v>12450.02</v>
          </cell>
          <cell r="R2437">
            <v>5143.13</v>
          </cell>
          <cell r="AB2437" t="str">
            <v>Chirografario</v>
          </cell>
          <cell r="AK2437">
            <v>149843.66536986301</v>
          </cell>
          <cell r="AL2437" t="str">
            <v>Chirografario</v>
          </cell>
          <cell r="AM2437" t="str">
            <v>Chirografario - Altro</v>
          </cell>
          <cell r="AN2437" t="str">
            <v>CONSUMER - NON IPO</v>
          </cell>
        </row>
        <row r="2438">
          <cell r="M2438">
            <v>16750.71</v>
          </cell>
          <cell r="N2438">
            <v>16750.710000000003</v>
          </cell>
          <cell r="R2438">
            <v>5911.77</v>
          </cell>
          <cell r="AB2438" t="str">
            <v>Chirografario</v>
          </cell>
          <cell r="AK2438">
            <v>195409.65254794524</v>
          </cell>
          <cell r="AL2438" t="str">
            <v>Chirografario</v>
          </cell>
          <cell r="AM2438" t="str">
            <v>Chirografario - Altro</v>
          </cell>
          <cell r="AN2438" t="str">
            <v>CONSUMER - NON IPO</v>
          </cell>
        </row>
        <row r="2439">
          <cell r="M2439">
            <v>0</v>
          </cell>
          <cell r="N2439">
            <v>30251.86</v>
          </cell>
          <cell r="R2439">
            <v>0</v>
          </cell>
          <cell r="AB2439" t="str">
            <v>Chirografario</v>
          </cell>
          <cell r="AK2439">
            <v>206707.22969863014</v>
          </cell>
          <cell r="AL2439" t="str">
            <v>Chirografario</v>
          </cell>
          <cell r="AM2439" t="str">
            <v>Chirografario - Altro</v>
          </cell>
          <cell r="AN2439" t="str">
            <v>CONSUMER - NON IPO</v>
          </cell>
        </row>
        <row r="2440">
          <cell r="M2440">
            <v>4181.3599999999997</v>
          </cell>
          <cell r="N2440">
            <v>4181.3599999999997</v>
          </cell>
          <cell r="R2440">
            <v>647.41999999999996</v>
          </cell>
          <cell r="AB2440" t="str">
            <v>Chirografario</v>
          </cell>
          <cell r="AK2440">
            <v>35707.668821917803</v>
          </cell>
          <cell r="AL2440" t="str">
            <v>Chirografario</v>
          </cell>
          <cell r="AM2440" t="str">
            <v>Chirografario - Altro</v>
          </cell>
          <cell r="AN2440" t="str">
            <v>CONSUMER - NON IPO</v>
          </cell>
        </row>
        <row r="2441">
          <cell r="M2441">
            <v>3824.63</v>
          </cell>
          <cell r="N2441">
            <v>3824.63</v>
          </cell>
          <cell r="R2441">
            <v>1590.59</v>
          </cell>
          <cell r="AB2441" t="str">
            <v>Chirografario</v>
          </cell>
          <cell r="AK2441">
            <v>41997.580931506855</v>
          </cell>
          <cell r="AL2441" t="str">
            <v>Chirografario</v>
          </cell>
          <cell r="AM2441" t="str">
            <v>Chirografario - Altro</v>
          </cell>
          <cell r="AN2441" t="str">
            <v>CONSUMER - NON IPO</v>
          </cell>
        </row>
        <row r="2442">
          <cell r="M2442">
            <v>5076.9399999999996</v>
          </cell>
          <cell r="N2442">
            <v>5076.9399999999996</v>
          </cell>
          <cell r="R2442">
            <v>449.32</v>
          </cell>
          <cell r="AB2442" t="str">
            <v>Chirografario</v>
          </cell>
          <cell r="AK2442">
            <v>34676.195671232876</v>
          </cell>
          <cell r="AL2442" t="str">
            <v>Chirografario</v>
          </cell>
          <cell r="AM2442" t="str">
            <v>Chirografario - Altro</v>
          </cell>
          <cell r="AN2442" t="str">
            <v>CONSUMER - NON IPO</v>
          </cell>
        </row>
        <row r="2443">
          <cell r="M2443">
            <v>20468.71</v>
          </cell>
          <cell r="N2443">
            <v>20468.71</v>
          </cell>
          <cell r="R2443">
            <v>914.72</v>
          </cell>
          <cell r="AB2443" t="str">
            <v>Chirografario</v>
          </cell>
          <cell r="AK2443">
            <v>141991.16087671233</v>
          </cell>
          <cell r="AL2443" t="str">
            <v>Chirografario</v>
          </cell>
          <cell r="AM2443" t="str">
            <v>Chirografario - Altro</v>
          </cell>
          <cell r="AN2443" t="str">
            <v>CONSUMER - NON IPO</v>
          </cell>
        </row>
        <row r="2444">
          <cell r="M2444">
            <v>13062.650000000001</v>
          </cell>
          <cell r="N2444">
            <v>13062.650000000001</v>
          </cell>
          <cell r="R2444">
            <v>2385.5</v>
          </cell>
          <cell r="AB2444" t="str">
            <v>Chirografario</v>
          </cell>
          <cell r="AK2444">
            <v>80773.70150684932</v>
          </cell>
          <cell r="AL2444" t="str">
            <v>Chirografario</v>
          </cell>
          <cell r="AM2444" t="str">
            <v>Chirografario - Altro</v>
          </cell>
          <cell r="AN2444" t="str">
            <v>CONSUMER - NON IPO</v>
          </cell>
        </row>
        <row r="2445">
          <cell r="M2445">
            <v>4777.99</v>
          </cell>
          <cell r="N2445">
            <v>4777.99</v>
          </cell>
          <cell r="R2445">
            <v>1258.8699999999999</v>
          </cell>
          <cell r="AB2445" t="str">
            <v>Chirografario</v>
          </cell>
          <cell r="AK2445">
            <v>40161.296767123291</v>
          </cell>
          <cell r="AL2445" t="str">
            <v>Chirografario</v>
          </cell>
          <cell r="AM2445" t="str">
            <v>Chirografario - Altro</v>
          </cell>
          <cell r="AN2445" t="str">
            <v>CONSUMER - NON IPO</v>
          </cell>
        </row>
        <row r="2446">
          <cell r="M2446">
            <v>43917.17</v>
          </cell>
          <cell r="N2446">
            <v>43917.17</v>
          </cell>
          <cell r="R2446">
            <v>10832.150000000001</v>
          </cell>
          <cell r="AB2446" t="str">
            <v>Chirografario</v>
          </cell>
          <cell r="AK2446">
            <v>1012621.6512876713</v>
          </cell>
          <cell r="AL2446" t="str">
            <v>Chirografario</v>
          </cell>
          <cell r="AM2446" t="str">
            <v>Chirografario - Altro</v>
          </cell>
          <cell r="AN2446" t="str">
            <v>CONSUMER - NON IPO</v>
          </cell>
        </row>
        <row r="2447">
          <cell r="M2447">
            <v>12598.47</v>
          </cell>
          <cell r="N2447">
            <v>12598.470000000001</v>
          </cell>
          <cell r="R2447">
            <v>2156.6799999999998</v>
          </cell>
          <cell r="AB2447" t="str">
            <v>Chirografario</v>
          </cell>
          <cell r="AK2447">
            <v>112661.38652054797</v>
          </cell>
          <cell r="AL2447" t="str">
            <v>Chirografario</v>
          </cell>
          <cell r="AM2447" t="str">
            <v>Chirografario - Altro</v>
          </cell>
          <cell r="AN2447" t="str">
            <v>CONSUMER - NON IPO</v>
          </cell>
        </row>
        <row r="2448">
          <cell r="M2448">
            <v>14424.720000000001</v>
          </cell>
          <cell r="N2448">
            <v>14424.720000000001</v>
          </cell>
          <cell r="R2448">
            <v>3309.74</v>
          </cell>
          <cell r="AB2448" t="str">
            <v>Chirografario</v>
          </cell>
          <cell r="AK2448">
            <v>134209.17567123289</v>
          </cell>
          <cell r="AL2448" t="str">
            <v>Chirografario</v>
          </cell>
          <cell r="AM2448" t="str">
            <v>Chirografario - Altro</v>
          </cell>
          <cell r="AN2448" t="str">
            <v>CONSUMER - NON IPO</v>
          </cell>
        </row>
        <row r="2449">
          <cell r="M2449">
            <v>18641.650000000001</v>
          </cell>
          <cell r="N2449">
            <v>18641.649999999998</v>
          </cell>
          <cell r="R2449">
            <v>802.69</v>
          </cell>
          <cell r="AB2449" t="str">
            <v>Chirografario</v>
          </cell>
          <cell r="AK2449">
            <v>123954.20424657532</v>
          </cell>
          <cell r="AL2449" t="str">
            <v>Chirografario</v>
          </cell>
          <cell r="AM2449" t="str">
            <v>Chirografario - Altro</v>
          </cell>
          <cell r="AN2449" t="str">
            <v>CONSUMER - NON IPO</v>
          </cell>
        </row>
        <row r="2450">
          <cell r="M2450">
            <v>9146.5700000000015</v>
          </cell>
          <cell r="N2450">
            <v>9146.5700000000015</v>
          </cell>
          <cell r="R2450">
            <v>388.71999999999997</v>
          </cell>
          <cell r="AB2450" t="str">
            <v>Chirografario</v>
          </cell>
          <cell r="AK2450">
            <v>58312.516136986313</v>
          </cell>
          <cell r="AL2450" t="str">
            <v>Chirografario</v>
          </cell>
          <cell r="AM2450" t="str">
            <v>Chirografario - Altro</v>
          </cell>
          <cell r="AN2450" t="str">
            <v>CONSUMER - NON IPO</v>
          </cell>
        </row>
        <row r="2451">
          <cell r="M2451">
            <v>6265.47</v>
          </cell>
          <cell r="N2451">
            <v>6265.4699999999993</v>
          </cell>
          <cell r="R2451">
            <v>613.97</v>
          </cell>
          <cell r="AB2451" t="str">
            <v>Chirografario</v>
          </cell>
          <cell r="AK2451">
            <v>101569.27668493149</v>
          </cell>
          <cell r="AL2451" t="str">
            <v>Chirografario</v>
          </cell>
          <cell r="AM2451" t="str">
            <v>Chirografario - Altro</v>
          </cell>
          <cell r="AN2451" t="str">
            <v>CONSUMER - NON IPO</v>
          </cell>
        </row>
        <row r="2452">
          <cell r="M2452">
            <v>18926.11</v>
          </cell>
          <cell r="N2452">
            <v>18926.11</v>
          </cell>
          <cell r="R2452">
            <v>8062.6900000000005</v>
          </cell>
          <cell r="AB2452" t="str">
            <v>Chirografario</v>
          </cell>
          <cell r="AK2452">
            <v>532627.40252054797</v>
          </cell>
          <cell r="AL2452" t="str">
            <v>Chirografario</v>
          </cell>
          <cell r="AM2452" t="str">
            <v>Chirografario - Altro</v>
          </cell>
          <cell r="AN2452" t="str">
            <v>CONSUMER - NON IPO</v>
          </cell>
        </row>
        <row r="2453">
          <cell r="M2453">
            <v>5603.64</v>
          </cell>
          <cell r="N2453">
            <v>5603.64</v>
          </cell>
          <cell r="R2453">
            <v>927.43</v>
          </cell>
          <cell r="AB2453" t="str">
            <v>Chirografario</v>
          </cell>
          <cell r="AK2453">
            <v>85728.015780821923</v>
          </cell>
          <cell r="AL2453" t="str">
            <v>Chirografario</v>
          </cell>
          <cell r="AM2453" t="str">
            <v>Chirografario - Altro</v>
          </cell>
          <cell r="AN2453" t="str">
            <v>CONSUMER - NON IPO</v>
          </cell>
        </row>
        <row r="2454">
          <cell r="M2454">
            <v>14620.65</v>
          </cell>
          <cell r="N2454">
            <v>14620.65</v>
          </cell>
          <cell r="R2454">
            <v>4906.47</v>
          </cell>
          <cell r="AB2454" t="str">
            <v>Chirografario</v>
          </cell>
          <cell r="AK2454">
            <v>124656.06246575342</v>
          </cell>
          <cell r="AL2454" t="str">
            <v>Chirografario</v>
          </cell>
          <cell r="AM2454" t="str">
            <v>Chirografario - Altro</v>
          </cell>
          <cell r="AN2454" t="str">
            <v>CONSUMER - NON IPO</v>
          </cell>
        </row>
        <row r="2455">
          <cell r="M2455">
            <v>36015.81</v>
          </cell>
          <cell r="N2455">
            <v>36015.81</v>
          </cell>
          <cell r="R2455">
            <v>7800.55</v>
          </cell>
          <cell r="AB2455" t="str">
            <v>Chirografario</v>
          </cell>
          <cell r="AK2455">
            <v>849282.40183561633</v>
          </cell>
          <cell r="AL2455" t="str">
            <v>Chirografario</v>
          </cell>
          <cell r="AM2455" t="str">
            <v>Chirografario - Altro</v>
          </cell>
          <cell r="AN2455" t="str">
            <v>CONSUMER - NON IPO</v>
          </cell>
        </row>
        <row r="2456">
          <cell r="M2456">
            <v>27928.66</v>
          </cell>
          <cell r="N2456">
            <v>27928.66</v>
          </cell>
          <cell r="R2456">
            <v>14135.13</v>
          </cell>
          <cell r="AB2456" t="str">
            <v>Chirografario</v>
          </cell>
          <cell r="AK2456">
            <v>413038.10049315071</v>
          </cell>
          <cell r="AL2456" t="str">
            <v>Chirografario</v>
          </cell>
          <cell r="AM2456" t="str">
            <v>Chirografario - Altro</v>
          </cell>
          <cell r="AN2456" t="str">
            <v>CONSUMER - NON IPO</v>
          </cell>
        </row>
        <row r="2457">
          <cell r="M2457">
            <v>9773.2199999999993</v>
          </cell>
          <cell r="N2457">
            <v>9773.2199999999993</v>
          </cell>
          <cell r="R2457">
            <v>231</v>
          </cell>
          <cell r="AB2457" t="str">
            <v>Chirografario</v>
          </cell>
          <cell r="AK2457">
            <v>159905.94476712326</v>
          </cell>
          <cell r="AL2457" t="str">
            <v>Chirografario</v>
          </cell>
          <cell r="AM2457" t="str">
            <v>Chirografario - Altro</v>
          </cell>
          <cell r="AN2457" t="str">
            <v>CONSUMER - NON IPO</v>
          </cell>
        </row>
        <row r="2458">
          <cell r="M2458">
            <v>2736.8</v>
          </cell>
          <cell r="N2458">
            <v>2736.8</v>
          </cell>
          <cell r="R2458">
            <v>1492.24</v>
          </cell>
          <cell r="AB2458" t="str">
            <v>Chirografario</v>
          </cell>
          <cell r="AK2458">
            <v>20394.783561643835</v>
          </cell>
          <cell r="AL2458" t="str">
            <v>Chirografario</v>
          </cell>
          <cell r="AM2458" t="str">
            <v>Chirografario - Altro</v>
          </cell>
          <cell r="AN2458" t="str">
            <v>CONSUMER - NON IPO</v>
          </cell>
        </row>
        <row r="2459">
          <cell r="M2459">
            <v>6512.93</v>
          </cell>
          <cell r="N2459">
            <v>6512.93</v>
          </cell>
          <cell r="R2459">
            <v>2361.88</v>
          </cell>
          <cell r="AB2459" t="str">
            <v>Chirografario</v>
          </cell>
          <cell r="AK2459">
            <v>96373.520356164387</v>
          </cell>
          <cell r="AL2459" t="str">
            <v>Chirografario</v>
          </cell>
          <cell r="AM2459" t="str">
            <v>Chirografario - Altro</v>
          </cell>
          <cell r="AN2459" t="str">
            <v>CONSUMER - NON IPO</v>
          </cell>
        </row>
        <row r="2460">
          <cell r="M2460">
            <v>4568.38</v>
          </cell>
          <cell r="N2460">
            <v>4568.38</v>
          </cell>
          <cell r="R2460">
            <v>1084.8</v>
          </cell>
          <cell r="AB2460" t="str">
            <v>Chirografario</v>
          </cell>
          <cell r="AK2460">
            <v>56535.267013698634</v>
          </cell>
          <cell r="AL2460" t="str">
            <v>Chirografario</v>
          </cell>
          <cell r="AM2460" t="str">
            <v>Chirografario - Altro</v>
          </cell>
          <cell r="AN2460" t="str">
            <v>CONSUMER - NON IPO</v>
          </cell>
        </row>
        <row r="2461">
          <cell r="M2461">
            <v>4031.9900000000002</v>
          </cell>
          <cell r="N2461">
            <v>4031.9900000000002</v>
          </cell>
          <cell r="R2461">
            <v>359.2</v>
          </cell>
          <cell r="AB2461" t="str">
            <v>Chirografario</v>
          </cell>
          <cell r="AK2461">
            <v>27715.788794520548</v>
          </cell>
          <cell r="AL2461" t="str">
            <v>Chirografario</v>
          </cell>
          <cell r="AM2461" t="str">
            <v>Chirografario - Altro</v>
          </cell>
          <cell r="AN2461" t="str">
            <v>CONSUMER - NON IPO</v>
          </cell>
        </row>
        <row r="2462">
          <cell r="M2462">
            <v>4443.3100000000004</v>
          </cell>
          <cell r="N2462">
            <v>4443.3099999999995</v>
          </cell>
          <cell r="R2462">
            <v>1003.52</v>
          </cell>
          <cell r="AB2462" t="str">
            <v>Chirografario</v>
          </cell>
          <cell r="AK2462">
            <v>38017.690767123284</v>
          </cell>
          <cell r="AL2462" t="str">
            <v>Chirografario</v>
          </cell>
          <cell r="AM2462" t="str">
            <v>Chirografario - Altro</v>
          </cell>
          <cell r="AN2462" t="str">
            <v>CONSUMER - NON IPO</v>
          </cell>
        </row>
        <row r="2463">
          <cell r="M2463">
            <v>30356.969999999998</v>
          </cell>
          <cell r="N2463">
            <v>30356.97</v>
          </cell>
          <cell r="R2463">
            <v>0</v>
          </cell>
          <cell r="AB2463" t="str">
            <v>Chirografario</v>
          </cell>
          <cell r="AK2463">
            <v>607638.41868493147</v>
          </cell>
          <cell r="AL2463" t="str">
            <v>Chirografario</v>
          </cell>
          <cell r="AM2463" t="str">
            <v>Chirografario - Altro</v>
          </cell>
          <cell r="AN2463" t="str">
            <v>CONSUMER - NON IPO</v>
          </cell>
        </row>
        <row r="2464">
          <cell r="M2464">
            <v>1462.66</v>
          </cell>
          <cell r="N2464">
            <v>1462.66</v>
          </cell>
          <cell r="R2464">
            <v>801.83999999999992</v>
          </cell>
          <cell r="AB2464" t="str">
            <v>Chirografario</v>
          </cell>
          <cell r="AK2464">
            <v>12178.147232876714</v>
          </cell>
          <cell r="AL2464" t="str">
            <v>Chirografario</v>
          </cell>
          <cell r="AM2464" t="str">
            <v>Chirografario - Altro</v>
          </cell>
          <cell r="AN2464" t="str">
            <v>CONSUMER - NON IPO</v>
          </cell>
        </row>
        <row r="2465">
          <cell r="M2465">
            <v>72281.87</v>
          </cell>
          <cell r="N2465">
            <v>72281.87</v>
          </cell>
          <cell r="R2465">
            <v>0</v>
          </cell>
          <cell r="AB2465" t="str">
            <v>Chirografario</v>
          </cell>
          <cell r="AK2465">
            <v>234470.5043287671</v>
          </cell>
          <cell r="AL2465" t="str">
            <v>Chirografario</v>
          </cell>
          <cell r="AM2465" t="str">
            <v>Chirografario - Altro</v>
          </cell>
          <cell r="AN2465" t="str">
            <v>CONSUMER - NON IPO</v>
          </cell>
        </row>
        <row r="2466">
          <cell r="M2466">
            <v>17163.21</v>
          </cell>
          <cell r="N2466">
            <v>17163.21</v>
          </cell>
          <cell r="R2466">
            <v>603.12</v>
          </cell>
          <cell r="AB2466" t="str">
            <v>Chirografario</v>
          </cell>
          <cell r="AK2466">
            <v>256648.76761643833</v>
          </cell>
          <cell r="AL2466" t="str">
            <v>Chirografario</v>
          </cell>
          <cell r="AM2466" t="str">
            <v>Chirografario - Altro</v>
          </cell>
          <cell r="AN2466" t="str">
            <v>CONSUMER - NON IPO</v>
          </cell>
        </row>
        <row r="2467">
          <cell r="M2467">
            <v>15814.46</v>
          </cell>
          <cell r="N2467">
            <v>15814.460000000001</v>
          </cell>
          <cell r="R2467">
            <v>588.85</v>
          </cell>
          <cell r="AB2467" t="str">
            <v>Chirografario</v>
          </cell>
          <cell r="AK2467">
            <v>213430.21906849314</v>
          </cell>
          <cell r="AL2467" t="str">
            <v>Chirografario</v>
          </cell>
          <cell r="AM2467" t="str">
            <v>Chirografario - Altro</v>
          </cell>
          <cell r="AN2467" t="str">
            <v>CONSUMER - NON IPO</v>
          </cell>
        </row>
        <row r="2468">
          <cell r="M2468">
            <v>1648.46</v>
          </cell>
          <cell r="N2468">
            <v>1648.46</v>
          </cell>
          <cell r="R2468">
            <v>1114.3599999999999</v>
          </cell>
          <cell r="AB2468" t="str">
            <v>Chirografario</v>
          </cell>
          <cell r="AK2468">
            <v>9213.3106849315081</v>
          </cell>
          <cell r="AL2468" t="str">
            <v>Chirografario</v>
          </cell>
          <cell r="AM2468" t="str">
            <v>Chirografario - Altro</v>
          </cell>
          <cell r="AN2468" t="str">
            <v>CONSUMER - NON IPO</v>
          </cell>
        </row>
        <row r="2469">
          <cell r="M2469">
            <v>5602.85</v>
          </cell>
          <cell r="N2469">
            <v>5602.85</v>
          </cell>
          <cell r="R2469">
            <v>243.02</v>
          </cell>
          <cell r="AB2469" t="str">
            <v>Chirografario</v>
          </cell>
          <cell r="AK2469">
            <v>36763.906164383567</v>
          </cell>
          <cell r="AL2469" t="str">
            <v>Chirografario</v>
          </cell>
          <cell r="AM2469" t="str">
            <v>Chirografario - Altro</v>
          </cell>
          <cell r="AN2469" t="str">
            <v>CONSUMER - NON IPO</v>
          </cell>
        </row>
        <row r="2470">
          <cell r="M2470">
            <v>39984.79</v>
          </cell>
          <cell r="N2470">
            <v>39984.79</v>
          </cell>
          <cell r="R2470">
            <v>13456.259999999998</v>
          </cell>
          <cell r="AB2470" t="str">
            <v>Chirografario</v>
          </cell>
          <cell r="AK2470">
            <v>199157.11841095891</v>
          </cell>
          <cell r="AL2470" t="str">
            <v>Chirografario</v>
          </cell>
          <cell r="AM2470" t="str">
            <v>Chirografario - Altro</v>
          </cell>
          <cell r="AN2470" t="str">
            <v>CONSUMER - NON IPO</v>
          </cell>
        </row>
        <row r="2471">
          <cell r="M2471">
            <v>7217.58</v>
          </cell>
          <cell r="N2471">
            <v>7217.58</v>
          </cell>
          <cell r="R2471">
            <v>1727.35</v>
          </cell>
          <cell r="AB2471" t="str">
            <v>Chirografario</v>
          </cell>
          <cell r="AK2471">
            <v>63633.349150684924</v>
          </cell>
          <cell r="AL2471" t="str">
            <v>Chirografario</v>
          </cell>
          <cell r="AM2471" t="str">
            <v>Chirografario - Altro</v>
          </cell>
          <cell r="AN2471" t="str">
            <v>CONSUMER - NON IPO</v>
          </cell>
        </row>
        <row r="2472">
          <cell r="M2472">
            <v>31686.39</v>
          </cell>
          <cell r="N2472">
            <v>31686.39</v>
          </cell>
          <cell r="R2472">
            <v>0</v>
          </cell>
          <cell r="AB2472" t="str">
            <v>Chirografario</v>
          </cell>
          <cell r="AK2472">
            <v>475903.53419178078</v>
          </cell>
          <cell r="AL2472" t="str">
            <v>Chirografario</v>
          </cell>
          <cell r="AM2472" t="str">
            <v>Chirografario - Altro</v>
          </cell>
          <cell r="AN2472" t="str">
            <v>CONSUMER - NON IPO</v>
          </cell>
        </row>
        <row r="2473">
          <cell r="M2473">
            <v>14480.19</v>
          </cell>
          <cell r="N2473">
            <v>14480.19</v>
          </cell>
          <cell r="R2473">
            <v>2566.8000000000002</v>
          </cell>
          <cell r="AB2473" t="str">
            <v>Chirografario</v>
          </cell>
          <cell r="AK2473">
            <v>100964.61246575342</v>
          </cell>
          <cell r="AL2473" t="str">
            <v>Chirografario</v>
          </cell>
          <cell r="AM2473" t="str">
            <v>Chirografario - Altro</v>
          </cell>
          <cell r="AN2473" t="str">
            <v>CONSUMER - NON IPO</v>
          </cell>
        </row>
        <row r="2474">
          <cell r="M2474">
            <v>11105.400000000001</v>
          </cell>
          <cell r="N2474">
            <v>11105.4</v>
          </cell>
          <cell r="R2474">
            <v>496.92999999999995</v>
          </cell>
          <cell r="AB2474" t="str">
            <v>Chirografario</v>
          </cell>
          <cell r="AK2474">
            <v>77038.007671232874</v>
          </cell>
          <cell r="AL2474" t="str">
            <v>Chirografario</v>
          </cell>
          <cell r="AM2474" t="str">
            <v>Chirografario - Altro</v>
          </cell>
          <cell r="AN2474" t="str">
            <v>CONSUMER - NON IPO</v>
          </cell>
        </row>
        <row r="2475">
          <cell r="M2475">
            <v>9708.39</v>
          </cell>
          <cell r="N2475">
            <v>9869.68</v>
          </cell>
          <cell r="R2475">
            <v>1767.13</v>
          </cell>
          <cell r="AB2475" t="str">
            <v>Chirografario</v>
          </cell>
          <cell r="AK2475">
            <v>116354.06312328768</v>
          </cell>
          <cell r="AL2475" t="str">
            <v>Chirografario</v>
          </cell>
          <cell r="AM2475" t="str">
            <v>Chirografario - Altro</v>
          </cell>
          <cell r="AN2475" t="str">
            <v>CONSUMER - NON IPO</v>
          </cell>
        </row>
        <row r="2476">
          <cell r="M2476">
            <v>15992.66</v>
          </cell>
          <cell r="N2476">
            <v>15992.66</v>
          </cell>
          <cell r="R2476">
            <v>5847.98</v>
          </cell>
          <cell r="AB2476" t="str">
            <v>Chirografario</v>
          </cell>
          <cell r="AK2476">
            <v>129606.26926027397</v>
          </cell>
          <cell r="AL2476" t="str">
            <v>Chirografario</v>
          </cell>
          <cell r="AM2476" t="str">
            <v>Chirografario - Altro</v>
          </cell>
          <cell r="AN2476" t="str">
            <v>CONSUMER - NON IPO</v>
          </cell>
        </row>
        <row r="2477">
          <cell r="M2477">
            <v>3644.64</v>
          </cell>
          <cell r="N2477">
            <v>3644.64</v>
          </cell>
          <cell r="R2477">
            <v>421.52</v>
          </cell>
          <cell r="AB2477" t="str">
            <v>Chirografario</v>
          </cell>
          <cell r="AK2477">
            <v>25382.670904109586</v>
          </cell>
          <cell r="AL2477" t="str">
            <v>Chirografario</v>
          </cell>
          <cell r="AM2477" t="str">
            <v>Chirografario - Altro</v>
          </cell>
          <cell r="AN2477" t="str">
            <v>CONSUMER - NON IPO</v>
          </cell>
        </row>
        <row r="2478">
          <cell r="M2478">
            <v>6452.23</v>
          </cell>
          <cell r="N2478">
            <v>6452.2300000000005</v>
          </cell>
          <cell r="R2478">
            <v>1134.07</v>
          </cell>
          <cell r="AB2478" t="str">
            <v>Chirografario</v>
          </cell>
          <cell r="AK2478">
            <v>51865.322794520551</v>
          </cell>
          <cell r="AL2478" t="str">
            <v>Chirografario</v>
          </cell>
          <cell r="AM2478" t="str">
            <v>Chirografario - Altro</v>
          </cell>
          <cell r="AN2478" t="str">
            <v>CONSUMER - NON IPO</v>
          </cell>
        </row>
        <row r="2479">
          <cell r="M2479">
            <v>12135.61</v>
          </cell>
          <cell r="N2479">
            <v>12135.609999999999</v>
          </cell>
          <cell r="R2479">
            <v>538.32000000000005</v>
          </cell>
          <cell r="AB2479" t="str">
            <v>Chirografario</v>
          </cell>
          <cell r="AK2479">
            <v>84184.560328767126</v>
          </cell>
          <cell r="AL2479" t="str">
            <v>Chirografario</v>
          </cell>
          <cell r="AM2479" t="str">
            <v>Chirografario - Altro</v>
          </cell>
          <cell r="AN2479" t="str">
            <v>CONSUMER - NON IPO</v>
          </cell>
        </row>
        <row r="2480">
          <cell r="M2480">
            <v>2914.97</v>
          </cell>
          <cell r="N2480">
            <v>2914.97</v>
          </cell>
          <cell r="R2480">
            <v>124.84</v>
          </cell>
          <cell r="AB2480" t="str">
            <v>Chirografario</v>
          </cell>
          <cell r="AK2480">
            <v>22457.24832876712</v>
          </cell>
          <cell r="AL2480" t="str">
            <v>Chirografario</v>
          </cell>
          <cell r="AM2480" t="str">
            <v>Chirografario - Altro</v>
          </cell>
          <cell r="AN2480" t="str">
            <v>CONSUMER - NON IPO</v>
          </cell>
        </row>
        <row r="2481">
          <cell r="M2481">
            <v>5325.24</v>
          </cell>
          <cell r="N2481">
            <v>5325.24</v>
          </cell>
          <cell r="R2481">
            <v>453.76</v>
          </cell>
          <cell r="AB2481" t="str">
            <v>Chirografario</v>
          </cell>
          <cell r="AK2481">
            <v>35905.248328767128</v>
          </cell>
          <cell r="AL2481" t="str">
            <v>Chirografario</v>
          </cell>
          <cell r="AM2481" t="str">
            <v>Chirografario - Altro</v>
          </cell>
          <cell r="AN2481" t="str">
            <v>CONSUMER - NON IPO</v>
          </cell>
        </row>
        <row r="2482">
          <cell r="M2482">
            <v>2422.4299999999998</v>
          </cell>
          <cell r="N2482">
            <v>2422.4300000000003</v>
          </cell>
          <cell r="R2482">
            <v>954.16</v>
          </cell>
          <cell r="AB2482" t="str">
            <v>Chirografario</v>
          </cell>
          <cell r="AK2482">
            <v>13505.876849315069</v>
          </cell>
          <cell r="AL2482" t="str">
            <v>Chirografario</v>
          </cell>
          <cell r="AM2482" t="str">
            <v>Chirografario - Altro</v>
          </cell>
          <cell r="AN2482" t="str">
            <v>CONSUMER - NON IPO</v>
          </cell>
        </row>
        <row r="2483">
          <cell r="M2483">
            <v>3951.37</v>
          </cell>
          <cell r="N2483">
            <v>3951.3700000000003</v>
          </cell>
          <cell r="R2483">
            <v>1908.41</v>
          </cell>
          <cell r="AB2483" t="str">
            <v>Chirografario</v>
          </cell>
          <cell r="AK2483">
            <v>22030.240958904109</v>
          </cell>
          <cell r="AL2483" t="str">
            <v>Chirografario</v>
          </cell>
          <cell r="AM2483" t="str">
            <v>Chirografario - Altro</v>
          </cell>
          <cell r="AN2483" t="str">
            <v>CONSUMER - NON IPO</v>
          </cell>
        </row>
        <row r="2484">
          <cell r="M2484">
            <v>8195.15</v>
          </cell>
          <cell r="N2484">
            <v>8195.15</v>
          </cell>
          <cell r="R2484">
            <v>355.6</v>
          </cell>
          <cell r="AB2484" t="str">
            <v>Chirografario</v>
          </cell>
          <cell r="AK2484">
            <v>59746.011369863008</v>
          </cell>
          <cell r="AL2484" t="str">
            <v>Chirografario</v>
          </cell>
          <cell r="AM2484" t="str">
            <v>Chirografario - Altro</v>
          </cell>
          <cell r="AN2484" t="str">
            <v>CONSUMER - NON IPO</v>
          </cell>
        </row>
        <row r="2485">
          <cell r="M2485">
            <v>2582.11</v>
          </cell>
          <cell r="N2485">
            <v>2582.1099999999997</v>
          </cell>
          <cell r="R2485">
            <v>113.54</v>
          </cell>
          <cell r="AB2485" t="str">
            <v>Chirografario</v>
          </cell>
          <cell r="AK2485">
            <v>13533.08610958904</v>
          </cell>
          <cell r="AL2485" t="str">
            <v>Chirografario</v>
          </cell>
          <cell r="AM2485" t="str">
            <v>Chirografario - Altro</v>
          </cell>
          <cell r="AN2485" t="str">
            <v>CONSUMER - NON IPO</v>
          </cell>
        </row>
        <row r="2486">
          <cell r="M2486">
            <v>9305.19</v>
          </cell>
          <cell r="N2486">
            <v>9305.1899999999987</v>
          </cell>
          <cell r="R2486">
            <v>420.25</v>
          </cell>
          <cell r="AB2486" t="str">
            <v>Chirografario</v>
          </cell>
          <cell r="AK2486">
            <v>62561.469205479443</v>
          </cell>
          <cell r="AL2486" t="str">
            <v>Chirografario</v>
          </cell>
          <cell r="AM2486" t="str">
            <v>Chirografario - Altro</v>
          </cell>
          <cell r="AN2486" t="str">
            <v>CONSUMER - NON IPO</v>
          </cell>
        </row>
        <row r="2487">
          <cell r="M2487">
            <v>2749.59</v>
          </cell>
          <cell r="N2487">
            <v>2749.5899999999997</v>
          </cell>
          <cell r="R2487">
            <v>245.64</v>
          </cell>
          <cell r="AB2487" t="str">
            <v>Chirografario</v>
          </cell>
          <cell r="AK2487">
            <v>18893.07320547945</v>
          </cell>
          <cell r="AL2487" t="str">
            <v>Chirografario</v>
          </cell>
          <cell r="AM2487" t="str">
            <v>Chirografario - Altro</v>
          </cell>
          <cell r="AN2487" t="str">
            <v>CONSUMER - NON IPO</v>
          </cell>
        </row>
        <row r="2488">
          <cell r="M2488">
            <v>2743.88</v>
          </cell>
          <cell r="N2488">
            <v>2743.8799999999997</v>
          </cell>
          <cell r="R2488">
            <v>244.82</v>
          </cell>
          <cell r="AB2488" t="str">
            <v>Chirografario</v>
          </cell>
          <cell r="AK2488">
            <v>8765.3810410958886</v>
          </cell>
          <cell r="AL2488" t="str">
            <v>Chirografario</v>
          </cell>
          <cell r="AM2488" t="str">
            <v>Chirografario - Altro</v>
          </cell>
          <cell r="AN2488" t="str">
            <v>CONSUMER - NON IPO</v>
          </cell>
        </row>
        <row r="2489">
          <cell r="M2489">
            <v>20900.97</v>
          </cell>
          <cell r="N2489">
            <v>20900.97</v>
          </cell>
          <cell r="R2489">
            <v>11279.51</v>
          </cell>
          <cell r="AB2489" t="str">
            <v>Chirografario</v>
          </cell>
          <cell r="AK2489">
            <v>178660.34630136989</v>
          </cell>
          <cell r="AL2489" t="str">
            <v>Chirografario</v>
          </cell>
          <cell r="AM2489" t="str">
            <v>Chirografario - Altro</v>
          </cell>
          <cell r="AN2489" t="str">
            <v>CONSUMER - NON IPO</v>
          </cell>
        </row>
        <row r="2490">
          <cell r="M2490">
            <v>20702.54</v>
          </cell>
          <cell r="N2490">
            <v>20702.54</v>
          </cell>
          <cell r="R2490">
            <v>2037.75</v>
          </cell>
          <cell r="AB2490" t="str">
            <v>Chirografario</v>
          </cell>
          <cell r="AK2490">
            <v>40724.448547945205</v>
          </cell>
          <cell r="AL2490" t="str">
            <v>Chirografario</v>
          </cell>
          <cell r="AM2490" t="str">
            <v>Chirografario - Altro</v>
          </cell>
          <cell r="AN2490" t="str">
            <v>CONSUMER - NON IPO</v>
          </cell>
        </row>
        <row r="2491">
          <cell r="M2491">
            <v>28860.55</v>
          </cell>
          <cell r="N2491">
            <v>28860.55</v>
          </cell>
          <cell r="R2491">
            <v>627.48</v>
          </cell>
          <cell r="AB2491" t="str">
            <v>Chirografario</v>
          </cell>
          <cell r="AK2491">
            <v>253893.77</v>
          </cell>
          <cell r="AL2491" t="str">
            <v>Chirografario</v>
          </cell>
          <cell r="AM2491" t="str">
            <v>Chirografario - Altro</v>
          </cell>
          <cell r="AN2491" t="str">
            <v>CONSUMER - NON IPO</v>
          </cell>
        </row>
        <row r="2492">
          <cell r="M2492">
            <v>15486.8</v>
          </cell>
          <cell r="N2492">
            <v>15486.8</v>
          </cell>
          <cell r="R2492">
            <v>6651.92</v>
          </cell>
          <cell r="AB2492" t="str">
            <v>Chirografario</v>
          </cell>
          <cell r="AK2492">
            <v>121263.76547945205</v>
          </cell>
          <cell r="AL2492" t="str">
            <v>Chirografario</v>
          </cell>
          <cell r="AM2492" t="str">
            <v>Chirografario - Altro</v>
          </cell>
          <cell r="AN2492" t="str">
            <v>CONSUMER - NON IPO</v>
          </cell>
        </row>
        <row r="2493">
          <cell r="M2493">
            <v>2595.19</v>
          </cell>
          <cell r="N2493">
            <v>2595.19</v>
          </cell>
          <cell r="R2493">
            <v>1363.23</v>
          </cell>
          <cell r="AB2493" t="str">
            <v>Chirografario</v>
          </cell>
          <cell r="AK2493">
            <v>17256.235972602739</v>
          </cell>
          <cell r="AL2493" t="str">
            <v>Chirografario</v>
          </cell>
          <cell r="AM2493" t="str">
            <v>Chirografario - Altro</v>
          </cell>
          <cell r="AN2493" t="str">
            <v>CONSUMER - NON IPO</v>
          </cell>
        </row>
        <row r="2494">
          <cell r="M2494">
            <v>18325.03</v>
          </cell>
          <cell r="N2494">
            <v>18325.03</v>
          </cell>
          <cell r="R2494">
            <v>781.91</v>
          </cell>
          <cell r="AB2494" t="str">
            <v>Chirografario</v>
          </cell>
          <cell r="AK2494">
            <v>141479.27271232876</v>
          </cell>
          <cell r="AL2494" t="str">
            <v>Chirografario</v>
          </cell>
          <cell r="AM2494" t="str">
            <v>Chirografario - Altro</v>
          </cell>
          <cell r="AN2494" t="str">
            <v>CONSUMER - NON IPO</v>
          </cell>
        </row>
        <row r="2495">
          <cell r="M2495">
            <v>37667.379999999997</v>
          </cell>
          <cell r="N2495">
            <v>37667.379999999997</v>
          </cell>
          <cell r="R2495">
            <v>13416.06</v>
          </cell>
          <cell r="AB2495" t="str">
            <v>Chirografario</v>
          </cell>
          <cell r="AK2495">
            <v>220844.36493150683</v>
          </cell>
          <cell r="AL2495" t="str">
            <v>Chirografario</v>
          </cell>
          <cell r="AM2495" t="str">
            <v>Chirografario - Altro</v>
          </cell>
          <cell r="AN2495" t="str">
            <v>CONSUMER - NON IPO</v>
          </cell>
        </row>
        <row r="2496">
          <cell r="M2496">
            <v>35913.160000000003</v>
          </cell>
          <cell r="N2496">
            <v>35913.160000000003</v>
          </cell>
          <cell r="R2496">
            <v>3096.92</v>
          </cell>
          <cell r="AB2496" t="str">
            <v>Chirografario</v>
          </cell>
          <cell r="AK2496">
            <v>276678.92032876716</v>
          </cell>
          <cell r="AL2496" t="str">
            <v>Chirografario</v>
          </cell>
          <cell r="AM2496" t="str">
            <v>Chirografario - Altro</v>
          </cell>
          <cell r="AN2496" t="str">
            <v>CONSUMER - NON IPO</v>
          </cell>
        </row>
        <row r="2497">
          <cell r="M2497">
            <v>13687.13</v>
          </cell>
          <cell r="N2497">
            <v>13687.130000000001</v>
          </cell>
          <cell r="R2497">
            <v>2494.5100000000002</v>
          </cell>
          <cell r="AB2497" t="str">
            <v>Chirografario</v>
          </cell>
          <cell r="AK2497">
            <v>82797.761753424667</v>
          </cell>
          <cell r="AL2497" t="str">
            <v>Chirografario</v>
          </cell>
          <cell r="AM2497" t="str">
            <v>Chirografario - Altro</v>
          </cell>
          <cell r="AN2497" t="str">
            <v>CONSUMER - NON IPO</v>
          </cell>
        </row>
        <row r="2498">
          <cell r="M2498">
            <v>23982.36</v>
          </cell>
          <cell r="N2498">
            <v>23982.36</v>
          </cell>
          <cell r="R2498">
            <v>9853.82</v>
          </cell>
          <cell r="AB2498" t="str">
            <v>Chirografario</v>
          </cell>
          <cell r="AK2498">
            <v>174972.6703561644</v>
          </cell>
          <cell r="AL2498" t="str">
            <v>Chirografario</v>
          </cell>
          <cell r="AM2498" t="str">
            <v>Chirografario - Altro</v>
          </cell>
          <cell r="AN2498" t="str">
            <v>CONSUMER - NON IPO</v>
          </cell>
        </row>
        <row r="2499">
          <cell r="M2499">
            <v>8118.94</v>
          </cell>
          <cell r="N2499">
            <v>8118.94</v>
          </cell>
          <cell r="R2499">
            <v>318.40999999999997</v>
          </cell>
          <cell r="AB2499" t="str">
            <v>Chirografario</v>
          </cell>
          <cell r="AK2499">
            <v>73426.358739726027</v>
          </cell>
          <cell r="AL2499" t="str">
            <v>Chirografario</v>
          </cell>
          <cell r="AM2499" t="str">
            <v>Chirografario - Altro</v>
          </cell>
          <cell r="AN2499" t="str">
            <v>CONSUMER - NON IPO</v>
          </cell>
        </row>
        <row r="2500">
          <cell r="M2500">
            <v>26336.969999999998</v>
          </cell>
          <cell r="N2500">
            <v>26336.97</v>
          </cell>
          <cell r="R2500">
            <v>0</v>
          </cell>
          <cell r="AB2500" t="str">
            <v>Chirografario</v>
          </cell>
          <cell r="AK2500">
            <v>105131.41175342466</v>
          </cell>
          <cell r="AL2500" t="str">
            <v>Chirografario</v>
          </cell>
          <cell r="AM2500" t="str">
            <v>Chirografario - Altro</v>
          </cell>
          <cell r="AN2500" t="str">
            <v>CONSUMER - NON IPO</v>
          </cell>
        </row>
        <row r="2501">
          <cell r="M2501">
            <v>29050.2</v>
          </cell>
          <cell r="N2501">
            <v>29050.199999999997</v>
          </cell>
          <cell r="R2501">
            <v>10526.68</v>
          </cell>
          <cell r="AB2501" t="str">
            <v>Chirografario</v>
          </cell>
          <cell r="AK2501">
            <v>202077.96657534246</v>
          </cell>
          <cell r="AL2501" t="str">
            <v>Chirografario</v>
          </cell>
          <cell r="AM2501" t="str">
            <v>Chirografario - Altro</v>
          </cell>
          <cell r="AN2501" t="str">
            <v>CONSUMER - NON IPO</v>
          </cell>
        </row>
        <row r="2502">
          <cell r="M2502">
            <v>11230.04</v>
          </cell>
          <cell r="N2502">
            <v>11230.039999999999</v>
          </cell>
          <cell r="R2502">
            <v>482.83</v>
          </cell>
          <cell r="AB2502" t="str">
            <v>Chirografario</v>
          </cell>
          <cell r="AK2502">
            <v>71410.747506849308</v>
          </cell>
          <cell r="AL2502" t="str">
            <v>Chirografario</v>
          </cell>
          <cell r="AM2502" t="str">
            <v>Chirografario - Altro</v>
          </cell>
          <cell r="AN2502" t="str">
            <v>CONSUMER - NON IPO</v>
          </cell>
        </row>
        <row r="2503">
          <cell r="M2503">
            <v>6557.07</v>
          </cell>
          <cell r="N2503">
            <v>6557.07</v>
          </cell>
          <cell r="R2503">
            <v>273.57</v>
          </cell>
          <cell r="AB2503" t="str">
            <v>Chirografario</v>
          </cell>
          <cell r="AK2503">
            <v>56139.297945205479</v>
          </cell>
          <cell r="AL2503" t="str">
            <v>Chirografario</v>
          </cell>
          <cell r="AM2503" t="str">
            <v>Chirografario - Altro</v>
          </cell>
          <cell r="AN2503" t="str">
            <v>CONSUMER - NON IPO</v>
          </cell>
        </row>
        <row r="2504">
          <cell r="M2504">
            <v>34102.68</v>
          </cell>
          <cell r="N2504">
            <v>34102.680000000008</v>
          </cell>
          <cell r="R2504">
            <v>1367</v>
          </cell>
          <cell r="AB2504" t="str">
            <v>Chirografario</v>
          </cell>
          <cell r="AK2504">
            <v>288891.74400000006</v>
          </cell>
          <cell r="AL2504" t="str">
            <v>Chirografario</v>
          </cell>
          <cell r="AM2504" t="str">
            <v>Chirografario - Altro</v>
          </cell>
          <cell r="AN2504" t="str">
            <v>CONSUMER - NON IPO</v>
          </cell>
        </row>
        <row r="2505">
          <cell r="M2505">
            <v>67986.8</v>
          </cell>
          <cell r="N2505">
            <v>67986.8</v>
          </cell>
          <cell r="R2505">
            <v>5135.97</v>
          </cell>
          <cell r="AB2505" t="str">
            <v>Chirografario</v>
          </cell>
          <cell r="AK2505">
            <v>95740.315616438354</v>
          </cell>
          <cell r="AL2505" t="str">
            <v>Chirografario</v>
          </cell>
          <cell r="AM2505" t="str">
            <v>Chirografario - Altro</v>
          </cell>
          <cell r="AN2505" t="str">
            <v>CONSUMER - NON IPO</v>
          </cell>
        </row>
        <row r="2506">
          <cell r="M2506">
            <v>20389.16</v>
          </cell>
          <cell r="N2506">
            <v>20389.16</v>
          </cell>
          <cell r="R2506">
            <v>784.3</v>
          </cell>
          <cell r="AB2506" t="str">
            <v>Chirografario</v>
          </cell>
          <cell r="AK2506">
            <v>174285.42246575342</v>
          </cell>
          <cell r="AL2506" t="str">
            <v>Chirografario</v>
          </cell>
          <cell r="AM2506" t="str">
            <v>Chirografario - Altro</v>
          </cell>
          <cell r="AN2506" t="str">
            <v>CONSUMER - NON IPO</v>
          </cell>
        </row>
        <row r="2507">
          <cell r="M2507">
            <v>6527.99</v>
          </cell>
          <cell r="N2507">
            <v>6527.99</v>
          </cell>
          <cell r="R2507">
            <v>2161.31</v>
          </cell>
          <cell r="AB2507" t="str">
            <v>Chirografario</v>
          </cell>
          <cell r="AK2507">
            <v>56802.455452054797</v>
          </cell>
          <cell r="AL2507" t="str">
            <v>Chirografario</v>
          </cell>
          <cell r="AM2507" t="str">
            <v>Chirografario - Altro</v>
          </cell>
          <cell r="AN2507" t="str">
            <v>CONSUMER - NON IPO</v>
          </cell>
        </row>
        <row r="2508">
          <cell r="M2508">
            <v>7747.55</v>
          </cell>
          <cell r="N2508">
            <v>7747.55</v>
          </cell>
          <cell r="R2508">
            <v>5125.6099999999997</v>
          </cell>
          <cell r="AB2508" t="str">
            <v>Chirografario</v>
          </cell>
          <cell r="AK2508">
            <v>66225.632876712334</v>
          </cell>
          <cell r="AL2508" t="str">
            <v>Chirografario</v>
          </cell>
          <cell r="AM2508" t="str">
            <v>Chirografario - Altro</v>
          </cell>
          <cell r="AN2508" t="str">
            <v>CONSUMER - NON IPO</v>
          </cell>
        </row>
        <row r="2509">
          <cell r="M2509">
            <v>40986.28</v>
          </cell>
          <cell r="N2509">
            <v>40986.280000000006</v>
          </cell>
          <cell r="R2509">
            <v>0</v>
          </cell>
          <cell r="AB2509" t="str">
            <v>Chirografario</v>
          </cell>
          <cell r="AK2509">
            <v>337322.69895890413</v>
          </cell>
          <cell r="AL2509" t="str">
            <v>Chirografario</v>
          </cell>
          <cell r="AM2509" t="str">
            <v>Chirografario - Altro</v>
          </cell>
          <cell r="AN2509" t="str">
            <v>CONSUMER - NON IPO</v>
          </cell>
        </row>
        <row r="2510">
          <cell r="M2510">
            <v>15731.43</v>
          </cell>
          <cell r="N2510">
            <v>15731.43</v>
          </cell>
          <cell r="R2510">
            <v>588.95000000000005</v>
          </cell>
          <cell r="AB2510" t="str">
            <v>Chirografario</v>
          </cell>
          <cell r="AK2510">
            <v>152875.01975342465</v>
          </cell>
          <cell r="AL2510" t="str">
            <v>Chirografario</v>
          </cell>
          <cell r="AM2510" t="str">
            <v>Chirografario - Altro</v>
          </cell>
          <cell r="AN2510" t="str">
            <v>CONSUMER - NON IPO</v>
          </cell>
        </row>
        <row r="2511">
          <cell r="M2511">
            <v>7913.5400000000009</v>
          </cell>
          <cell r="N2511">
            <v>7913.5400000000009</v>
          </cell>
          <cell r="R2511">
            <v>324.46000000000004</v>
          </cell>
          <cell r="AB2511" t="str">
            <v>Chirografario</v>
          </cell>
          <cell r="AK2511">
            <v>57172.616383561653</v>
          </cell>
          <cell r="AL2511" t="str">
            <v>Chirografario</v>
          </cell>
          <cell r="AM2511" t="str">
            <v>Chirografario - Altro</v>
          </cell>
          <cell r="AN2511" t="str">
            <v>CONSUMER - NON IPO</v>
          </cell>
        </row>
        <row r="2512">
          <cell r="M2512">
            <v>29263.399999999998</v>
          </cell>
          <cell r="N2512">
            <v>29263.4</v>
          </cell>
          <cell r="R2512">
            <v>4573.37</v>
          </cell>
          <cell r="AB2512" t="str">
            <v>Chirografario</v>
          </cell>
          <cell r="AK2512">
            <v>269062.93260273978</v>
          </cell>
          <cell r="AL2512" t="str">
            <v>Chirografario</v>
          </cell>
          <cell r="AM2512" t="str">
            <v>Chirografario - Altro</v>
          </cell>
          <cell r="AN2512" t="str">
            <v>CONSUMER - NON IPO</v>
          </cell>
        </row>
        <row r="2513">
          <cell r="M2513">
            <v>11273.56</v>
          </cell>
          <cell r="N2513">
            <v>11273.56</v>
          </cell>
          <cell r="R2513">
            <v>449.99</v>
          </cell>
          <cell r="AB2513" t="str">
            <v>Chirografario</v>
          </cell>
          <cell r="AK2513">
            <v>103654.97906849315</v>
          </cell>
          <cell r="AL2513" t="str">
            <v>Chirografario</v>
          </cell>
          <cell r="AM2513" t="str">
            <v>Chirografario - Altro</v>
          </cell>
          <cell r="AN2513" t="str">
            <v>CONSUMER - NON IPO</v>
          </cell>
        </row>
        <row r="2514">
          <cell r="M2514">
            <v>13707.06</v>
          </cell>
          <cell r="N2514">
            <v>13707.06</v>
          </cell>
          <cell r="R2514">
            <v>4364.09</v>
          </cell>
          <cell r="AB2514" t="str">
            <v>Chirografario</v>
          </cell>
          <cell r="AK2514">
            <v>91105.007013698618</v>
          </cell>
          <cell r="AL2514" t="str">
            <v>Chirografario</v>
          </cell>
          <cell r="AM2514" t="str">
            <v>Chirografario - Altro</v>
          </cell>
          <cell r="AN2514" t="str">
            <v>CONSUMER - NON IPO</v>
          </cell>
        </row>
        <row r="2515">
          <cell r="M2515">
            <v>20285.13</v>
          </cell>
          <cell r="N2515">
            <v>20285.13</v>
          </cell>
          <cell r="R2515">
            <v>851.52</v>
          </cell>
          <cell r="AB2515" t="str">
            <v>Chirografario</v>
          </cell>
          <cell r="AK2515">
            <v>148664.99383561645</v>
          </cell>
          <cell r="AL2515" t="str">
            <v>Chirografario</v>
          </cell>
          <cell r="AM2515" t="str">
            <v>Chirografario - Altro</v>
          </cell>
          <cell r="AN2515" t="str">
            <v>CONSUMER - NON IPO</v>
          </cell>
        </row>
        <row r="2516">
          <cell r="M2516">
            <v>6758.04</v>
          </cell>
          <cell r="N2516">
            <v>6758.04</v>
          </cell>
          <cell r="R2516">
            <v>333.52</v>
          </cell>
          <cell r="AB2516" t="str">
            <v>Chirografario</v>
          </cell>
          <cell r="AK2516">
            <v>13645.686246575342</v>
          </cell>
          <cell r="AL2516" t="str">
            <v>Chirografario</v>
          </cell>
          <cell r="AM2516" t="str">
            <v>Chirografario - Altro</v>
          </cell>
          <cell r="AN2516" t="str">
            <v>CONSUMER - NON IPO</v>
          </cell>
        </row>
        <row r="2517">
          <cell r="M2517">
            <v>9719.26</v>
          </cell>
          <cell r="N2517">
            <v>9719.26</v>
          </cell>
          <cell r="R2517">
            <v>479.76</v>
          </cell>
          <cell r="AB2517" t="str">
            <v>Chirografario</v>
          </cell>
          <cell r="AK2517">
            <v>19624.916767123286</v>
          </cell>
          <cell r="AL2517" t="str">
            <v>Chirografario</v>
          </cell>
          <cell r="AM2517" t="str">
            <v>Chirografario - Altro</v>
          </cell>
          <cell r="AN2517" t="str">
            <v>CONSUMER - NON IPO</v>
          </cell>
        </row>
        <row r="2518">
          <cell r="M2518">
            <v>10576.67</v>
          </cell>
          <cell r="N2518">
            <v>10576.67</v>
          </cell>
          <cell r="R2518">
            <v>446.73999999999995</v>
          </cell>
          <cell r="AB2518" t="str">
            <v>Chirografario</v>
          </cell>
          <cell r="AK2518">
            <v>76963.384986301375</v>
          </cell>
          <cell r="AL2518" t="str">
            <v>Chirografario</v>
          </cell>
          <cell r="AM2518" t="str">
            <v>Chirografario - Altro</v>
          </cell>
          <cell r="AN2518" t="str">
            <v>CONSUMER - NON IPO</v>
          </cell>
        </row>
        <row r="2519">
          <cell r="M2519">
            <v>28149.47</v>
          </cell>
          <cell r="N2519">
            <v>28149.47</v>
          </cell>
          <cell r="R2519">
            <v>0</v>
          </cell>
          <cell r="AB2519" t="str">
            <v>Chirografario</v>
          </cell>
          <cell r="AK2519">
            <v>144911.92912328767</v>
          </cell>
          <cell r="AL2519" t="str">
            <v>Chirografario</v>
          </cell>
          <cell r="AM2519" t="str">
            <v>Chirografario - Altro</v>
          </cell>
          <cell r="AN2519" t="str">
            <v>CONSUMER - NON IPO</v>
          </cell>
        </row>
        <row r="2520">
          <cell r="M2520">
            <v>8803.9</v>
          </cell>
          <cell r="N2520">
            <v>8803.9</v>
          </cell>
          <cell r="R2520">
            <v>401.31</v>
          </cell>
          <cell r="AB2520" t="str">
            <v>Chirografario</v>
          </cell>
          <cell r="AK2520">
            <v>27087.067671232875</v>
          </cell>
          <cell r="AL2520" t="str">
            <v>Chirografario</v>
          </cell>
          <cell r="AM2520" t="str">
            <v>Chirografario - Altro</v>
          </cell>
          <cell r="AN2520" t="str">
            <v>CONSUMER - NON IPO</v>
          </cell>
        </row>
        <row r="2521">
          <cell r="M2521">
            <v>10211.879999999999</v>
          </cell>
          <cell r="N2521">
            <v>10211.879999999999</v>
          </cell>
          <cell r="R2521">
            <v>465.88</v>
          </cell>
          <cell r="AB2521" t="str">
            <v>Chirografario</v>
          </cell>
          <cell r="AK2521">
            <v>61019.480219178076</v>
          </cell>
          <cell r="AL2521" t="str">
            <v>Chirografario</v>
          </cell>
          <cell r="AM2521" t="str">
            <v>Chirografario - Altro</v>
          </cell>
          <cell r="AN2521" t="str">
            <v>CONSUMER - NON IPO</v>
          </cell>
        </row>
        <row r="2522">
          <cell r="M2522">
            <v>11393.72</v>
          </cell>
          <cell r="N2522">
            <v>11393.720000000001</v>
          </cell>
          <cell r="R2522">
            <v>510.9</v>
          </cell>
          <cell r="AB2522" t="str">
            <v>Chirografario</v>
          </cell>
          <cell r="AK2522">
            <v>66083.576000000001</v>
          </cell>
          <cell r="AL2522" t="str">
            <v>Chirografario</v>
          </cell>
          <cell r="AM2522" t="str">
            <v>Chirografario - Altro</v>
          </cell>
          <cell r="AN2522" t="str">
            <v>CONSUMER - NON IPO</v>
          </cell>
        </row>
        <row r="2523">
          <cell r="M2523">
            <v>10740.35</v>
          </cell>
          <cell r="N2523">
            <v>10740.350000000002</v>
          </cell>
          <cell r="R2523">
            <v>4556.18</v>
          </cell>
          <cell r="AB2523" t="str">
            <v>Chirografario</v>
          </cell>
          <cell r="AK2523">
            <v>74505.660821917831</v>
          </cell>
          <cell r="AL2523" t="str">
            <v>Chirografario</v>
          </cell>
          <cell r="AM2523" t="str">
            <v>Chirografario - Altro</v>
          </cell>
          <cell r="AN2523" t="str">
            <v>CONSUMER - NON IPO</v>
          </cell>
        </row>
        <row r="2524">
          <cell r="M2524">
            <v>6384.87</v>
          </cell>
          <cell r="N2524">
            <v>6384.8700000000008</v>
          </cell>
          <cell r="R2524">
            <v>286.27999999999997</v>
          </cell>
          <cell r="AB2524" t="str">
            <v>Chirografario</v>
          </cell>
          <cell r="AK2524">
            <v>48035.213753424665</v>
          </cell>
          <cell r="AL2524" t="str">
            <v>Chirografario</v>
          </cell>
          <cell r="AM2524" t="str">
            <v>Chirografario - Altro</v>
          </cell>
          <cell r="AN2524" t="str">
            <v>CONSUMER - NON IPO</v>
          </cell>
        </row>
        <row r="2525">
          <cell r="M2525">
            <v>18854.14</v>
          </cell>
          <cell r="N2525">
            <v>18854.14</v>
          </cell>
          <cell r="R2525">
            <v>720.17</v>
          </cell>
          <cell r="AB2525" t="str">
            <v>Chirografario</v>
          </cell>
          <cell r="AK2525">
            <v>163591.94898630137</v>
          </cell>
          <cell r="AL2525" t="str">
            <v>Chirografario</v>
          </cell>
          <cell r="AM2525" t="str">
            <v>Chirografario - Altro</v>
          </cell>
          <cell r="AN2525" t="str">
            <v>CONSUMER - NON IPO</v>
          </cell>
        </row>
        <row r="2526">
          <cell r="M2526">
            <v>19664.150000000001</v>
          </cell>
          <cell r="N2526">
            <v>19664.150000000001</v>
          </cell>
          <cell r="R2526">
            <v>932.66000000000008</v>
          </cell>
          <cell r="AB2526" t="str">
            <v>Chirografario</v>
          </cell>
          <cell r="AK2526">
            <v>66588.738082191776</v>
          </cell>
          <cell r="AL2526" t="str">
            <v>Chirografario</v>
          </cell>
          <cell r="AM2526" t="str">
            <v>Chirografario - Altro</v>
          </cell>
          <cell r="AN2526" t="str">
            <v>CONSUMER - NON IPO</v>
          </cell>
        </row>
        <row r="2527">
          <cell r="M2527">
            <v>79817.739999999991</v>
          </cell>
          <cell r="N2527">
            <v>79817.739999999991</v>
          </cell>
          <cell r="R2527">
            <v>64.86</v>
          </cell>
          <cell r="AB2527" t="str">
            <v>Chirografario</v>
          </cell>
          <cell r="AK2527">
            <v>591525.99095890403</v>
          </cell>
          <cell r="AL2527" t="str">
            <v>Chirografario</v>
          </cell>
          <cell r="AM2527" t="str">
            <v>Chirografario - Altro</v>
          </cell>
          <cell r="AN2527" t="str">
            <v>CONSUMER - NON IPO</v>
          </cell>
        </row>
        <row r="2528">
          <cell r="M2528">
            <v>4605.08</v>
          </cell>
          <cell r="N2528">
            <v>4605.08</v>
          </cell>
          <cell r="R2528">
            <v>387.61</v>
          </cell>
          <cell r="AB2528" t="str">
            <v>Chirografario</v>
          </cell>
          <cell r="AK2528">
            <v>34367.775123287669</v>
          </cell>
          <cell r="AL2528" t="str">
            <v>Chirografario</v>
          </cell>
          <cell r="AM2528" t="str">
            <v>Chirografario - Altro</v>
          </cell>
          <cell r="AN2528" t="str">
            <v>CONSUMER - NON IPO</v>
          </cell>
        </row>
        <row r="2529">
          <cell r="M2529">
            <v>5109.68</v>
          </cell>
          <cell r="N2529">
            <v>5109.68</v>
          </cell>
          <cell r="R2529">
            <v>213.22</v>
          </cell>
          <cell r="AB2529" t="str">
            <v>Chirografario</v>
          </cell>
          <cell r="AK2529">
            <v>36901.688986301371</v>
          </cell>
          <cell r="AL2529" t="str">
            <v>Chirografario</v>
          </cell>
          <cell r="AM2529" t="str">
            <v>Chirografario - Altro</v>
          </cell>
          <cell r="AN2529" t="str">
            <v>CONSUMER - NON IPO</v>
          </cell>
        </row>
        <row r="2530">
          <cell r="M2530">
            <v>2854.85</v>
          </cell>
          <cell r="N2530">
            <v>2854.85</v>
          </cell>
          <cell r="R2530">
            <v>2344.41</v>
          </cell>
          <cell r="AB2530" t="str">
            <v>Chirografario</v>
          </cell>
          <cell r="AK2530">
            <v>10590.320273972602</v>
          </cell>
          <cell r="AL2530" t="str">
            <v>Chirografario</v>
          </cell>
          <cell r="AM2530" t="str">
            <v>Chirografario - Altro</v>
          </cell>
          <cell r="AN2530" t="str">
            <v>CONSUMER - NON IPO</v>
          </cell>
        </row>
        <row r="2531">
          <cell r="M2531">
            <v>6881.42</v>
          </cell>
          <cell r="N2531">
            <v>6881.42</v>
          </cell>
          <cell r="R2531">
            <v>1609.15</v>
          </cell>
          <cell r="AB2531" t="str">
            <v>Chirografario</v>
          </cell>
          <cell r="AK2531">
            <v>59708.101753424664</v>
          </cell>
          <cell r="AL2531" t="str">
            <v>Chirografario</v>
          </cell>
          <cell r="AM2531" t="str">
            <v>Chirografario - Altro</v>
          </cell>
          <cell r="AN2531" t="str">
            <v>CONSUMER - NON IPO</v>
          </cell>
        </row>
        <row r="2532">
          <cell r="M2532">
            <v>12229.019999999999</v>
          </cell>
          <cell r="N2532">
            <v>12229.02</v>
          </cell>
          <cell r="R2532">
            <v>4141.3599999999997</v>
          </cell>
          <cell r="AB2532" t="str">
            <v>Chirografario</v>
          </cell>
          <cell r="AK2532">
            <v>106107.68860273974</v>
          </cell>
          <cell r="AL2532" t="str">
            <v>Chirografario</v>
          </cell>
          <cell r="AM2532" t="str">
            <v>Chirografario - Altro</v>
          </cell>
          <cell r="AN2532" t="str">
            <v>CONSUMER - NON IPO</v>
          </cell>
        </row>
        <row r="2533">
          <cell r="M2533">
            <v>8350.2900000000009</v>
          </cell>
          <cell r="N2533">
            <v>8350.2900000000009</v>
          </cell>
          <cell r="R2533">
            <v>1482.7800000000002</v>
          </cell>
          <cell r="AB2533" t="str">
            <v>Chirografario</v>
          </cell>
          <cell r="AK2533">
            <v>57994.479863013701</v>
          </cell>
          <cell r="AL2533" t="str">
            <v>Chirografario</v>
          </cell>
          <cell r="AM2533" t="str">
            <v>Chirografario - Altro</v>
          </cell>
          <cell r="AN2533" t="str">
            <v>CONSUMER - NON IPO</v>
          </cell>
        </row>
        <row r="2534">
          <cell r="M2534">
            <v>13307.2</v>
          </cell>
          <cell r="N2534">
            <v>13307.2</v>
          </cell>
          <cell r="R2534">
            <v>592.72</v>
          </cell>
          <cell r="AB2534" t="str">
            <v>Chirografario</v>
          </cell>
          <cell r="AK2534">
            <v>91436.870136986297</v>
          </cell>
          <cell r="AL2534" t="str">
            <v>Chirografario</v>
          </cell>
          <cell r="AM2534" t="str">
            <v>Chirografario - Altro</v>
          </cell>
          <cell r="AN2534" t="str">
            <v>CONSUMER - NON IPO</v>
          </cell>
        </row>
        <row r="2535">
          <cell r="M2535">
            <v>6988.59</v>
          </cell>
          <cell r="N2535">
            <v>6988.5900000000011</v>
          </cell>
          <cell r="R2535">
            <v>1798.15</v>
          </cell>
          <cell r="AB2535" t="str">
            <v>Chirografario</v>
          </cell>
          <cell r="AK2535">
            <v>63031.337753424668</v>
          </cell>
          <cell r="AL2535" t="str">
            <v>Chirografario</v>
          </cell>
          <cell r="AM2535" t="str">
            <v>Chirografario - Altro</v>
          </cell>
          <cell r="AN2535" t="str">
            <v>CONSUMER - NON IPO</v>
          </cell>
        </row>
        <row r="2536">
          <cell r="M2536">
            <v>7471.65</v>
          </cell>
          <cell r="N2536">
            <v>7471.65</v>
          </cell>
          <cell r="R2536">
            <v>302.51</v>
          </cell>
          <cell r="AB2536" t="str">
            <v>Chirografario</v>
          </cell>
          <cell r="AK2536">
            <v>57685.232054794513</v>
          </cell>
          <cell r="AL2536" t="str">
            <v>Chirografario</v>
          </cell>
          <cell r="AM2536" t="str">
            <v>Chirografario - Altro</v>
          </cell>
          <cell r="AN2536" t="str">
            <v>CONSUMER - NON IPO</v>
          </cell>
        </row>
        <row r="2537">
          <cell r="M2537">
            <v>27741.43</v>
          </cell>
          <cell r="N2537">
            <v>27741.429999999997</v>
          </cell>
          <cell r="R2537">
            <v>0</v>
          </cell>
          <cell r="AB2537" t="str">
            <v>Chirografario</v>
          </cell>
          <cell r="AK2537">
            <v>196470.12753424657</v>
          </cell>
          <cell r="AL2537" t="str">
            <v>Chirografario</v>
          </cell>
          <cell r="AM2537" t="str">
            <v>Chirografario - Altro</v>
          </cell>
          <cell r="AN2537" t="str">
            <v>CONSUMER - NON IPO</v>
          </cell>
        </row>
        <row r="2538">
          <cell r="M2538">
            <v>6417.94</v>
          </cell>
          <cell r="N2538">
            <v>6417.94</v>
          </cell>
          <cell r="R2538">
            <v>1071.28</v>
          </cell>
          <cell r="AB2538" t="str">
            <v>Chirografario</v>
          </cell>
          <cell r="AK2538">
            <v>54684.365479452048</v>
          </cell>
          <cell r="AL2538" t="str">
            <v>Chirografario</v>
          </cell>
          <cell r="AM2538" t="str">
            <v>Chirografario - Altro</v>
          </cell>
          <cell r="AN2538" t="str">
            <v>CONSUMER - NON IPO</v>
          </cell>
        </row>
        <row r="2539">
          <cell r="M2539">
            <v>14340.93</v>
          </cell>
          <cell r="N2539">
            <v>14340.93</v>
          </cell>
          <cell r="R2539">
            <v>552.34</v>
          </cell>
          <cell r="AB2539" t="str">
            <v>Chirografario</v>
          </cell>
          <cell r="AK2539">
            <v>122231.8718630137</v>
          </cell>
          <cell r="AL2539" t="str">
            <v>Chirografario</v>
          </cell>
          <cell r="AM2539" t="str">
            <v>Chirografario - Altro</v>
          </cell>
          <cell r="AN2539" t="str">
            <v>CONSUMER - NON IPO</v>
          </cell>
        </row>
        <row r="2540">
          <cell r="M2540">
            <v>64055.979999999996</v>
          </cell>
          <cell r="N2540">
            <v>64055.98</v>
          </cell>
          <cell r="R2540">
            <v>37445.589999999997</v>
          </cell>
          <cell r="AB2540" t="str">
            <v>Chirografario</v>
          </cell>
          <cell r="AK2540">
            <v>570536.96158904117</v>
          </cell>
          <cell r="AL2540" t="str">
            <v>Chirografario</v>
          </cell>
          <cell r="AM2540" t="str">
            <v>Chirografario - Altro</v>
          </cell>
          <cell r="AN2540" t="str">
            <v>CONSUMER - NON IPO</v>
          </cell>
        </row>
        <row r="2541">
          <cell r="M2541">
            <v>16961.12</v>
          </cell>
          <cell r="N2541">
            <v>16961.12</v>
          </cell>
          <cell r="R2541">
            <v>711.58999999999992</v>
          </cell>
          <cell r="AB2541" t="str">
            <v>Chirografario</v>
          </cell>
          <cell r="AK2541">
            <v>149211.38717808216</v>
          </cell>
          <cell r="AL2541" t="str">
            <v>Chirografario</v>
          </cell>
          <cell r="AM2541" t="str">
            <v>Chirografario - Altro</v>
          </cell>
          <cell r="AN2541" t="str">
            <v>CONSUMER - NON IPO</v>
          </cell>
        </row>
        <row r="2542">
          <cell r="M2542">
            <v>22534.53</v>
          </cell>
          <cell r="N2542">
            <v>22534.53</v>
          </cell>
          <cell r="R2542">
            <v>1010.74</v>
          </cell>
          <cell r="AB2542" t="str">
            <v>Chirografario</v>
          </cell>
          <cell r="AK2542">
            <v>157062.58717808218</v>
          </cell>
          <cell r="AL2542" t="str">
            <v>Chirografario</v>
          </cell>
          <cell r="AM2542" t="str">
            <v>Chirografario - Altro</v>
          </cell>
          <cell r="AN2542" t="str">
            <v>CONSUMER - NON IPO</v>
          </cell>
        </row>
        <row r="2543">
          <cell r="M2543">
            <v>32372.15</v>
          </cell>
          <cell r="N2543">
            <v>32372.15</v>
          </cell>
          <cell r="R2543">
            <v>0</v>
          </cell>
          <cell r="AB2543" t="str">
            <v>Chirografario</v>
          </cell>
          <cell r="AK2543">
            <v>282568.95863013697</v>
          </cell>
          <cell r="AL2543" t="str">
            <v>Chirografario</v>
          </cell>
          <cell r="AM2543" t="str">
            <v>Chirografario - Altro</v>
          </cell>
          <cell r="AN2543" t="str">
            <v>CONSUMER - NON IPO</v>
          </cell>
        </row>
        <row r="2544">
          <cell r="M2544">
            <v>6448.71</v>
          </cell>
          <cell r="N2544">
            <v>6448.71</v>
          </cell>
          <cell r="R2544">
            <v>273.92</v>
          </cell>
          <cell r="AB2544" t="str">
            <v>Chirografario</v>
          </cell>
          <cell r="AK2544">
            <v>57349.349753424664</v>
          </cell>
          <cell r="AL2544" t="str">
            <v>Chirografario</v>
          </cell>
          <cell r="AM2544" t="str">
            <v>Chirografario - Altro</v>
          </cell>
          <cell r="AN2544" t="str">
            <v>CONSUMER - NON IPO</v>
          </cell>
        </row>
        <row r="2545">
          <cell r="M2545">
            <v>15596.48</v>
          </cell>
          <cell r="N2545">
            <v>15596.48</v>
          </cell>
          <cell r="R2545">
            <v>697.56</v>
          </cell>
          <cell r="AB2545" t="str">
            <v>Chirografario</v>
          </cell>
          <cell r="AK2545">
            <v>107167.04613698629</v>
          </cell>
          <cell r="AL2545" t="str">
            <v>Chirografario</v>
          </cell>
          <cell r="AM2545" t="str">
            <v>Chirografario - Altro</v>
          </cell>
          <cell r="AN2545" t="str">
            <v>CONSUMER - NON IPO</v>
          </cell>
        </row>
        <row r="2546">
          <cell r="M2546">
            <v>23169.99</v>
          </cell>
          <cell r="N2546">
            <v>23169.99</v>
          </cell>
          <cell r="R2546">
            <v>973.4</v>
          </cell>
          <cell r="AB2546" t="str">
            <v>Chirografario</v>
          </cell>
          <cell r="AK2546">
            <v>203768.95315068495</v>
          </cell>
          <cell r="AL2546" t="str">
            <v>Chirografario</v>
          </cell>
          <cell r="AM2546" t="str">
            <v>Chirografario - Altro</v>
          </cell>
          <cell r="AN2546" t="str">
            <v>CONSUMER - NON IPO</v>
          </cell>
        </row>
        <row r="2547">
          <cell r="M2547">
            <v>15367.85</v>
          </cell>
          <cell r="N2547">
            <v>15367.85</v>
          </cell>
          <cell r="R2547">
            <v>1805.45</v>
          </cell>
          <cell r="AB2547" t="str">
            <v>Chirografario</v>
          </cell>
          <cell r="AK2547">
            <v>135152.87260273975</v>
          </cell>
          <cell r="AL2547" t="str">
            <v>Chirografario</v>
          </cell>
          <cell r="AM2547" t="str">
            <v>Chirografario - Altro</v>
          </cell>
          <cell r="AN2547" t="str">
            <v>CONSUMER - NON IPO</v>
          </cell>
        </row>
        <row r="2548">
          <cell r="M2548">
            <v>17481.900000000001</v>
          </cell>
          <cell r="N2548">
            <v>17481.900000000001</v>
          </cell>
          <cell r="R2548">
            <v>698.83999999999992</v>
          </cell>
          <cell r="AB2548" t="str">
            <v>Chirografario</v>
          </cell>
          <cell r="AK2548">
            <v>155469.17095890414</v>
          </cell>
          <cell r="AL2548" t="str">
            <v>Chirografario</v>
          </cell>
          <cell r="AM2548" t="str">
            <v>Chirografario - Altro</v>
          </cell>
          <cell r="AN2548" t="str">
            <v>CONSUMER - NON IPO</v>
          </cell>
        </row>
        <row r="2549">
          <cell r="M2549">
            <v>16824.47</v>
          </cell>
          <cell r="N2549">
            <v>16824.47</v>
          </cell>
          <cell r="R2549">
            <v>668.22</v>
          </cell>
          <cell r="AB2549" t="str">
            <v>Chirografario</v>
          </cell>
          <cell r="AK2549">
            <v>146073.27515068496</v>
          </cell>
          <cell r="AL2549" t="str">
            <v>Chirografario</v>
          </cell>
          <cell r="AM2549" t="str">
            <v>Chirografario - Altro</v>
          </cell>
          <cell r="AN2549" t="str">
            <v>CONSUMER - NON IPO</v>
          </cell>
        </row>
        <row r="2550">
          <cell r="M2550">
            <v>6882.31</v>
          </cell>
          <cell r="N2550">
            <v>6882.31</v>
          </cell>
          <cell r="R2550">
            <v>273.82</v>
          </cell>
          <cell r="AB2550" t="str">
            <v>Chirografario</v>
          </cell>
          <cell r="AK2550">
            <v>57754.837068493151</v>
          </cell>
          <cell r="AL2550" t="str">
            <v>Chirografario</v>
          </cell>
          <cell r="AM2550" t="str">
            <v>Chirografario - Altro</v>
          </cell>
          <cell r="AN2550" t="str">
            <v>CONSUMER - NON IPO</v>
          </cell>
        </row>
        <row r="2551">
          <cell r="M2551">
            <v>23547.79</v>
          </cell>
          <cell r="N2551">
            <v>23547.79</v>
          </cell>
          <cell r="R2551">
            <v>6399.54</v>
          </cell>
          <cell r="AB2551" t="str">
            <v>Chirografario</v>
          </cell>
          <cell r="AK2551">
            <v>142899.60232876713</v>
          </cell>
          <cell r="AL2551" t="str">
            <v>Chirografario</v>
          </cell>
          <cell r="AM2551" t="str">
            <v>Chirografario - Altro</v>
          </cell>
          <cell r="AN2551" t="str">
            <v>CONSUMER - NON IPO</v>
          </cell>
        </row>
        <row r="2552">
          <cell r="M2552">
            <v>17424.120000000003</v>
          </cell>
          <cell r="N2552">
            <v>17424.120000000003</v>
          </cell>
          <cell r="R2552">
            <v>4311.16</v>
          </cell>
          <cell r="AB2552" t="str">
            <v>Chirografario</v>
          </cell>
          <cell r="AK2552">
            <v>151279.55145205485</v>
          </cell>
          <cell r="AL2552" t="str">
            <v>Chirografario</v>
          </cell>
          <cell r="AM2552" t="str">
            <v>Chirografario - Altro</v>
          </cell>
          <cell r="AN2552" t="str">
            <v>CONSUMER - NON IPO</v>
          </cell>
        </row>
        <row r="2553">
          <cell r="M2553">
            <v>17352.25</v>
          </cell>
          <cell r="N2553">
            <v>17352.25</v>
          </cell>
          <cell r="R2553">
            <v>10566.6</v>
          </cell>
          <cell r="AB2553" t="str">
            <v>Chirografario</v>
          </cell>
          <cell r="AK2553">
            <v>137249.16643835616</v>
          </cell>
          <cell r="AL2553" t="str">
            <v>Chirografario</v>
          </cell>
          <cell r="AM2553" t="str">
            <v>Chirografario - Altro</v>
          </cell>
          <cell r="AN2553" t="str">
            <v>CONSUMER - NON IPO</v>
          </cell>
        </row>
        <row r="2554">
          <cell r="M2554">
            <v>23401.23</v>
          </cell>
          <cell r="N2554">
            <v>23401.23</v>
          </cell>
          <cell r="R2554">
            <v>1023.24</v>
          </cell>
          <cell r="AB2554" t="str">
            <v>Chirografario</v>
          </cell>
          <cell r="AK2554">
            <v>187850.96958904108</v>
          </cell>
          <cell r="AL2554" t="str">
            <v>Chirografario</v>
          </cell>
          <cell r="AM2554" t="str">
            <v>Chirografario - Altro</v>
          </cell>
          <cell r="AN2554" t="str">
            <v>CONSUMER - NON IPO</v>
          </cell>
        </row>
        <row r="2555">
          <cell r="M2555">
            <v>15160.87</v>
          </cell>
          <cell r="N2555">
            <v>15160.87</v>
          </cell>
          <cell r="R2555">
            <v>666.08</v>
          </cell>
          <cell r="AB2555" t="str">
            <v>Chirografario</v>
          </cell>
          <cell r="AK2555">
            <v>103135.45263013699</v>
          </cell>
          <cell r="AL2555" t="str">
            <v>Chirografario</v>
          </cell>
          <cell r="AM2555" t="str">
            <v>Chirografario - Altro</v>
          </cell>
          <cell r="AN2555" t="str">
            <v>CONSUMER - NON IPO</v>
          </cell>
        </row>
        <row r="2556">
          <cell r="M2556">
            <v>2403.37</v>
          </cell>
          <cell r="N2556">
            <v>2403.37</v>
          </cell>
          <cell r="R2556">
            <v>402.71</v>
          </cell>
          <cell r="AB2556" t="str">
            <v>Chirografario</v>
          </cell>
          <cell r="AK2556">
            <v>17534.7241369863</v>
          </cell>
          <cell r="AL2556" t="str">
            <v>Chirografario</v>
          </cell>
          <cell r="AM2556" t="str">
            <v>Chirografario - Altro</v>
          </cell>
          <cell r="AN2556" t="str">
            <v>CONSUMER - NON IPO</v>
          </cell>
        </row>
        <row r="2557">
          <cell r="M2557">
            <v>3787.78</v>
          </cell>
          <cell r="N2557">
            <v>3787.78</v>
          </cell>
          <cell r="R2557">
            <v>158.16</v>
          </cell>
          <cell r="AB2557" t="str">
            <v>Chirografario</v>
          </cell>
          <cell r="AK2557">
            <v>27323.903397260274</v>
          </cell>
          <cell r="AL2557" t="str">
            <v>Chirografario</v>
          </cell>
          <cell r="AM2557" t="str">
            <v>Chirografario - Altro</v>
          </cell>
          <cell r="AN2557" t="str">
            <v>CONSUMER - NON IPO</v>
          </cell>
        </row>
        <row r="2558">
          <cell r="M2558">
            <v>27742.65</v>
          </cell>
          <cell r="N2558">
            <v>27742.65</v>
          </cell>
          <cell r="R2558">
            <v>0</v>
          </cell>
          <cell r="AB2558" t="str">
            <v>Chirografario</v>
          </cell>
          <cell r="AK2558">
            <v>404206.6101369863</v>
          </cell>
          <cell r="AL2558" t="str">
            <v>Chirografario</v>
          </cell>
          <cell r="AM2558" t="str">
            <v>Chirografario - Altro</v>
          </cell>
          <cell r="AN2558" t="str">
            <v>CONSUMER - NON IPO</v>
          </cell>
        </row>
        <row r="2559">
          <cell r="M2559">
            <v>28832.66</v>
          </cell>
          <cell r="N2559">
            <v>28832.66</v>
          </cell>
          <cell r="R2559">
            <v>12663.58</v>
          </cell>
          <cell r="AB2559" t="str">
            <v>Chirografario</v>
          </cell>
          <cell r="AK2559">
            <v>277899.44624657533</v>
          </cell>
          <cell r="AL2559" t="str">
            <v>Chirografario</v>
          </cell>
          <cell r="AM2559" t="str">
            <v>Chirografario - Altro</v>
          </cell>
          <cell r="AN2559" t="str">
            <v>CONSUMER - NON IPO</v>
          </cell>
        </row>
        <row r="2560">
          <cell r="M2560">
            <v>9031.23</v>
          </cell>
          <cell r="N2560">
            <v>9031.23</v>
          </cell>
          <cell r="R2560">
            <v>4429.6000000000004</v>
          </cell>
          <cell r="AB2560" t="str">
            <v>Chirografario</v>
          </cell>
          <cell r="AK2560">
            <v>87046.211342465744</v>
          </cell>
          <cell r="AL2560" t="str">
            <v>Chirografario</v>
          </cell>
          <cell r="AM2560" t="str">
            <v>Chirografario - Altro</v>
          </cell>
          <cell r="AN2560" t="str">
            <v>CONSUMER - NON IPO</v>
          </cell>
        </row>
        <row r="2561">
          <cell r="M2561">
            <v>5723.73</v>
          </cell>
          <cell r="N2561">
            <v>5723.7300000000005</v>
          </cell>
          <cell r="R2561">
            <v>2985.43</v>
          </cell>
          <cell r="AB2561" t="str">
            <v>Chirografario</v>
          </cell>
          <cell r="AK2561">
            <v>46511.186794520545</v>
          </cell>
          <cell r="AL2561" t="str">
            <v>Chirografario</v>
          </cell>
          <cell r="AM2561" t="str">
            <v>Chirografario - Altro</v>
          </cell>
          <cell r="AN2561" t="str">
            <v>CONSUMER - NON IPO</v>
          </cell>
        </row>
        <row r="2562">
          <cell r="M2562">
            <v>45553.42</v>
          </cell>
          <cell r="N2562">
            <v>45553.42</v>
          </cell>
          <cell r="R2562">
            <v>2975.81</v>
          </cell>
          <cell r="AB2562" t="str">
            <v>Chirografario</v>
          </cell>
          <cell r="AK2562">
            <v>478997.33139726025</v>
          </cell>
          <cell r="AL2562" t="str">
            <v>Chirografario</v>
          </cell>
          <cell r="AM2562" t="str">
            <v>Chirografario - Altro</v>
          </cell>
          <cell r="AN2562" t="str">
            <v>CONSUMER - NON IPO</v>
          </cell>
        </row>
        <row r="2563">
          <cell r="M2563">
            <v>20556.650000000001</v>
          </cell>
          <cell r="N2563">
            <v>20556.650000000001</v>
          </cell>
          <cell r="R2563">
            <v>791.57999999999993</v>
          </cell>
          <cell r="AB2563" t="str">
            <v>Chirografario</v>
          </cell>
          <cell r="AK2563">
            <v>182024.91178082192</v>
          </cell>
          <cell r="AL2563" t="str">
            <v>Chirografario</v>
          </cell>
          <cell r="AM2563" t="str">
            <v>Chirografario - Altro</v>
          </cell>
          <cell r="AN2563" t="str">
            <v>CONSUMER - NON IPO</v>
          </cell>
        </row>
        <row r="2564">
          <cell r="M2564">
            <v>21240.34</v>
          </cell>
          <cell r="N2564">
            <v>21240.339999999997</v>
          </cell>
          <cell r="R2564">
            <v>4826.0200000000004</v>
          </cell>
          <cell r="AB2564" t="str">
            <v>Chirografario</v>
          </cell>
          <cell r="AK2564">
            <v>184412.70536986299</v>
          </cell>
          <cell r="AL2564" t="str">
            <v>Chirografario</v>
          </cell>
          <cell r="AM2564" t="str">
            <v>Chirografario - Altro</v>
          </cell>
          <cell r="AN2564" t="str">
            <v>CONSUMER - NON IPO</v>
          </cell>
        </row>
        <row r="2565">
          <cell r="M2565">
            <v>4875.2</v>
          </cell>
          <cell r="N2565">
            <v>4875.2</v>
          </cell>
          <cell r="R2565">
            <v>195.98</v>
          </cell>
          <cell r="AB2565" t="str">
            <v>Chirografario</v>
          </cell>
          <cell r="AK2565">
            <v>46481.358904109591</v>
          </cell>
          <cell r="AL2565" t="str">
            <v>Chirografario</v>
          </cell>
          <cell r="AM2565" t="str">
            <v>Chirografario - Altro</v>
          </cell>
          <cell r="AN2565" t="str">
            <v>CONSUMER - NON IPO</v>
          </cell>
        </row>
        <row r="2566">
          <cell r="M2566">
            <v>15567.36</v>
          </cell>
          <cell r="N2566">
            <v>15567.36</v>
          </cell>
          <cell r="R2566">
            <v>6594.06</v>
          </cell>
          <cell r="AB2566" t="str">
            <v>Chirografario</v>
          </cell>
          <cell r="AK2566">
            <v>119591.4450410959</v>
          </cell>
          <cell r="AL2566" t="str">
            <v>Chirografario</v>
          </cell>
          <cell r="AM2566" t="str">
            <v>Chirografario - Altro</v>
          </cell>
          <cell r="AN2566" t="str">
            <v>CONSUMER - NON IPO</v>
          </cell>
        </row>
        <row r="2567">
          <cell r="M2567">
            <v>4212.88</v>
          </cell>
          <cell r="N2567">
            <v>4212.88</v>
          </cell>
          <cell r="R2567">
            <v>2017.86</v>
          </cell>
          <cell r="AB2567" t="str">
            <v>Chirografario</v>
          </cell>
          <cell r="AK2567">
            <v>27193.274739726028</v>
          </cell>
          <cell r="AL2567" t="str">
            <v>Chirografario</v>
          </cell>
          <cell r="AM2567" t="str">
            <v>Chirografario - Altro</v>
          </cell>
          <cell r="AN2567" t="str">
            <v>CONSUMER - NON IPO</v>
          </cell>
        </row>
        <row r="2568">
          <cell r="M2568">
            <v>14090.93</v>
          </cell>
          <cell r="N2568">
            <v>14090.93</v>
          </cell>
          <cell r="R2568">
            <v>566.71</v>
          </cell>
          <cell r="AB2568" t="str">
            <v>Chirografario</v>
          </cell>
          <cell r="AK2568">
            <v>120873.15569863014</v>
          </cell>
          <cell r="AL2568" t="str">
            <v>Chirografario</v>
          </cell>
          <cell r="AM2568" t="str">
            <v>Chirografario - Altro</v>
          </cell>
          <cell r="AN2568" t="str">
            <v>CONSUMER - NON IPO</v>
          </cell>
        </row>
        <row r="2569">
          <cell r="M2569">
            <v>30717.86</v>
          </cell>
          <cell r="N2569">
            <v>30717.86</v>
          </cell>
          <cell r="R2569">
            <v>0</v>
          </cell>
          <cell r="AB2569" t="str">
            <v>Chirografario</v>
          </cell>
          <cell r="AK2569">
            <v>298931.06498630141</v>
          </cell>
          <cell r="AL2569" t="str">
            <v>Chirografario</v>
          </cell>
          <cell r="AM2569" t="str">
            <v>Chirografario - Altro</v>
          </cell>
          <cell r="AN2569" t="str">
            <v>CONSUMER - NON IPO</v>
          </cell>
        </row>
        <row r="2570">
          <cell r="M2570">
            <v>21432.11</v>
          </cell>
          <cell r="N2570">
            <v>21432.109999999997</v>
          </cell>
          <cell r="R2570">
            <v>833.7</v>
          </cell>
          <cell r="AB2570" t="str">
            <v>Chirografario</v>
          </cell>
          <cell r="AK2570">
            <v>186312.56172602737</v>
          </cell>
          <cell r="AL2570" t="str">
            <v>Chirografario</v>
          </cell>
          <cell r="AM2570" t="str">
            <v>Chirografario - Altro</v>
          </cell>
          <cell r="AN2570" t="str">
            <v>CONSUMER - NON IPO</v>
          </cell>
        </row>
        <row r="2571">
          <cell r="M2571">
            <v>18296.580000000002</v>
          </cell>
          <cell r="N2571">
            <v>18296.580000000002</v>
          </cell>
          <cell r="R2571">
            <v>2312.9299999999998</v>
          </cell>
          <cell r="AB2571" t="str">
            <v>Chirografario</v>
          </cell>
          <cell r="AK2571">
            <v>159054.92695890411</v>
          </cell>
          <cell r="AL2571" t="str">
            <v>Chirografario</v>
          </cell>
          <cell r="AM2571" t="str">
            <v>Chirografario - Altro</v>
          </cell>
          <cell r="AN2571" t="str">
            <v>CONSUMER - NON IPO</v>
          </cell>
        </row>
        <row r="2572">
          <cell r="M2572">
            <v>38306.410000000003</v>
          </cell>
          <cell r="N2572">
            <v>38306.410000000003</v>
          </cell>
          <cell r="R2572">
            <v>5628.3</v>
          </cell>
          <cell r="AB2572" t="str">
            <v>Chirografario</v>
          </cell>
          <cell r="AK2572">
            <v>391879.82175342465</v>
          </cell>
          <cell r="AL2572" t="str">
            <v>Chirografario</v>
          </cell>
          <cell r="AM2572" t="str">
            <v>Chirografario - Altro</v>
          </cell>
          <cell r="AN2572" t="str">
            <v>CONSUMER - NON IPO</v>
          </cell>
        </row>
        <row r="2573">
          <cell r="M2573">
            <v>20408.02</v>
          </cell>
          <cell r="N2573">
            <v>20408.019999999997</v>
          </cell>
          <cell r="R2573">
            <v>805.01</v>
          </cell>
          <cell r="AB2573" t="str">
            <v>Chirografario</v>
          </cell>
          <cell r="AK2573">
            <v>177465.90542465751</v>
          </cell>
          <cell r="AL2573" t="str">
            <v>Chirografario</v>
          </cell>
          <cell r="AM2573" t="str">
            <v>Chirografario - Altro</v>
          </cell>
          <cell r="AN2573" t="str">
            <v>CONSUMER - NON IPO</v>
          </cell>
        </row>
        <row r="2574">
          <cell r="M2574">
            <v>7558.98</v>
          </cell>
          <cell r="N2574">
            <v>7558.98</v>
          </cell>
          <cell r="R2574">
            <v>295.33000000000004</v>
          </cell>
          <cell r="AB2574" t="str">
            <v>Chirografario</v>
          </cell>
          <cell r="AK2574">
            <v>65711.352164383556</v>
          </cell>
          <cell r="AL2574" t="str">
            <v>Chirografario</v>
          </cell>
          <cell r="AM2574" t="str">
            <v>Chirografario - Altro</v>
          </cell>
          <cell r="AN2574" t="str">
            <v>CONSUMER - NON IPO</v>
          </cell>
        </row>
        <row r="2575">
          <cell r="M2575">
            <v>5813.46</v>
          </cell>
          <cell r="N2575">
            <v>5813.46</v>
          </cell>
          <cell r="R2575">
            <v>1044.79</v>
          </cell>
          <cell r="AB2575" t="str">
            <v>Chirografario</v>
          </cell>
          <cell r="AK2575">
            <v>41602.075397260276</v>
          </cell>
          <cell r="AL2575" t="str">
            <v>Chirografario</v>
          </cell>
          <cell r="AM2575" t="str">
            <v>Chirografario - Altro</v>
          </cell>
          <cell r="AN2575" t="str">
            <v>CONSUMER - NON IPO</v>
          </cell>
        </row>
        <row r="2576">
          <cell r="M2576">
            <v>10357.450000000001</v>
          </cell>
          <cell r="N2576">
            <v>10357.450000000001</v>
          </cell>
          <cell r="R2576">
            <v>420.7</v>
          </cell>
          <cell r="AB2576" t="str">
            <v>Chirografario</v>
          </cell>
          <cell r="AK2576">
            <v>86917.450273972601</v>
          </cell>
          <cell r="AL2576" t="str">
            <v>Chirografario</v>
          </cell>
          <cell r="AM2576" t="str">
            <v>Chirografario - Altro</v>
          </cell>
          <cell r="AN2576" t="str">
            <v>CONSUMER - NON IPO</v>
          </cell>
        </row>
        <row r="2577">
          <cell r="M2577">
            <v>29119.45</v>
          </cell>
          <cell r="N2577">
            <v>29119.45</v>
          </cell>
          <cell r="R2577">
            <v>14112.2</v>
          </cell>
          <cell r="AB2577" t="str">
            <v>Chirografario</v>
          </cell>
          <cell r="AK2577">
            <v>239896.40041095894</v>
          </cell>
          <cell r="AL2577" t="str">
            <v>Chirografario</v>
          </cell>
          <cell r="AM2577" t="str">
            <v>Chirografario - Altro</v>
          </cell>
          <cell r="AN2577" t="str">
            <v>CONSUMER - NON IPO</v>
          </cell>
        </row>
        <row r="2578">
          <cell r="M2578">
            <v>37691.85</v>
          </cell>
          <cell r="N2578">
            <v>37691.85</v>
          </cell>
          <cell r="R2578">
            <v>0</v>
          </cell>
          <cell r="AB2578" t="str">
            <v>Chirografario</v>
          </cell>
          <cell r="AK2578">
            <v>257440.49876712327</v>
          </cell>
          <cell r="AL2578" t="str">
            <v>Chirografario</v>
          </cell>
          <cell r="AM2578" t="str">
            <v>Chirografario - Altro</v>
          </cell>
          <cell r="AN2578" t="str">
            <v>CONSUMER - NON IPO</v>
          </cell>
        </row>
        <row r="2579">
          <cell r="M2579">
            <v>55661.01</v>
          </cell>
          <cell r="N2579">
            <v>55661.009999999995</v>
          </cell>
          <cell r="R2579">
            <v>24526.48</v>
          </cell>
          <cell r="AB2579" t="str">
            <v>Chirografario</v>
          </cell>
          <cell r="AK2579">
            <v>558745.04284931498</v>
          </cell>
          <cell r="AL2579" t="str">
            <v>Chirografario</v>
          </cell>
          <cell r="AM2579" t="str">
            <v>Chirografario - Altro</v>
          </cell>
          <cell r="AN2579" t="str">
            <v>CONSUMER - NON IPO</v>
          </cell>
        </row>
        <row r="2580">
          <cell r="M2580">
            <v>28779.23</v>
          </cell>
          <cell r="N2580">
            <v>28779.23</v>
          </cell>
          <cell r="R2580">
            <v>1110.06</v>
          </cell>
          <cell r="AB2580" t="str">
            <v>Chirografario</v>
          </cell>
          <cell r="AK2580">
            <v>245293.65624657535</v>
          </cell>
          <cell r="AL2580" t="str">
            <v>Chirografario</v>
          </cell>
          <cell r="AM2580" t="str">
            <v>Chirografario - Altro</v>
          </cell>
          <cell r="AN2580" t="str">
            <v>CONSUMER - NON IPO</v>
          </cell>
        </row>
        <row r="2581">
          <cell r="M2581">
            <v>54932.06</v>
          </cell>
          <cell r="N2581">
            <v>54932.06</v>
          </cell>
          <cell r="R2581">
            <v>0</v>
          </cell>
          <cell r="AB2581" t="str">
            <v>Chirografario</v>
          </cell>
          <cell r="AK2581">
            <v>534421.21934246575</v>
          </cell>
          <cell r="AL2581" t="str">
            <v>Chirografario</v>
          </cell>
          <cell r="AM2581" t="str">
            <v>Chirografario - Altro</v>
          </cell>
          <cell r="AN2581" t="str">
            <v>CONSUMER - NON IPO</v>
          </cell>
        </row>
        <row r="2582">
          <cell r="M2582">
            <v>50063.32</v>
          </cell>
          <cell r="N2582">
            <v>50063.32</v>
          </cell>
          <cell r="R2582">
            <v>1196.6199999999999</v>
          </cell>
          <cell r="AB2582" t="str">
            <v>Chirografario</v>
          </cell>
          <cell r="AK2582">
            <v>426704.0781369863</v>
          </cell>
          <cell r="AL2582" t="str">
            <v>Chirografario</v>
          </cell>
          <cell r="AM2582" t="str">
            <v>Chirografario - Altro</v>
          </cell>
          <cell r="AN2582" t="str">
            <v>CONSUMER - NON IPO</v>
          </cell>
        </row>
        <row r="2583">
          <cell r="M2583">
            <v>7068.31</v>
          </cell>
          <cell r="N2583">
            <v>7068.31</v>
          </cell>
          <cell r="R2583">
            <v>309.82</v>
          </cell>
          <cell r="AB2583" t="str">
            <v>Chirografario</v>
          </cell>
          <cell r="AK2583">
            <v>47522.281479452053</v>
          </cell>
          <cell r="AL2583" t="str">
            <v>Chirografario</v>
          </cell>
          <cell r="AM2583" t="str">
            <v>Chirografario - Altro</v>
          </cell>
          <cell r="AN2583" t="str">
            <v>CONSUMER - NON IPO</v>
          </cell>
        </row>
        <row r="2584">
          <cell r="M2584">
            <v>9454.19</v>
          </cell>
          <cell r="N2584">
            <v>9454.1899999999987</v>
          </cell>
          <cell r="R2584">
            <v>376.27</v>
          </cell>
          <cell r="AB2584" t="str">
            <v>Chirografario</v>
          </cell>
          <cell r="AK2584">
            <v>79311.58843835615</v>
          </cell>
          <cell r="AL2584" t="str">
            <v>Chirografario</v>
          </cell>
          <cell r="AM2584" t="str">
            <v>Chirografario - Altro</v>
          </cell>
          <cell r="AN2584" t="str">
            <v>CONSUMER - NON IPO</v>
          </cell>
        </row>
        <row r="2585">
          <cell r="M2585">
            <v>17637.63</v>
          </cell>
          <cell r="N2585">
            <v>17637.63</v>
          </cell>
          <cell r="R2585">
            <v>772.45</v>
          </cell>
          <cell r="AB2585" t="str">
            <v>Chirografario</v>
          </cell>
          <cell r="AK2585">
            <v>120467.42901369864</v>
          </cell>
          <cell r="AL2585" t="str">
            <v>Chirografario</v>
          </cell>
          <cell r="AM2585" t="str">
            <v>Chirografario - Altro</v>
          </cell>
          <cell r="AN2585" t="str">
            <v>CONSUMER - NON IPO</v>
          </cell>
        </row>
        <row r="2586">
          <cell r="M2586">
            <v>17295.14</v>
          </cell>
          <cell r="N2586">
            <v>17295.14</v>
          </cell>
          <cell r="R2586">
            <v>713.23</v>
          </cell>
          <cell r="AB2586" t="str">
            <v>Chirografario</v>
          </cell>
          <cell r="AK2586">
            <v>189204.09320547944</v>
          </cell>
          <cell r="AL2586" t="str">
            <v>Chirografario</v>
          </cell>
          <cell r="AM2586" t="str">
            <v>Chirografario - Altro</v>
          </cell>
          <cell r="AN2586" t="str">
            <v>CONSUMER - NON IPO</v>
          </cell>
        </row>
        <row r="2587">
          <cell r="M2587">
            <v>2922.74</v>
          </cell>
          <cell r="N2587">
            <v>2922.74</v>
          </cell>
          <cell r="R2587">
            <v>130.22</v>
          </cell>
          <cell r="AB2587" t="str">
            <v>Chirografario</v>
          </cell>
          <cell r="AK2587">
            <v>17136.064657534247</v>
          </cell>
          <cell r="AL2587" t="str">
            <v>Chirografario</v>
          </cell>
          <cell r="AM2587" t="str">
            <v>Chirografario - Altro</v>
          </cell>
          <cell r="AN2587" t="str">
            <v>CONSUMER - NON IPO</v>
          </cell>
        </row>
        <row r="2588">
          <cell r="M2588">
            <v>6976.41</v>
          </cell>
          <cell r="N2588">
            <v>6976.41</v>
          </cell>
          <cell r="R2588">
            <v>307.93</v>
          </cell>
          <cell r="AB2588" t="str">
            <v>Chirografario</v>
          </cell>
          <cell r="AK2588">
            <v>46636.823013698631</v>
          </cell>
          <cell r="AL2588" t="str">
            <v>Chirografario</v>
          </cell>
          <cell r="AM2588" t="str">
            <v>Chirografario - Altro</v>
          </cell>
          <cell r="AN2588" t="str">
            <v>CONSUMER - NON IPO</v>
          </cell>
        </row>
        <row r="2589">
          <cell r="M2589">
            <v>15664.550000000001</v>
          </cell>
          <cell r="N2589">
            <v>15664.550000000001</v>
          </cell>
          <cell r="R2589">
            <v>664.20999999999992</v>
          </cell>
          <cell r="AB2589" t="str">
            <v>Chirografario</v>
          </cell>
          <cell r="AK2589">
            <v>113986.42410958905</v>
          </cell>
          <cell r="AL2589" t="str">
            <v>Chirografario</v>
          </cell>
          <cell r="AM2589" t="str">
            <v>Chirografario - Altro</v>
          </cell>
          <cell r="AN2589" t="str">
            <v>CONSUMER - NON IPO</v>
          </cell>
        </row>
        <row r="2590">
          <cell r="M2590">
            <v>2593.3200000000002</v>
          </cell>
          <cell r="N2590">
            <v>2593.3199999999997</v>
          </cell>
          <cell r="R2590">
            <v>837.7</v>
          </cell>
          <cell r="AB2590" t="str">
            <v>Chirografario</v>
          </cell>
          <cell r="AK2590">
            <v>18707.428931506845</v>
          </cell>
          <cell r="AL2590" t="str">
            <v>Chirografario</v>
          </cell>
          <cell r="AM2590" t="str">
            <v>Chirografario - Altro</v>
          </cell>
          <cell r="AN2590" t="str">
            <v>CONSUMER - NON IPO</v>
          </cell>
        </row>
        <row r="2591">
          <cell r="M2591">
            <v>33674.339999999997</v>
          </cell>
          <cell r="N2591">
            <v>33674.339999999997</v>
          </cell>
          <cell r="R2591">
            <v>0</v>
          </cell>
          <cell r="AB2591" t="str">
            <v>Chirografario</v>
          </cell>
          <cell r="AK2591">
            <v>409812.10487671231</v>
          </cell>
          <cell r="AL2591" t="str">
            <v>Chirografario</v>
          </cell>
          <cell r="AM2591" t="str">
            <v>Chirografario - Altro</v>
          </cell>
          <cell r="AN2591" t="str">
            <v>CONSUMER - NON IPO</v>
          </cell>
        </row>
        <row r="2592">
          <cell r="M2592">
            <v>23059.48</v>
          </cell>
          <cell r="N2592">
            <v>23059.48</v>
          </cell>
          <cell r="R2592">
            <v>8072.17</v>
          </cell>
          <cell r="AB2592" t="str">
            <v>Chirografario</v>
          </cell>
          <cell r="AK2592">
            <v>275576.58016438357</v>
          </cell>
          <cell r="AL2592" t="str">
            <v>Chirografario</v>
          </cell>
          <cell r="AM2592" t="str">
            <v>Chirografario - Altro</v>
          </cell>
          <cell r="AN2592" t="str">
            <v>CONSUMER - NON IPO</v>
          </cell>
        </row>
        <row r="2593">
          <cell r="M2593">
            <v>22112.26</v>
          </cell>
          <cell r="N2593">
            <v>22112.26</v>
          </cell>
          <cell r="R2593">
            <v>10760.28</v>
          </cell>
          <cell r="AB2593" t="str">
            <v>Chirografario</v>
          </cell>
          <cell r="AK2593">
            <v>260258.27112328768</v>
          </cell>
          <cell r="AL2593" t="str">
            <v>Chirografario</v>
          </cell>
          <cell r="AM2593" t="str">
            <v>Chirografario - Altro</v>
          </cell>
          <cell r="AN2593" t="str">
            <v>CONSUMER - NON IPO</v>
          </cell>
        </row>
        <row r="2594">
          <cell r="M2594">
            <v>4890.07</v>
          </cell>
          <cell r="N2594">
            <v>4890.07</v>
          </cell>
          <cell r="R2594">
            <v>1780.49</v>
          </cell>
          <cell r="AB2594" t="str">
            <v>Chirografario</v>
          </cell>
          <cell r="AK2594">
            <v>53496.026054794514</v>
          </cell>
          <cell r="AL2594" t="str">
            <v>Chirografario</v>
          </cell>
          <cell r="AM2594" t="str">
            <v>Chirografario - Altro</v>
          </cell>
          <cell r="AN2594" t="str">
            <v>CONSUMER - NON IPO</v>
          </cell>
        </row>
        <row r="2595">
          <cell r="M2595">
            <v>21230.959999999999</v>
          </cell>
          <cell r="N2595">
            <v>21230.959999999999</v>
          </cell>
          <cell r="R2595">
            <v>815.05</v>
          </cell>
          <cell r="AB2595" t="str">
            <v>Chirografario</v>
          </cell>
          <cell r="AK2595">
            <v>233191.55791780818</v>
          </cell>
          <cell r="AL2595" t="str">
            <v>Chirografario</v>
          </cell>
          <cell r="AM2595" t="str">
            <v>Chirografario - Altro</v>
          </cell>
          <cell r="AN2595" t="str">
            <v>CONSUMER - NON IPO</v>
          </cell>
        </row>
        <row r="2596">
          <cell r="M2596">
            <v>11702.78</v>
          </cell>
          <cell r="N2596">
            <v>11702.779999999999</v>
          </cell>
          <cell r="R2596">
            <v>516.85</v>
          </cell>
          <cell r="AB2596" t="str">
            <v>Chirografario</v>
          </cell>
          <cell r="AK2596">
            <v>81630.89830136986</v>
          </cell>
          <cell r="AL2596" t="str">
            <v>Chirografario</v>
          </cell>
          <cell r="AM2596" t="str">
            <v>Chirografario - Altro</v>
          </cell>
          <cell r="AN2596" t="str">
            <v>CONSUMER - NON IPO</v>
          </cell>
        </row>
        <row r="2597">
          <cell r="M2597">
            <v>13108.8</v>
          </cell>
          <cell r="N2597">
            <v>13108.8</v>
          </cell>
          <cell r="R2597">
            <v>561.08000000000004</v>
          </cell>
          <cell r="AB2597" t="str">
            <v>Chirografario</v>
          </cell>
          <cell r="AK2597">
            <v>72439.587945205465</v>
          </cell>
          <cell r="AL2597" t="str">
            <v>Chirografario</v>
          </cell>
          <cell r="AM2597" t="str">
            <v>Chirografario - Altro</v>
          </cell>
          <cell r="AN2597" t="str">
            <v>CONSUMER - NON IPO</v>
          </cell>
        </row>
        <row r="2598">
          <cell r="M2598">
            <v>13745.24</v>
          </cell>
          <cell r="N2598">
            <v>13745.240000000002</v>
          </cell>
          <cell r="R2598">
            <v>544.45000000000005</v>
          </cell>
          <cell r="AB2598" t="str">
            <v>Chirografario</v>
          </cell>
          <cell r="AK2598">
            <v>122125.51594520548</v>
          </cell>
          <cell r="AL2598" t="str">
            <v>Chirografario</v>
          </cell>
          <cell r="AM2598" t="str">
            <v>Chirografario - Altro</v>
          </cell>
          <cell r="AN2598" t="str">
            <v>CONSUMER - NON IPO</v>
          </cell>
        </row>
        <row r="2599">
          <cell r="M2599">
            <v>1392.39</v>
          </cell>
          <cell r="N2599">
            <v>1392.39</v>
          </cell>
          <cell r="R2599">
            <v>217.43</v>
          </cell>
          <cell r="AB2599" t="str">
            <v>Chirografario</v>
          </cell>
          <cell r="AK2599">
            <v>15526.102191780821</v>
          </cell>
          <cell r="AL2599" t="str">
            <v>Chirografario</v>
          </cell>
          <cell r="AM2599" t="str">
            <v>Chirografario - Altro</v>
          </cell>
          <cell r="AN2599" t="str">
            <v>CONSUMER - NON IPO</v>
          </cell>
        </row>
        <row r="2600">
          <cell r="M2600">
            <v>11126.82</v>
          </cell>
          <cell r="N2600">
            <v>11126.82</v>
          </cell>
          <cell r="R2600">
            <v>474.89</v>
          </cell>
          <cell r="AB2600" t="str">
            <v>Chirografario</v>
          </cell>
          <cell r="AK2600">
            <v>73254.105369863013</v>
          </cell>
          <cell r="AL2600" t="str">
            <v>Chirografario</v>
          </cell>
          <cell r="AM2600" t="str">
            <v>Chirografario - Altro</v>
          </cell>
          <cell r="AN2600" t="str">
            <v>CONSUMER - NON IPO</v>
          </cell>
        </row>
        <row r="2601">
          <cell r="M2601">
            <v>17817.53</v>
          </cell>
          <cell r="N2601">
            <v>17817.53</v>
          </cell>
          <cell r="R2601">
            <v>736.11</v>
          </cell>
          <cell r="AB2601" t="str">
            <v>Chirografario</v>
          </cell>
          <cell r="AK2601">
            <v>162505.63663013699</v>
          </cell>
          <cell r="AL2601" t="str">
            <v>Chirografario</v>
          </cell>
          <cell r="AM2601" t="str">
            <v>Chirografario - Altro</v>
          </cell>
          <cell r="AN2601" t="str">
            <v>CONSUMER - NON IPO</v>
          </cell>
        </row>
        <row r="2602">
          <cell r="M2602">
            <v>10744.43</v>
          </cell>
          <cell r="N2602">
            <v>10744.43</v>
          </cell>
          <cell r="R2602">
            <v>4767.8999999999996</v>
          </cell>
          <cell r="AB2602" t="str">
            <v>Chirografario</v>
          </cell>
          <cell r="AK2602">
            <v>128609.35526027398</v>
          </cell>
          <cell r="AL2602" t="str">
            <v>Chirografario</v>
          </cell>
          <cell r="AM2602" t="str">
            <v>Chirografario - Altro</v>
          </cell>
          <cell r="AN2602" t="str">
            <v>CONSUMER - NON IPO</v>
          </cell>
        </row>
        <row r="2603">
          <cell r="M2603">
            <v>17587.21</v>
          </cell>
          <cell r="N2603">
            <v>17587.21</v>
          </cell>
          <cell r="R2603">
            <v>716.84</v>
          </cell>
          <cell r="AB2603" t="str">
            <v>Chirografario</v>
          </cell>
          <cell r="AK2603">
            <v>162380.5416438356</v>
          </cell>
          <cell r="AL2603" t="str">
            <v>Chirografario</v>
          </cell>
          <cell r="AM2603" t="str">
            <v>Chirografario - Altro</v>
          </cell>
          <cell r="AN2603" t="str">
            <v>CONSUMER - NON IPO</v>
          </cell>
        </row>
        <row r="2604">
          <cell r="M2604">
            <v>40461.269999999997</v>
          </cell>
          <cell r="N2604">
            <v>40461.270000000004</v>
          </cell>
          <cell r="R2604">
            <v>12409.25</v>
          </cell>
          <cell r="AB2604" t="str">
            <v>Chirografario</v>
          </cell>
          <cell r="AK2604">
            <v>282120.36205479456</v>
          </cell>
          <cell r="AL2604" t="str">
            <v>Chirografario</v>
          </cell>
          <cell r="AM2604" t="str">
            <v>Chirografario - Altro</v>
          </cell>
          <cell r="AN2604" t="str">
            <v>CONSUMER - NON IPO</v>
          </cell>
        </row>
        <row r="2605">
          <cell r="M2605">
            <v>4196.79</v>
          </cell>
          <cell r="N2605">
            <v>4196.79</v>
          </cell>
          <cell r="R2605">
            <v>3490.1000000000004</v>
          </cell>
          <cell r="AB2605" t="str">
            <v>Chirografario</v>
          </cell>
          <cell r="AK2605">
            <v>17442.549123287674</v>
          </cell>
          <cell r="AL2605" t="str">
            <v>Chirografario</v>
          </cell>
          <cell r="AM2605" t="str">
            <v>Chirografario - Altro</v>
          </cell>
          <cell r="AN2605" t="str">
            <v>CONSUMER - NON IPO</v>
          </cell>
        </row>
        <row r="2606">
          <cell r="M2606">
            <v>9079.18</v>
          </cell>
          <cell r="N2606">
            <v>9079.18</v>
          </cell>
          <cell r="R2606">
            <v>7456.88</v>
          </cell>
          <cell r="AB2606" t="str">
            <v>Chirografario</v>
          </cell>
          <cell r="AK2606">
            <v>55470.058630136991</v>
          </cell>
          <cell r="AL2606" t="str">
            <v>Chirografario</v>
          </cell>
          <cell r="AM2606" t="str">
            <v>Chirografario - Altro</v>
          </cell>
          <cell r="AN2606" t="str">
            <v>CONSUMER - NON IPO</v>
          </cell>
        </row>
        <row r="2607">
          <cell r="M2607">
            <v>1264.8999999999999</v>
          </cell>
          <cell r="N2607">
            <v>1264.8999999999999</v>
          </cell>
          <cell r="R2607">
            <v>546.26</v>
          </cell>
          <cell r="AB2607" t="str">
            <v>Chirografario</v>
          </cell>
          <cell r="AK2607">
            <v>7852.7764383561635</v>
          </cell>
          <cell r="AL2607" t="str">
            <v>Chirografario</v>
          </cell>
          <cell r="AM2607" t="str">
            <v>Chirografario - Altro</v>
          </cell>
          <cell r="AN2607" t="str">
            <v>CONSUMER - NON IPO</v>
          </cell>
        </row>
        <row r="2608">
          <cell r="M2608">
            <v>3401.96</v>
          </cell>
          <cell r="N2608">
            <v>3401.96</v>
          </cell>
          <cell r="R2608">
            <v>133.36000000000001</v>
          </cell>
          <cell r="AB2608" t="str">
            <v>Chirografario</v>
          </cell>
          <cell r="AK2608">
            <v>29536.469150684934</v>
          </cell>
          <cell r="AL2608" t="str">
            <v>Chirografario</v>
          </cell>
          <cell r="AM2608" t="str">
            <v>Chirografario - Altro</v>
          </cell>
          <cell r="AN2608" t="str">
            <v>CONSUMER - NON IPO</v>
          </cell>
        </row>
        <row r="2609">
          <cell r="M2609">
            <v>11221.9</v>
          </cell>
          <cell r="N2609">
            <v>11221.9</v>
          </cell>
          <cell r="R2609">
            <v>4751.1899999999996</v>
          </cell>
          <cell r="AB2609" t="str">
            <v>Chirografario</v>
          </cell>
          <cell r="AK2609">
            <v>71051.536712328758</v>
          </cell>
          <cell r="AL2609" t="str">
            <v>Chirografario</v>
          </cell>
          <cell r="AM2609" t="str">
            <v>Chirografario - Altro</v>
          </cell>
          <cell r="AN2609" t="str">
            <v>CONSUMER - NON IPO</v>
          </cell>
        </row>
        <row r="2610">
          <cell r="M2610">
            <v>11221.9</v>
          </cell>
          <cell r="N2610">
            <v>11221.9</v>
          </cell>
          <cell r="R2610">
            <v>475.12</v>
          </cell>
          <cell r="AB2610" t="str">
            <v>Chirografario</v>
          </cell>
          <cell r="AK2610">
            <v>71051.536712328758</v>
          </cell>
          <cell r="AL2610" t="str">
            <v>Chirografario</v>
          </cell>
          <cell r="AM2610" t="str">
            <v>Chirografario - Altro</v>
          </cell>
          <cell r="AN2610" t="str">
            <v>CONSUMER - NON IPO</v>
          </cell>
        </row>
        <row r="2611">
          <cell r="M2611">
            <v>10540.699999999999</v>
          </cell>
          <cell r="N2611">
            <v>10540.699999999999</v>
          </cell>
          <cell r="R2611">
            <v>440.03999999999996</v>
          </cell>
          <cell r="AB2611" t="str">
            <v>Chirografario</v>
          </cell>
          <cell r="AK2611">
            <v>91516.378904109588</v>
          </cell>
          <cell r="AL2611" t="str">
            <v>Chirografario</v>
          </cell>
          <cell r="AM2611" t="str">
            <v>Chirografario - Altro</v>
          </cell>
          <cell r="AN2611" t="str">
            <v>CONSUMER - NON IPO</v>
          </cell>
        </row>
        <row r="2612">
          <cell r="M2612">
            <v>11581.69</v>
          </cell>
          <cell r="N2612">
            <v>11581.69</v>
          </cell>
          <cell r="R2612">
            <v>1035.1300000000001</v>
          </cell>
          <cell r="AB2612" t="str">
            <v>Chirografario</v>
          </cell>
          <cell r="AK2612">
            <v>80437.216849315068</v>
          </cell>
          <cell r="AL2612" t="str">
            <v>Chirografario</v>
          </cell>
          <cell r="AM2612" t="str">
            <v>Chirografario - Altro</v>
          </cell>
          <cell r="AN2612" t="str">
            <v>CONSUMER - NON IPO</v>
          </cell>
        </row>
        <row r="2613">
          <cell r="M2613">
            <v>11184.960000000001</v>
          </cell>
          <cell r="N2613">
            <v>11184.960000000001</v>
          </cell>
          <cell r="R2613">
            <v>2013</v>
          </cell>
          <cell r="AB2613" t="str">
            <v>Chirografario</v>
          </cell>
          <cell r="AK2613">
            <v>66374.310575342475</v>
          </cell>
          <cell r="AL2613" t="str">
            <v>Chirografario</v>
          </cell>
          <cell r="AM2613" t="str">
            <v>Chirografario - Altro</v>
          </cell>
          <cell r="AN2613" t="str">
            <v>CONSUMER - NON IPO</v>
          </cell>
        </row>
        <row r="2614">
          <cell r="M2614">
            <v>9845.64</v>
          </cell>
          <cell r="N2614">
            <v>9845.64</v>
          </cell>
          <cell r="R2614">
            <v>412.05</v>
          </cell>
          <cell r="AB2614" t="str">
            <v>Chirografario</v>
          </cell>
          <cell r="AK2614">
            <v>75663.069041095892</v>
          </cell>
          <cell r="AL2614" t="str">
            <v>Chirografario</v>
          </cell>
          <cell r="AM2614" t="str">
            <v>Chirografario - Altro</v>
          </cell>
          <cell r="AN2614" t="str">
            <v>CONSUMER - NON IPO</v>
          </cell>
        </row>
        <row r="2615">
          <cell r="M2615">
            <v>5932.6</v>
          </cell>
          <cell r="N2615">
            <v>5932.6</v>
          </cell>
          <cell r="R2615">
            <v>264.05</v>
          </cell>
          <cell r="AB2615" t="str">
            <v>Chirografario</v>
          </cell>
          <cell r="AK2615">
            <v>40536.724383561646</v>
          </cell>
          <cell r="AL2615" t="str">
            <v>Chirografario</v>
          </cell>
          <cell r="AM2615" t="str">
            <v>Chirografario - Altro</v>
          </cell>
          <cell r="AN2615" t="str">
            <v>CONSUMER - NON IPO</v>
          </cell>
        </row>
        <row r="2616">
          <cell r="M2616">
            <v>24550.14</v>
          </cell>
          <cell r="N2616">
            <v>24550.14</v>
          </cell>
          <cell r="R2616">
            <v>1091.44</v>
          </cell>
          <cell r="AB2616" t="str">
            <v>Chirografario</v>
          </cell>
          <cell r="AK2616">
            <v>138556.95452054794</v>
          </cell>
          <cell r="AL2616" t="str">
            <v>Chirografario</v>
          </cell>
          <cell r="AM2616" t="str">
            <v>Chirografario - Altro</v>
          </cell>
          <cell r="AN2616" t="str">
            <v>CONSUMER - NON IPO</v>
          </cell>
        </row>
        <row r="2617">
          <cell r="M2617">
            <v>30007.13</v>
          </cell>
          <cell r="N2617">
            <v>30007.129999999997</v>
          </cell>
          <cell r="R2617">
            <v>11833.44</v>
          </cell>
          <cell r="AB2617" t="str">
            <v>Chirografario</v>
          </cell>
          <cell r="AK2617">
            <v>331887.07893150684</v>
          </cell>
          <cell r="AL2617" t="str">
            <v>Chirografario</v>
          </cell>
          <cell r="AM2617" t="str">
            <v>Chirografario - Altro</v>
          </cell>
          <cell r="AN2617" t="str">
            <v>CONSUMER - NON IPO</v>
          </cell>
        </row>
        <row r="2618">
          <cell r="M2618">
            <v>2658.54</v>
          </cell>
          <cell r="N2618">
            <v>2658.54</v>
          </cell>
          <cell r="R2618">
            <v>97.15</v>
          </cell>
          <cell r="AB2618" t="str">
            <v>Chirografario</v>
          </cell>
          <cell r="AK2618">
            <v>23766.61923287671</v>
          </cell>
          <cell r="AL2618" t="str">
            <v>Chirografario</v>
          </cell>
          <cell r="AM2618" t="str">
            <v>Chirografario - Altro</v>
          </cell>
          <cell r="AN2618" t="str">
            <v>CONSUMER - NON IPO</v>
          </cell>
        </row>
        <row r="2619">
          <cell r="M2619">
            <v>0</v>
          </cell>
          <cell r="N2619">
            <v>49080.75</v>
          </cell>
          <cell r="R2619">
            <v>0</v>
          </cell>
          <cell r="AB2619" t="str">
            <v>Chirografario</v>
          </cell>
          <cell r="AK2619">
            <v>435541.23082191782</v>
          </cell>
          <cell r="AL2619" t="str">
            <v>Chirografario</v>
          </cell>
          <cell r="AM2619" t="str">
            <v>Chirografario - Altro</v>
          </cell>
          <cell r="AN2619" t="str">
            <v>CONSUMER - NON IPO</v>
          </cell>
        </row>
        <row r="2620">
          <cell r="M2620">
            <v>9570.3799999999992</v>
          </cell>
          <cell r="N2620">
            <v>9570.3799999999992</v>
          </cell>
          <cell r="R2620">
            <v>432.08</v>
          </cell>
          <cell r="AB2620" t="str">
            <v>Chirografario</v>
          </cell>
          <cell r="AK2620">
            <v>56425.911671232869</v>
          </cell>
          <cell r="AL2620" t="str">
            <v>Chirografario</v>
          </cell>
          <cell r="AM2620" t="str">
            <v>Chirografario - Altro</v>
          </cell>
          <cell r="AN2620" t="str">
            <v>CONSUMER - NON IPO</v>
          </cell>
        </row>
        <row r="2621">
          <cell r="M2621">
            <v>19479.740000000002</v>
          </cell>
          <cell r="N2621">
            <v>19479.740000000002</v>
          </cell>
          <cell r="R2621">
            <v>1774.12</v>
          </cell>
          <cell r="AB2621" t="str">
            <v>Chirografario</v>
          </cell>
          <cell r="AK2621">
            <v>120133.95819178082</v>
          </cell>
          <cell r="AL2621" t="str">
            <v>Chirografario</v>
          </cell>
          <cell r="AM2621" t="str">
            <v>Chirografario - Altro</v>
          </cell>
          <cell r="AN2621" t="str">
            <v>CONSUMER - NON IPO</v>
          </cell>
        </row>
        <row r="2622">
          <cell r="M2622">
            <v>6820.6</v>
          </cell>
          <cell r="N2622">
            <v>6820.6</v>
          </cell>
          <cell r="R2622">
            <v>1578.74</v>
          </cell>
          <cell r="AB2622" t="str">
            <v>Chirografario</v>
          </cell>
          <cell r="AK2622">
            <v>58825.339178082191</v>
          </cell>
          <cell r="AL2622" t="str">
            <v>Chirografario</v>
          </cell>
          <cell r="AM2622" t="str">
            <v>Chirografario - Altro</v>
          </cell>
          <cell r="AN2622" t="str">
            <v>CONSUMER - NON IPO</v>
          </cell>
        </row>
        <row r="2623">
          <cell r="M2623">
            <v>6222.89</v>
          </cell>
          <cell r="N2623">
            <v>6222.89</v>
          </cell>
          <cell r="R2623">
            <v>239.35</v>
          </cell>
          <cell r="AB2623" t="str">
            <v>Chirografario</v>
          </cell>
          <cell r="AK2623">
            <v>53175.873726027399</v>
          </cell>
          <cell r="AL2623" t="str">
            <v>Chirografario</v>
          </cell>
          <cell r="AM2623" t="str">
            <v>Chirografario - Altro</v>
          </cell>
          <cell r="AN2623" t="str">
            <v>CONSUMER - NON IPO</v>
          </cell>
        </row>
        <row r="2624">
          <cell r="M2624">
            <v>13858.49</v>
          </cell>
          <cell r="N2624">
            <v>13858.49</v>
          </cell>
          <cell r="R2624">
            <v>2161.46</v>
          </cell>
          <cell r="AB2624" t="str">
            <v>Chirografario</v>
          </cell>
          <cell r="AK2624">
            <v>107033.10495890411</v>
          </cell>
          <cell r="AL2624" t="str">
            <v>Chirografario</v>
          </cell>
          <cell r="AM2624" t="str">
            <v>Chirografario - Altro</v>
          </cell>
          <cell r="AN2624" t="str">
            <v>CONSUMER - NON IPO</v>
          </cell>
        </row>
        <row r="2625">
          <cell r="M2625">
            <v>19912.190000000002</v>
          </cell>
          <cell r="N2625">
            <v>19912.190000000002</v>
          </cell>
          <cell r="R2625">
            <v>6664.99</v>
          </cell>
          <cell r="AB2625" t="str">
            <v>Chirografario</v>
          </cell>
          <cell r="AK2625">
            <v>176318.3509041096</v>
          </cell>
          <cell r="AL2625" t="str">
            <v>Chirografario</v>
          </cell>
          <cell r="AM2625" t="str">
            <v>Chirografario - Altro</v>
          </cell>
          <cell r="AN2625" t="str">
            <v>CONSUMER - NON IPO</v>
          </cell>
        </row>
        <row r="2626">
          <cell r="M2626">
            <v>12524.18</v>
          </cell>
          <cell r="N2626">
            <v>12524.18</v>
          </cell>
          <cell r="R2626">
            <v>0</v>
          </cell>
          <cell r="AB2626" t="str">
            <v>Chirografario</v>
          </cell>
          <cell r="AK2626">
            <v>79331.244273972596</v>
          </cell>
          <cell r="AL2626" t="str">
            <v>Chirografario</v>
          </cell>
          <cell r="AM2626" t="str">
            <v>Chirografario - Altro</v>
          </cell>
          <cell r="AN2626" t="str">
            <v>CONSUMER - NON IPO</v>
          </cell>
        </row>
        <row r="2627">
          <cell r="M2627">
            <v>4538.3900000000003</v>
          </cell>
          <cell r="N2627">
            <v>4538.3900000000003</v>
          </cell>
          <cell r="R2627">
            <v>176.94</v>
          </cell>
          <cell r="AB2627" t="str">
            <v>Chirografario</v>
          </cell>
          <cell r="AK2627">
            <v>37550.514520547942</v>
          </cell>
          <cell r="AL2627" t="str">
            <v>Chirografario</v>
          </cell>
          <cell r="AM2627" t="str">
            <v>Chirografario - Altro</v>
          </cell>
          <cell r="AN2627" t="str">
            <v>CONSUMER - NON IPO</v>
          </cell>
        </row>
        <row r="2628">
          <cell r="M2628">
            <v>26411.85</v>
          </cell>
          <cell r="N2628">
            <v>26411.85</v>
          </cell>
          <cell r="R2628">
            <v>4768.72</v>
          </cell>
          <cell r="AB2628" t="str">
            <v>Chirografario</v>
          </cell>
          <cell r="AK2628">
            <v>187053.78698630136</v>
          </cell>
          <cell r="AL2628" t="str">
            <v>Chirografario</v>
          </cell>
          <cell r="AM2628" t="str">
            <v>Chirografario - Altro</v>
          </cell>
          <cell r="AN2628" t="str">
            <v>CONSUMER - NON IPO</v>
          </cell>
        </row>
        <row r="2629">
          <cell r="M2629">
            <v>14969.94</v>
          </cell>
          <cell r="N2629">
            <v>14969.94</v>
          </cell>
          <cell r="R2629">
            <v>6652.13</v>
          </cell>
          <cell r="AB2629" t="str">
            <v>Chirografario</v>
          </cell>
          <cell r="AK2629">
            <v>82191.12263013699</v>
          </cell>
          <cell r="AL2629" t="str">
            <v>Chirografario</v>
          </cell>
          <cell r="AM2629" t="str">
            <v>Chirografario - Altro</v>
          </cell>
          <cell r="AN2629" t="str">
            <v>CONSUMER - NON IPO</v>
          </cell>
        </row>
        <row r="2630">
          <cell r="M2630">
            <v>27441.89</v>
          </cell>
          <cell r="N2630">
            <v>27441.89</v>
          </cell>
          <cell r="R2630">
            <v>430.62</v>
          </cell>
          <cell r="AB2630" t="str">
            <v>Chirografario</v>
          </cell>
          <cell r="AK2630">
            <v>68191.217068493148</v>
          </cell>
          <cell r="AL2630" t="str">
            <v>Chirografario</v>
          </cell>
          <cell r="AM2630" t="str">
            <v>Chirografario - Altro</v>
          </cell>
          <cell r="AN2630" t="str">
            <v>CONSUMER - NON IPO</v>
          </cell>
        </row>
        <row r="2631">
          <cell r="M2631">
            <v>1287.21</v>
          </cell>
          <cell r="N2631">
            <v>1287.21</v>
          </cell>
          <cell r="R2631">
            <v>53.92</v>
          </cell>
          <cell r="AB2631" t="str">
            <v>Chirografario</v>
          </cell>
          <cell r="AK2631">
            <v>9930.9133150684938</v>
          </cell>
          <cell r="AL2631" t="str">
            <v>Chirografario</v>
          </cell>
          <cell r="AM2631" t="str">
            <v>Chirografario - Altro</v>
          </cell>
          <cell r="AN2631" t="str">
            <v>CONSUMER - NON IPO</v>
          </cell>
        </row>
        <row r="2632">
          <cell r="M2632">
            <v>103095.25</v>
          </cell>
          <cell r="N2632">
            <v>103095.25</v>
          </cell>
          <cell r="R2632">
            <v>9707.4500000000007</v>
          </cell>
          <cell r="AB2632" t="str">
            <v>Chirografario</v>
          </cell>
          <cell r="AK2632">
            <v>875038.58767123288</v>
          </cell>
          <cell r="AL2632" t="str">
            <v>Chirografario</v>
          </cell>
          <cell r="AM2632" t="str">
            <v>Chirografario - Altro</v>
          </cell>
          <cell r="AN2632" t="str">
            <v>CONSUMER - NON IPO</v>
          </cell>
        </row>
        <row r="2633">
          <cell r="M2633">
            <v>11233.98</v>
          </cell>
          <cell r="N2633">
            <v>11233.98</v>
          </cell>
          <cell r="R2633">
            <v>554.76</v>
          </cell>
          <cell r="AB2633" t="str">
            <v>Chirografario</v>
          </cell>
          <cell r="AK2633">
            <v>22960.40843835616</v>
          </cell>
          <cell r="AL2633" t="str">
            <v>Chirografario</v>
          </cell>
          <cell r="AM2633" t="str">
            <v>Chirografario - Altro</v>
          </cell>
          <cell r="AN2633" t="str">
            <v>CONSUMER - NON IPO</v>
          </cell>
        </row>
        <row r="2634">
          <cell r="M2634">
            <v>25145.059999999998</v>
          </cell>
          <cell r="N2634">
            <v>25145.059999999998</v>
          </cell>
          <cell r="R2634">
            <v>634.65000000000009</v>
          </cell>
          <cell r="AB2634" t="str">
            <v>Chirografario</v>
          </cell>
          <cell r="AK2634">
            <v>371389.09167123283</v>
          </cell>
          <cell r="AL2634" t="str">
            <v>Chirografario</v>
          </cell>
          <cell r="AM2634" t="str">
            <v>Chirografario - Altro</v>
          </cell>
          <cell r="AN2634" t="str">
            <v>CONSUMER - NON IPO</v>
          </cell>
        </row>
        <row r="2635">
          <cell r="M2635">
            <v>10134.24</v>
          </cell>
          <cell r="N2635">
            <v>10134.24</v>
          </cell>
          <cell r="R2635">
            <v>356.98999999999995</v>
          </cell>
          <cell r="AB2635" t="str">
            <v>Chirografario</v>
          </cell>
          <cell r="AK2635">
            <v>166840.1319452055</v>
          </cell>
          <cell r="AL2635" t="str">
            <v>Chirografario</v>
          </cell>
          <cell r="AM2635" t="str">
            <v>Chirografario - Altro</v>
          </cell>
          <cell r="AN2635" t="str">
            <v>CONSUMER - NON IPO</v>
          </cell>
        </row>
        <row r="2636">
          <cell r="M2636">
            <v>6382.39</v>
          </cell>
          <cell r="N2636">
            <v>6382.39</v>
          </cell>
          <cell r="R2636">
            <v>523.99</v>
          </cell>
          <cell r="AB2636" t="str">
            <v>Chirografario</v>
          </cell>
          <cell r="AK2636">
            <v>106542.198</v>
          </cell>
          <cell r="AL2636" t="str">
            <v>Chirografario</v>
          </cell>
          <cell r="AM2636" t="str">
            <v>Chirografario - Altro</v>
          </cell>
          <cell r="AN2636" t="str">
            <v>CONSUMER - NON IPO</v>
          </cell>
        </row>
        <row r="2637">
          <cell r="M2637">
            <v>4563.09</v>
          </cell>
          <cell r="N2637">
            <v>4563.09</v>
          </cell>
          <cell r="R2637">
            <v>0</v>
          </cell>
          <cell r="AB2637" t="str">
            <v>Chirografario</v>
          </cell>
          <cell r="AK2637">
            <v>13451.739287671233</v>
          </cell>
          <cell r="AL2637" t="str">
            <v>Chirografario</v>
          </cell>
          <cell r="AM2637" t="str">
            <v>Chirografario - Altro</v>
          </cell>
          <cell r="AN2637" t="str">
            <v>CONSUMER - NON IPO</v>
          </cell>
        </row>
        <row r="2638">
          <cell r="M2638">
            <v>23145.200000000001</v>
          </cell>
          <cell r="N2638">
            <v>23145.199999999997</v>
          </cell>
          <cell r="R2638">
            <v>794.35</v>
          </cell>
          <cell r="AB2638" t="str">
            <v>Chirografario</v>
          </cell>
          <cell r="AK2638">
            <v>259796.9435616438</v>
          </cell>
          <cell r="AL2638" t="str">
            <v>Chirografario</v>
          </cell>
          <cell r="AM2638" t="str">
            <v>Chirografario - Altro</v>
          </cell>
          <cell r="AN2638" t="str">
            <v>CONSUMER - NON IPO</v>
          </cell>
        </row>
        <row r="2639">
          <cell r="M2639">
            <v>8581.74</v>
          </cell>
          <cell r="N2639">
            <v>8581.74</v>
          </cell>
          <cell r="R2639">
            <v>3358.4100000000003</v>
          </cell>
          <cell r="AB2639" t="str">
            <v>Chirografario</v>
          </cell>
          <cell r="AK2639">
            <v>88944.444986301372</v>
          </cell>
          <cell r="AL2639" t="str">
            <v>Chirografario</v>
          </cell>
          <cell r="AM2639" t="str">
            <v>Chirografario - Altro</v>
          </cell>
          <cell r="AN2639" t="str">
            <v>CONSUMER - NON IPO</v>
          </cell>
        </row>
        <row r="2640">
          <cell r="M2640">
            <v>20243.78</v>
          </cell>
          <cell r="N2640">
            <v>20243.78</v>
          </cell>
          <cell r="R2640">
            <v>804.19</v>
          </cell>
          <cell r="AB2640" t="str">
            <v>Chirografario</v>
          </cell>
          <cell r="AK2640">
            <v>169770.43994520549</v>
          </cell>
          <cell r="AL2640" t="str">
            <v>Chirografario</v>
          </cell>
          <cell r="AM2640" t="str">
            <v>Chirografario - Altro</v>
          </cell>
          <cell r="AN2640" t="str">
            <v>CONSUMER - NON IPO</v>
          </cell>
        </row>
        <row r="2641">
          <cell r="M2641">
            <v>9075.09</v>
          </cell>
          <cell r="N2641">
            <v>9075.09</v>
          </cell>
          <cell r="R2641">
            <v>365.82</v>
          </cell>
          <cell r="AB2641" t="str">
            <v>Chirografario</v>
          </cell>
          <cell r="AK2641">
            <v>75559.447972602749</v>
          </cell>
          <cell r="AL2641" t="str">
            <v>Chirografario</v>
          </cell>
          <cell r="AM2641" t="str">
            <v>Chirografario - Altro</v>
          </cell>
          <cell r="AN2641" t="str">
            <v>CONSUMER - NON IPO</v>
          </cell>
        </row>
        <row r="2642">
          <cell r="M2642">
            <v>21907.55</v>
          </cell>
          <cell r="N2642">
            <v>21907.55</v>
          </cell>
          <cell r="R2642">
            <v>8457.7800000000007</v>
          </cell>
          <cell r="AB2642" t="str">
            <v>Chirografario</v>
          </cell>
          <cell r="AK2642">
            <v>299443.19712328765</v>
          </cell>
          <cell r="AL2642" t="str">
            <v>Chirografario</v>
          </cell>
          <cell r="AM2642" t="str">
            <v>Chirografario - Altro</v>
          </cell>
          <cell r="AN2642" t="str">
            <v>CONSUMER - NON IPO</v>
          </cell>
        </row>
        <row r="2643">
          <cell r="M2643">
            <v>8313.4</v>
          </cell>
          <cell r="N2643">
            <v>8313.4</v>
          </cell>
          <cell r="R2643">
            <v>3293.33</v>
          </cell>
          <cell r="AB2643" t="str">
            <v>Chirografario</v>
          </cell>
          <cell r="AK2643">
            <v>195809.04054794522</v>
          </cell>
          <cell r="AL2643" t="str">
            <v>Chirografario</v>
          </cell>
          <cell r="AM2643" t="str">
            <v>Chirografario - Altro</v>
          </cell>
          <cell r="AN2643" t="str">
            <v>CONSUMER - NON IPO</v>
          </cell>
        </row>
        <row r="2644">
          <cell r="M2644">
            <v>5466.62</v>
          </cell>
          <cell r="N2644">
            <v>5466.62</v>
          </cell>
          <cell r="R2644">
            <v>1917.49</v>
          </cell>
          <cell r="AB2644" t="str">
            <v>Chirografario</v>
          </cell>
          <cell r="AK2644">
            <v>45754.860547945209</v>
          </cell>
          <cell r="AL2644" t="str">
            <v>Chirografario</v>
          </cell>
          <cell r="AM2644" t="str">
            <v>Chirografario - Altro</v>
          </cell>
          <cell r="AN2644" t="str">
            <v>CONSUMER - NON IPO</v>
          </cell>
        </row>
        <row r="2645">
          <cell r="M2645">
            <v>14377.91</v>
          </cell>
          <cell r="N2645">
            <v>14377.91</v>
          </cell>
          <cell r="R2645">
            <v>593.57000000000005</v>
          </cell>
          <cell r="AB2645" t="str">
            <v>Chirografario</v>
          </cell>
          <cell r="AK2645">
            <v>107302.53928767123</v>
          </cell>
          <cell r="AL2645" t="str">
            <v>Chirografario</v>
          </cell>
          <cell r="AM2645" t="str">
            <v>Chirografario - Altro</v>
          </cell>
          <cell r="AN2645" t="str">
            <v>CONSUMER - NON IPO</v>
          </cell>
        </row>
        <row r="2646">
          <cell r="M2646">
            <v>20850.41</v>
          </cell>
          <cell r="N2646">
            <v>20850.41</v>
          </cell>
          <cell r="R2646">
            <v>652.99</v>
          </cell>
          <cell r="AB2646" t="str">
            <v>Chirografario</v>
          </cell>
          <cell r="AK2646">
            <v>310071.30268493149</v>
          </cell>
          <cell r="AL2646" t="str">
            <v>Chirografario</v>
          </cell>
          <cell r="AM2646" t="str">
            <v>Chirografario - Altro</v>
          </cell>
          <cell r="AN2646" t="str">
            <v>CONSUMER - NON IPO</v>
          </cell>
        </row>
        <row r="2647">
          <cell r="M2647">
            <v>6289.08</v>
          </cell>
          <cell r="N2647">
            <v>6289.08</v>
          </cell>
          <cell r="R2647">
            <v>270.45999999999998</v>
          </cell>
          <cell r="AB2647" t="str">
            <v>Chirografario</v>
          </cell>
          <cell r="AK2647">
            <v>20400.741698630136</v>
          </cell>
          <cell r="AL2647" t="str">
            <v>Chirografario</v>
          </cell>
          <cell r="AM2647" t="str">
            <v>Chirografario - Altro</v>
          </cell>
          <cell r="AN2647" t="str">
            <v>CONSUMER - NON IPO</v>
          </cell>
        </row>
        <row r="2648">
          <cell r="M2648">
            <v>3078.2300000000005</v>
          </cell>
          <cell r="N2648">
            <v>3078.2300000000005</v>
          </cell>
          <cell r="R2648">
            <v>723.05</v>
          </cell>
          <cell r="AB2648" t="str">
            <v>Chirografario</v>
          </cell>
          <cell r="AK2648">
            <v>26312.541369863018</v>
          </cell>
          <cell r="AL2648" t="str">
            <v>Chirografario</v>
          </cell>
          <cell r="AM2648" t="str">
            <v>Chirografario - Altro</v>
          </cell>
          <cell r="AN2648" t="str">
            <v>CONSUMER - NON IPO</v>
          </cell>
        </row>
        <row r="2649">
          <cell r="M2649">
            <v>14024.63</v>
          </cell>
          <cell r="N2649">
            <v>14024.630000000001</v>
          </cell>
          <cell r="R2649">
            <v>538.32000000000005</v>
          </cell>
          <cell r="AB2649" t="str">
            <v>Chirografario</v>
          </cell>
          <cell r="AK2649">
            <v>120381.27613698631</v>
          </cell>
          <cell r="AL2649" t="str">
            <v>Chirografario</v>
          </cell>
          <cell r="AM2649" t="str">
            <v>Chirografario - Altro</v>
          </cell>
          <cell r="AN2649" t="str">
            <v>CONSUMER - NON IPO</v>
          </cell>
        </row>
        <row r="2650">
          <cell r="M2650">
            <v>3317.78</v>
          </cell>
          <cell r="N2650">
            <v>3317.7799999999997</v>
          </cell>
          <cell r="R2650">
            <v>561.32000000000005</v>
          </cell>
          <cell r="AB2650" t="str">
            <v>Chirografario</v>
          </cell>
          <cell r="AK2650">
            <v>23933.465041095889</v>
          </cell>
          <cell r="AL2650" t="str">
            <v>Chirografario</v>
          </cell>
          <cell r="AM2650" t="str">
            <v>Chirografario - Altro</v>
          </cell>
          <cell r="AN2650" t="str">
            <v>CONSUMER - NON IPO</v>
          </cell>
        </row>
        <row r="2651">
          <cell r="M2651">
            <v>11787.75</v>
          </cell>
          <cell r="N2651">
            <v>11787.75</v>
          </cell>
          <cell r="R2651">
            <v>505.05</v>
          </cell>
          <cell r="AB2651" t="str">
            <v>Chirografario</v>
          </cell>
          <cell r="AK2651">
            <v>92331.992465753428</v>
          </cell>
          <cell r="AL2651" t="str">
            <v>Chirografario</v>
          </cell>
          <cell r="AM2651" t="str">
            <v>Chirografario - Altro</v>
          </cell>
          <cell r="AN2651" t="str">
            <v>CONSUMER - NON IPO</v>
          </cell>
        </row>
        <row r="2652">
          <cell r="M2652">
            <v>32738.31</v>
          </cell>
          <cell r="N2652">
            <v>32738.31</v>
          </cell>
          <cell r="R2652">
            <v>6325.67</v>
          </cell>
          <cell r="AB2652" t="str">
            <v>Chirografario</v>
          </cell>
          <cell r="AK2652">
            <v>528746.13</v>
          </cell>
          <cell r="AL2652" t="str">
            <v>Chirografario</v>
          </cell>
          <cell r="AM2652" t="str">
            <v>Chirografario - Altro</v>
          </cell>
          <cell r="AN2652" t="str">
            <v>CONSUMER - NON IPO</v>
          </cell>
        </row>
        <row r="2653">
          <cell r="M2653">
            <v>4128.41</v>
          </cell>
          <cell r="N2653">
            <v>4128.41</v>
          </cell>
          <cell r="R2653">
            <v>1444.45</v>
          </cell>
          <cell r="AB2653" t="str">
            <v>Chirografario</v>
          </cell>
          <cell r="AK2653">
            <v>70262.144986301369</v>
          </cell>
          <cell r="AL2653" t="str">
            <v>Chirografario</v>
          </cell>
          <cell r="AM2653" t="str">
            <v>Chirografario - Altro</v>
          </cell>
          <cell r="AN2653" t="str">
            <v>CONSUMER - NON IPO</v>
          </cell>
        </row>
        <row r="2654">
          <cell r="M2654">
            <v>2454.29</v>
          </cell>
          <cell r="N2654">
            <v>2454.29</v>
          </cell>
          <cell r="R2654">
            <v>440.29</v>
          </cell>
          <cell r="AB2654" t="str">
            <v>Chirografario</v>
          </cell>
          <cell r="AK2654">
            <v>17381.752465753427</v>
          </cell>
          <cell r="AL2654" t="str">
            <v>Chirografario</v>
          </cell>
          <cell r="AM2654" t="str">
            <v>Chirografario - Altro</v>
          </cell>
          <cell r="AN2654" t="str">
            <v>CONSUMER - NON IPO</v>
          </cell>
        </row>
        <row r="2655">
          <cell r="M2655">
            <v>121819.35</v>
          </cell>
          <cell r="N2655">
            <v>121819.34999999999</v>
          </cell>
          <cell r="R2655">
            <v>1859.1100000000001</v>
          </cell>
          <cell r="AB2655" t="str">
            <v>Chirografario</v>
          </cell>
          <cell r="AK2655">
            <v>1374055.5176712328</v>
          </cell>
          <cell r="AL2655" t="str">
            <v>Chirografario</v>
          </cell>
          <cell r="AM2655" t="str">
            <v>Chirografario - Altro</v>
          </cell>
          <cell r="AN2655" t="str">
            <v>CONSUMER - NON IPO</v>
          </cell>
        </row>
        <row r="2656">
          <cell r="M2656">
            <v>8101.49</v>
          </cell>
          <cell r="N2656">
            <v>8101.49</v>
          </cell>
          <cell r="R2656">
            <v>4633.2700000000004</v>
          </cell>
          <cell r="AB2656" t="str">
            <v>Chirografario</v>
          </cell>
          <cell r="AK2656">
            <v>67786.165643835615</v>
          </cell>
          <cell r="AL2656" t="str">
            <v>Chirografario</v>
          </cell>
          <cell r="AM2656" t="str">
            <v>Chirografario - Altro</v>
          </cell>
          <cell r="AN2656" t="str">
            <v>CONSUMER - NON IPO</v>
          </cell>
        </row>
        <row r="2657">
          <cell r="M2657">
            <v>1247.3900000000001</v>
          </cell>
          <cell r="N2657">
            <v>1247.3899999999999</v>
          </cell>
          <cell r="R2657">
            <v>594.71</v>
          </cell>
          <cell r="AB2657" t="str">
            <v>Chirografario</v>
          </cell>
          <cell r="AK2657">
            <v>11082.974712328765</v>
          </cell>
          <cell r="AL2657" t="str">
            <v>Chirografario</v>
          </cell>
          <cell r="AM2657" t="str">
            <v>Chirografario - Altro</v>
          </cell>
          <cell r="AN2657" t="str">
            <v>CONSUMER - NON IPO</v>
          </cell>
        </row>
        <row r="2658">
          <cell r="M2658">
            <v>16573.52</v>
          </cell>
          <cell r="N2658">
            <v>16573.52</v>
          </cell>
          <cell r="R2658">
            <v>684.55</v>
          </cell>
          <cell r="AB2658" t="str">
            <v>Chirografario</v>
          </cell>
          <cell r="AK2658">
            <v>119420.15780821918</v>
          </cell>
          <cell r="AL2658" t="str">
            <v>Chirografario</v>
          </cell>
          <cell r="AM2658" t="str">
            <v>Chirografario - Altro</v>
          </cell>
          <cell r="AN2658" t="str">
            <v>CONSUMER - NON IPO</v>
          </cell>
        </row>
        <row r="2659">
          <cell r="M2659">
            <v>8309.5400000000009</v>
          </cell>
          <cell r="N2659">
            <v>8309.5400000000009</v>
          </cell>
          <cell r="R2659">
            <v>354.39000000000004</v>
          </cell>
          <cell r="AB2659" t="str">
            <v>Chirografario</v>
          </cell>
          <cell r="AK2659">
            <v>25566.064164383566</v>
          </cell>
          <cell r="AL2659" t="str">
            <v>Chirografario</v>
          </cell>
          <cell r="AM2659" t="str">
            <v>Chirografario - Altro</v>
          </cell>
          <cell r="AN2659" t="str">
            <v>CONSUMER - NON IPO</v>
          </cell>
        </row>
        <row r="2660">
          <cell r="M2660">
            <v>5641.4</v>
          </cell>
          <cell r="N2660">
            <v>5641.4</v>
          </cell>
          <cell r="R2660">
            <v>1168.58</v>
          </cell>
          <cell r="AB2660" t="str">
            <v>Chirografario</v>
          </cell>
          <cell r="AK2660">
            <v>99164.99287671232</v>
          </cell>
          <cell r="AL2660" t="str">
            <v>Chirografario</v>
          </cell>
          <cell r="AM2660" t="str">
            <v>Chirografario - Altro</v>
          </cell>
          <cell r="AN2660" t="str">
            <v>CONSUMER - NON IPO</v>
          </cell>
        </row>
        <row r="2661">
          <cell r="M2661">
            <v>23627.16</v>
          </cell>
          <cell r="N2661">
            <v>23627.16</v>
          </cell>
          <cell r="R2661">
            <v>8839.1</v>
          </cell>
          <cell r="AB2661" t="str">
            <v>Chirografario</v>
          </cell>
          <cell r="AK2661">
            <v>367742.18071232876</v>
          </cell>
          <cell r="AL2661" t="str">
            <v>Chirografario</v>
          </cell>
          <cell r="AM2661" t="str">
            <v>Chirografario - Altro</v>
          </cell>
          <cell r="AN2661" t="str">
            <v>CONSUMER - NON IPO</v>
          </cell>
        </row>
        <row r="2662">
          <cell r="M2662">
            <v>9011.4699999999993</v>
          </cell>
          <cell r="N2662">
            <v>9011.4699999999993</v>
          </cell>
          <cell r="R2662">
            <v>5387.19</v>
          </cell>
          <cell r="AB2662" t="str">
            <v>Chirografario</v>
          </cell>
          <cell r="AK2662">
            <v>133369.75599999999</v>
          </cell>
          <cell r="AL2662" t="str">
            <v>Chirografario</v>
          </cell>
          <cell r="AM2662" t="str">
            <v>Chirografario - Altro</v>
          </cell>
          <cell r="AN2662" t="str">
            <v>CONSUMER - NON IPO</v>
          </cell>
        </row>
        <row r="2663">
          <cell r="M2663">
            <v>26434.53</v>
          </cell>
          <cell r="N2663">
            <v>26434.53</v>
          </cell>
          <cell r="R2663">
            <v>0</v>
          </cell>
          <cell r="AB2663" t="str">
            <v>Chirografario</v>
          </cell>
          <cell r="AK2663">
            <v>190690.73284931504</v>
          </cell>
          <cell r="AL2663" t="str">
            <v>Chirografario</v>
          </cell>
          <cell r="AM2663" t="str">
            <v>Chirografario - Altro</v>
          </cell>
          <cell r="AN2663" t="str">
            <v>CONSUMER - NON IPO</v>
          </cell>
        </row>
        <row r="2664">
          <cell r="M2664">
            <v>65511.13</v>
          </cell>
          <cell r="N2664">
            <v>65511.13</v>
          </cell>
          <cell r="R2664">
            <v>23750.530000000002</v>
          </cell>
          <cell r="AB2664" t="str">
            <v>Chirografario</v>
          </cell>
          <cell r="AK2664">
            <v>932950.28421917802</v>
          </cell>
          <cell r="AL2664" t="str">
            <v>Chirografario</v>
          </cell>
          <cell r="AM2664" t="str">
            <v>Chirografario - Altro</v>
          </cell>
          <cell r="AN2664" t="str">
            <v>CONSUMER - NON IPO</v>
          </cell>
        </row>
        <row r="2665">
          <cell r="M2665">
            <v>21052.899999999998</v>
          </cell>
          <cell r="N2665">
            <v>21052.899999999998</v>
          </cell>
          <cell r="R2665">
            <v>15017.8</v>
          </cell>
          <cell r="AB2665" t="str">
            <v>Chirografario</v>
          </cell>
          <cell r="AK2665">
            <v>311467.56164383562</v>
          </cell>
          <cell r="AL2665" t="str">
            <v>Chirografario</v>
          </cell>
          <cell r="AM2665" t="str">
            <v>Chirografario - Altro</v>
          </cell>
          <cell r="AN2665" t="str">
            <v>CONSUMER - NON IPO</v>
          </cell>
        </row>
        <row r="2666">
          <cell r="M2666">
            <v>4446.5</v>
          </cell>
          <cell r="N2666">
            <v>4446.5</v>
          </cell>
          <cell r="R2666">
            <v>519.26</v>
          </cell>
          <cell r="AB2666" t="str">
            <v>Chirografario</v>
          </cell>
          <cell r="AK2666">
            <v>59132.358904109584</v>
          </cell>
          <cell r="AL2666" t="str">
            <v>Chirografario</v>
          </cell>
          <cell r="AM2666" t="str">
            <v>Chirografario - Altro</v>
          </cell>
          <cell r="AN2666" t="str">
            <v>CONSUMER - NON IPO</v>
          </cell>
        </row>
        <row r="2667">
          <cell r="M2667">
            <v>4277.51</v>
          </cell>
          <cell r="N2667">
            <v>4277.51</v>
          </cell>
          <cell r="R2667">
            <v>88.63</v>
          </cell>
          <cell r="AB2667" t="str">
            <v>Chirografario</v>
          </cell>
          <cell r="AK2667">
            <v>63307.148000000008</v>
          </cell>
          <cell r="AL2667" t="str">
            <v>Chirografario</v>
          </cell>
          <cell r="AM2667" t="str">
            <v>Chirografario - Altro</v>
          </cell>
          <cell r="AN2667" t="str">
            <v>CONSUMER - NON IPO</v>
          </cell>
        </row>
        <row r="2668">
          <cell r="M2668">
            <v>36356.75</v>
          </cell>
          <cell r="N2668">
            <v>36356.75</v>
          </cell>
          <cell r="R2668">
            <v>15907.58</v>
          </cell>
          <cell r="AB2668" t="str">
            <v>Chirografario</v>
          </cell>
          <cell r="AK2668">
            <v>538079.9</v>
          </cell>
          <cell r="AL2668" t="str">
            <v>Chirografario</v>
          </cell>
          <cell r="AM2668" t="str">
            <v>Chirografario - Altro</v>
          </cell>
          <cell r="AN2668" t="str">
            <v>CONSUMER - NON IPO</v>
          </cell>
        </row>
        <row r="2669">
          <cell r="M2669">
            <v>7684.84</v>
          </cell>
          <cell r="N2669">
            <v>7684.84</v>
          </cell>
          <cell r="R2669">
            <v>3150.01</v>
          </cell>
          <cell r="AB2669" t="str">
            <v>Chirografario</v>
          </cell>
          <cell r="AK2669">
            <v>90828.492493150698</v>
          </cell>
          <cell r="AL2669" t="str">
            <v>Chirografario</v>
          </cell>
          <cell r="AM2669" t="str">
            <v>Chirografario - Altro</v>
          </cell>
          <cell r="AN2669" t="str">
            <v>CONSUMER - NON IPO</v>
          </cell>
        </row>
        <row r="2670">
          <cell r="M2670">
            <v>13154.28</v>
          </cell>
          <cell r="N2670">
            <v>13154.28</v>
          </cell>
          <cell r="R2670">
            <v>12015.77</v>
          </cell>
          <cell r="AB2670" t="str">
            <v>Chirografario</v>
          </cell>
          <cell r="AK2670">
            <v>23317.312767123287</v>
          </cell>
          <cell r="AL2670" t="str">
            <v>Chirografario</v>
          </cell>
          <cell r="AM2670" t="str">
            <v>Chirografario - Altro</v>
          </cell>
          <cell r="AN2670" t="str">
            <v>CONSUMER - NON IPO</v>
          </cell>
        </row>
        <row r="2671">
          <cell r="M2671">
            <v>41495.43</v>
          </cell>
          <cell r="N2671">
            <v>41495.43</v>
          </cell>
          <cell r="R2671">
            <v>1752.27</v>
          </cell>
          <cell r="AB2671" t="str">
            <v>Chirografario</v>
          </cell>
          <cell r="AK2671">
            <v>317752.67630136985</v>
          </cell>
          <cell r="AL2671" t="str">
            <v>Chirografario</v>
          </cell>
          <cell r="AM2671" t="str">
            <v>Chirografario - Altro</v>
          </cell>
          <cell r="AN2671" t="str">
            <v>CONSUMER - NON IPO</v>
          </cell>
        </row>
        <row r="2672">
          <cell r="M2672">
            <v>5184.2700000000004</v>
          </cell>
          <cell r="N2672">
            <v>5184.2700000000004</v>
          </cell>
          <cell r="R2672">
            <v>209.9</v>
          </cell>
          <cell r="AB2672" t="str">
            <v>Chirografario</v>
          </cell>
          <cell r="AK2672">
            <v>39812.35290410959</v>
          </cell>
          <cell r="AL2672" t="str">
            <v>Chirografario</v>
          </cell>
          <cell r="AM2672" t="str">
            <v>Chirografario - Altro</v>
          </cell>
          <cell r="AN2672" t="str">
            <v>CONSUMER - NON IPO</v>
          </cell>
        </row>
        <row r="2673">
          <cell r="M2673">
            <v>7027.9</v>
          </cell>
          <cell r="N2673">
            <v>7027.9</v>
          </cell>
          <cell r="R2673">
            <v>614</v>
          </cell>
          <cell r="AB2673" t="str">
            <v>Chirografario</v>
          </cell>
          <cell r="AK2673">
            <v>48001.519726027393</v>
          </cell>
          <cell r="AL2673" t="str">
            <v>Chirografario</v>
          </cell>
          <cell r="AM2673" t="str">
            <v>Chirografario - Altro</v>
          </cell>
          <cell r="AN2673" t="str">
            <v>CONSUMER - NON IPO</v>
          </cell>
        </row>
        <row r="2674">
          <cell r="M2674">
            <v>21393.61</v>
          </cell>
          <cell r="N2674">
            <v>21393.61</v>
          </cell>
          <cell r="R2674">
            <v>773.49</v>
          </cell>
          <cell r="AB2674" t="str">
            <v>Chirografario</v>
          </cell>
          <cell r="AK2674">
            <v>194711.15731506847</v>
          </cell>
          <cell r="AL2674" t="str">
            <v>Chirografario</v>
          </cell>
          <cell r="AM2674" t="str">
            <v>Chirografario - Altro</v>
          </cell>
          <cell r="AN2674" t="str">
            <v>CONSUMER - NON IPO</v>
          </cell>
        </row>
        <row r="2675">
          <cell r="M2675">
            <v>6915.72</v>
          </cell>
          <cell r="N2675">
            <v>6915.72</v>
          </cell>
          <cell r="R2675">
            <v>248.58</v>
          </cell>
          <cell r="AB2675" t="str">
            <v>Chirografario</v>
          </cell>
          <cell r="AK2675">
            <v>41039.587726027399</v>
          </cell>
          <cell r="AL2675" t="str">
            <v>Chirografario</v>
          </cell>
          <cell r="AM2675" t="str">
            <v>Chirografario - Altro</v>
          </cell>
          <cell r="AN2675" t="str">
            <v>CONSUMER - NON IPO</v>
          </cell>
        </row>
        <row r="2676">
          <cell r="M2676">
            <v>3427.93</v>
          </cell>
          <cell r="N2676">
            <v>3427.9300000000003</v>
          </cell>
          <cell r="R2676">
            <v>419.85</v>
          </cell>
          <cell r="AB2676" t="str">
            <v>Chirografario</v>
          </cell>
          <cell r="AK2676">
            <v>50958.762136986305</v>
          </cell>
          <cell r="AL2676" t="str">
            <v>Chirografario</v>
          </cell>
          <cell r="AM2676" t="str">
            <v>Chirografario - Altro</v>
          </cell>
          <cell r="AN2676" t="str">
            <v>CONSUMER - NON IPO</v>
          </cell>
        </row>
        <row r="2677">
          <cell r="M2677">
            <v>7604.65</v>
          </cell>
          <cell r="N2677">
            <v>7604.6500000000005</v>
          </cell>
          <cell r="R2677">
            <v>339.43</v>
          </cell>
          <cell r="AB2677" t="str">
            <v>Chirografario</v>
          </cell>
          <cell r="AK2677">
            <v>52815.856849315074</v>
          </cell>
          <cell r="AL2677" t="str">
            <v>Chirografario</v>
          </cell>
          <cell r="AM2677" t="str">
            <v>Chirografario - Altro</v>
          </cell>
          <cell r="AN2677" t="str">
            <v>CONSUMER - NON IPO</v>
          </cell>
        </row>
        <row r="2678">
          <cell r="M2678">
            <v>8791.32</v>
          </cell>
          <cell r="N2678">
            <v>8791.32</v>
          </cell>
          <cell r="R2678">
            <v>364.67</v>
          </cell>
          <cell r="AB2678" t="str">
            <v>Chirografario</v>
          </cell>
          <cell r="AK2678">
            <v>63417.933041095886</v>
          </cell>
          <cell r="AL2678" t="str">
            <v>Chirografario</v>
          </cell>
          <cell r="AM2678" t="str">
            <v>Chirografario - Altro</v>
          </cell>
          <cell r="AN2678" t="str">
            <v>CONSUMER - NON IPO</v>
          </cell>
        </row>
        <row r="2679">
          <cell r="M2679">
            <v>19847.38</v>
          </cell>
          <cell r="N2679">
            <v>19847.38</v>
          </cell>
          <cell r="R2679">
            <v>847.25</v>
          </cell>
          <cell r="AB2679" t="str">
            <v>Chirografario</v>
          </cell>
          <cell r="AK2679">
            <v>153450.1544109589</v>
          </cell>
          <cell r="AL2679" t="str">
            <v>Chirografario</v>
          </cell>
          <cell r="AM2679" t="str">
            <v>Chirografario - Altro</v>
          </cell>
          <cell r="AN2679" t="str">
            <v>CONSUMER - NON IPO</v>
          </cell>
        </row>
        <row r="2680">
          <cell r="M2680">
            <v>51976.280000000006</v>
          </cell>
          <cell r="N2680">
            <v>51976.28</v>
          </cell>
          <cell r="R2680">
            <v>8537.7699999999986</v>
          </cell>
          <cell r="AB2680" t="str">
            <v>Chirografario</v>
          </cell>
          <cell r="AK2680">
            <v>893707.21446575341</v>
          </cell>
          <cell r="AL2680" t="str">
            <v>Chirografario</v>
          </cell>
          <cell r="AM2680" t="str">
            <v>Chirografario - Altro</v>
          </cell>
          <cell r="AN2680" t="str">
            <v>CONSUMER - NON IPO</v>
          </cell>
        </row>
        <row r="2681">
          <cell r="M2681">
            <v>8584.41</v>
          </cell>
          <cell r="N2681">
            <v>8584.41</v>
          </cell>
          <cell r="R2681">
            <v>7260.09</v>
          </cell>
          <cell r="AB2681" t="str">
            <v>Chirografario</v>
          </cell>
          <cell r="AK2681">
            <v>65923.565013698622</v>
          </cell>
          <cell r="AL2681" t="str">
            <v>Chirografario</v>
          </cell>
          <cell r="AM2681" t="str">
            <v>Chirografario - Altro</v>
          </cell>
          <cell r="AN2681" t="str">
            <v>CONSUMER - NON IPO</v>
          </cell>
        </row>
        <row r="2682">
          <cell r="M2682">
            <v>11766.62</v>
          </cell>
          <cell r="N2682">
            <v>11766.619999999999</v>
          </cell>
          <cell r="R2682">
            <v>0</v>
          </cell>
          <cell r="AB2682" t="str">
            <v>Chirografario</v>
          </cell>
          <cell r="AK2682">
            <v>47550.039726027389</v>
          </cell>
          <cell r="AL2682" t="str">
            <v>Chirografario</v>
          </cell>
          <cell r="AM2682" t="str">
            <v>Chirografario - Altro</v>
          </cell>
          <cell r="AN2682" t="str">
            <v>CONSUMER - NON IPO</v>
          </cell>
        </row>
        <row r="2683">
          <cell r="M2683">
            <v>6132.93</v>
          </cell>
          <cell r="N2683">
            <v>6132.9299999999994</v>
          </cell>
          <cell r="R2683">
            <v>1037.81</v>
          </cell>
          <cell r="AB2683" t="str">
            <v>Chirografario</v>
          </cell>
          <cell r="AK2683">
            <v>47097.541890410954</v>
          </cell>
          <cell r="AL2683" t="str">
            <v>Chirografario</v>
          </cell>
          <cell r="AM2683" t="str">
            <v>Chirografario - Altro</v>
          </cell>
          <cell r="AN2683" t="str">
            <v>CONSUMER - NON IPO</v>
          </cell>
        </row>
        <row r="2684">
          <cell r="M2684">
            <v>30401.49</v>
          </cell>
          <cell r="N2684">
            <v>30401.49</v>
          </cell>
          <cell r="R2684">
            <v>4260.79</v>
          </cell>
          <cell r="AB2684" t="str">
            <v>Chirografario</v>
          </cell>
          <cell r="AK2684">
            <v>272530.61720547947</v>
          </cell>
          <cell r="AL2684" t="str">
            <v>Chirografario</v>
          </cell>
          <cell r="AM2684" t="str">
            <v>Chirografario - Altro</v>
          </cell>
          <cell r="AN2684" t="str">
            <v>CONSUMER - NON IPO</v>
          </cell>
        </row>
        <row r="2685">
          <cell r="M2685">
            <v>14063.32</v>
          </cell>
          <cell r="N2685">
            <v>14063.32</v>
          </cell>
          <cell r="R2685">
            <v>6165.22</v>
          </cell>
          <cell r="AB2685" t="str">
            <v>Chirografario</v>
          </cell>
          <cell r="AK2685">
            <v>80488.425972602738</v>
          </cell>
          <cell r="AL2685" t="str">
            <v>Chirografario</v>
          </cell>
          <cell r="AM2685" t="str">
            <v>Chirografario - Altro</v>
          </cell>
          <cell r="AN2685" t="str">
            <v>CONSUMER - NON IPO</v>
          </cell>
        </row>
        <row r="2686">
          <cell r="M2686">
            <v>23023.58</v>
          </cell>
          <cell r="N2686">
            <v>23023.58</v>
          </cell>
          <cell r="R2686">
            <v>1006.98</v>
          </cell>
          <cell r="AB2686" t="str">
            <v>Chirografario</v>
          </cell>
          <cell r="AK2686">
            <v>184693.26641095892</v>
          </cell>
          <cell r="AL2686" t="str">
            <v>Chirografario</v>
          </cell>
          <cell r="AM2686" t="str">
            <v>Chirografario - Altro</v>
          </cell>
          <cell r="AN2686" t="str">
            <v>CONSUMER - NON IPO</v>
          </cell>
        </row>
        <row r="2687">
          <cell r="M2687">
            <v>16257</v>
          </cell>
          <cell r="N2687">
            <v>16257</v>
          </cell>
          <cell r="R2687">
            <v>636.9799999999999</v>
          </cell>
          <cell r="AB2687" t="str">
            <v>Chirografario</v>
          </cell>
          <cell r="AK2687">
            <v>204971.81917808219</v>
          </cell>
          <cell r="AL2687" t="str">
            <v>Chirografario</v>
          </cell>
          <cell r="AM2687" t="str">
            <v>Chirografario - Altro</v>
          </cell>
          <cell r="AN2687" t="str">
            <v>CONSUMER - NON IPO</v>
          </cell>
        </row>
        <row r="2688">
          <cell r="M2688">
            <v>12298.77</v>
          </cell>
          <cell r="N2688">
            <v>12298.77</v>
          </cell>
          <cell r="R2688">
            <v>520.26</v>
          </cell>
          <cell r="AB2688" t="str">
            <v>Chirografario</v>
          </cell>
          <cell r="AK2688">
            <v>79824.071589041094</v>
          </cell>
          <cell r="AL2688" t="str">
            <v>Chirografario</v>
          </cell>
          <cell r="AM2688" t="str">
            <v>Chirografario - Altro</v>
          </cell>
          <cell r="AN2688" t="str">
            <v>CONSUMER - NON IPO</v>
          </cell>
        </row>
        <row r="2689">
          <cell r="M2689">
            <v>25713.89</v>
          </cell>
          <cell r="N2689">
            <v>25713.89</v>
          </cell>
          <cell r="R2689">
            <v>1074.4099999999999</v>
          </cell>
          <cell r="AB2689" t="str">
            <v>Chirografario</v>
          </cell>
          <cell r="AK2689">
            <v>185210.45701369864</v>
          </cell>
          <cell r="AL2689" t="str">
            <v>Chirografario</v>
          </cell>
          <cell r="AM2689" t="str">
            <v>Chirografario - Altro</v>
          </cell>
          <cell r="AN2689" t="str">
            <v>CONSUMER - NON IPO</v>
          </cell>
        </row>
        <row r="2690">
          <cell r="M2690">
            <v>5801.33</v>
          </cell>
          <cell r="N2690">
            <v>5801.33</v>
          </cell>
          <cell r="R2690">
            <v>1052.51</v>
          </cell>
          <cell r="AB2690" t="str">
            <v>Chirografario</v>
          </cell>
          <cell r="AK2690">
            <v>34966.920547945207</v>
          </cell>
          <cell r="AL2690" t="str">
            <v>Chirografario</v>
          </cell>
          <cell r="AM2690" t="str">
            <v>Chirografario - Altro</v>
          </cell>
          <cell r="AN2690" t="str">
            <v>CONSUMER - NON IPO</v>
          </cell>
        </row>
        <row r="2691">
          <cell r="M2691">
            <v>6936.35</v>
          </cell>
          <cell r="N2691">
            <v>6936.3499999999995</v>
          </cell>
          <cell r="R2691">
            <v>258.02</v>
          </cell>
          <cell r="AB2691" t="str">
            <v>Chirografario</v>
          </cell>
          <cell r="AK2691">
            <v>69857.596164383562</v>
          </cell>
          <cell r="AL2691" t="str">
            <v>Chirografario</v>
          </cell>
          <cell r="AM2691" t="str">
            <v>Chirografario - Altro</v>
          </cell>
          <cell r="AN2691" t="str">
            <v>CONSUMER - NON IPO</v>
          </cell>
        </row>
        <row r="2692">
          <cell r="M2692">
            <v>51978.15</v>
          </cell>
          <cell r="N2692">
            <v>51978.149999999994</v>
          </cell>
          <cell r="R2692">
            <v>4405.32</v>
          </cell>
          <cell r="AB2692" t="str">
            <v>Chirografario</v>
          </cell>
          <cell r="AK2692">
            <v>101250.58808219178</v>
          </cell>
          <cell r="AL2692" t="str">
            <v>Chirografario</v>
          </cell>
          <cell r="AM2692" t="str">
            <v>Chirografario - Altro</v>
          </cell>
          <cell r="AN2692" t="str">
            <v>CONSUMER - NON IPO</v>
          </cell>
        </row>
        <row r="2693">
          <cell r="M2693">
            <v>7558.03</v>
          </cell>
          <cell r="N2693">
            <v>7558.03</v>
          </cell>
          <cell r="R2693">
            <v>1153.94</v>
          </cell>
          <cell r="AB2693" t="str">
            <v>Chirografario</v>
          </cell>
          <cell r="AK2693">
            <v>99165.494986301375</v>
          </cell>
          <cell r="AL2693" t="str">
            <v>Chirografario</v>
          </cell>
          <cell r="AM2693" t="str">
            <v>Chirografario - Altro</v>
          </cell>
          <cell r="AN2693" t="str">
            <v>CONSUMER - NON IPO</v>
          </cell>
        </row>
        <row r="2694">
          <cell r="M2694">
            <v>12724.039999999999</v>
          </cell>
          <cell r="N2694">
            <v>12724.039999999999</v>
          </cell>
          <cell r="R2694">
            <v>5616.09</v>
          </cell>
          <cell r="AB2694" t="str">
            <v>Chirografario</v>
          </cell>
          <cell r="AK2694">
            <v>300705.66860273969</v>
          </cell>
          <cell r="AL2694" t="str">
            <v>Chirografario</v>
          </cell>
          <cell r="AM2694" t="str">
            <v>Chirografario - Altro</v>
          </cell>
          <cell r="AN2694" t="str">
            <v>CONSUMER - NON IPO</v>
          </cell>
        </row>
        <row r="2695">
          <cell r="M2695">
            <v>12410.38</v>
          </cell>
          <cell r="N2695">
            <v>12410.38</v>
          </cell>
          <cell r="R2695">
            <v>4091.53</v>
          </cell>
          <cell r="AB2695" t="str">
            <v>Chirografario</v>
          </cell>
          <cell r="AK2695">
            <v>107681.29715068493</v>
          </cell>
          <cell r="AL2695" t="str">
            <v>Chirografario</v>
          </cell>
          <cell r="AM2695" t="str">
            <v>Chirografario - Altro</v>
          </cell>
          <cell r="AN2695" t="str">
            <v>CONSUMER - NON IPO</v>
          </cell>
        </row>
        <row r="2696">
          <cell r="M2696">
            <v>22490.03</v>
          </cell>
          <cell r="N2696">
            <v>22490.03</v>
          </cell>
          <cell r="R2696">
            <v>12757.34</v>
          </cell>
          <cell r="AB2696" t="str">
            <v>Chirografario</v>
          </cell>
          <cell r="AK2696">
            <v>360271.79564383562</v>
          </cell>
          <cell r="AL2696" t="str">
            <v>Chirografario</v>
          </cell>
          <cell r="AM2696" t="str">
            <v>Chirografario - Altro</v>
          </cell>
          <cell r="AN2696" t="str">
            <v>CONSUMER - NON IPO</v>
          </cell>
        </row>
        <row r="2697">
          <cell r="M2697">
            <v>18597.62</v>
          </cell>
          <cell r="N2697">
            <v>18597.62</v>
          </cell>
          <cell r="R2697">
            <v>3251.02</v>
          </cell>
          <cell r="AB2697" t="str">
            <v>Chirografario</v>
          </cell>
          <cell r="AK2697">
            <v>127024.29221917808</v>
          </cell>
          <cell r="AL2697" t="str">
            <v>Chirografario</v>
          </cell>
          <cell r="AM2697" t="str">
            <v>Chirografario - Altro</v>
          </cell>
          <cell r="AN2697" t="str">
            <v>CONSUMER - NON IPO</v>
          </cell>
        </row>
        <row r="2698">
          <cell r="M2698">
            <v>10573.03</v>
          </cell>
          <cell r="N2698">
            <v>10573.03</v>
          </cell>
          <cell r="R2698">
            <v>904.72</v>
          </cell>
          <cell r="AB2698" t="str">
            <v>Chirografario</v>
          </cell>
          <cell r="AK2698">
            <v>72215.243260273972</v>
          </cell>
          <cell r="AL2698" t="str">
            <v>Chirografario</v>
          </cell>
          <cell r="AM2698" t="str">
            <v>Chirografario - Altro</v>
          </cell>
          <cell r="AN2698" t="str">
            <v>CONSUMER - NON IPO</v>
          </cell>
        </row>
        <row r="2699">
          <cell r="M2699">
            <v>23509.99</v>
          </cell>
          <cell r="N2699">
            <v>23509.99</v>
          </cell>
          <cell r="R2699">
            <v>1052.1300000000001</v>
          </cell>
          <cell r="AB2699" t="str">
            <v>Chirografario</v>
          </cell>
          <cell r="AK2699">
            <v>107501.84468493152</v>
          </cell>
          <cell r="AL2699" t="str">
            <v>Chirografario</v>
          </cell>
          <cell r="AM2699" t="str">
            <v>Chirografario - Altro</v>
          </cell>
          <cell r="AN2699" t="str">
            <v>CONSUMER - NON IPO</v>
          </cell>
        </row>
        <row r="2700">
          <cell r="M2700">
            <v>6889.11</v>
          </cell>
          <cell r="N2700">
            <v>6889.11</v>
          </cell>
          <cell r="R2700">
            <v>2874.68</v>
          </cell>
          <cell r="AB2700" t="str">
            <v>Chirografario</v>
          </cell>
          <cell r="AK2700">
            <v>60680.790821917806</v>
          </cell>
          <cell r="AL2700" t="str">
            <v>Chirografario</v>
          </cell>
          <cell r="AM2700" t="str">
            <v>Chirografario - Altro</v>
          </cell>
          <cell r="AN2700" t="str">
            <v>CONSUMER - NON IPO</v>
          </cell>
        </row>
        <row r="2701">
          <cell r="M2701">
            <v>4952.41</v>
          </cell>
          <cell r="N2701">
            <v>4952.41</v>
          </cell>
          <cell r="R2701">
            <v>694.04</v>
          </cell>
          <cell r="AB2701" t="str">
            <v>Chirografario</v>
          </cell>
          <cell r="AK2701">
            <v>35006.076164383558</v>
          </cell>
          <cell r="AL2701" t="str">
            <v>Chirografario</v>
          </cell>
          <cell r="AM2701" t="str">
            <v>Chirografario - Altro</v>
          </cell>
          <cell r="AN2701" t="str">
            <v>CONSUMER - NON IPO</v>
          </cell>
        </row>
        <row r="2702">
          <cell r="M2702">
            <v>17832.57</v>
          </cell>
          <cell r="N2702">
            <v>17832.57</v>
          </cell>
          <cell r="R2702">
            <v>2720.31</v>
          </cell>
          <cell r="AB2702" t="str">
            <v>Chirografario</v>
          </cell>
          <cell r="AK2702">
            <v>99666.966575342463</v>
          </cell>
          <cell r="AL2702" t="str">
            <v>Chirografario</v>
          </cell>
          <cell r="AM2702" t="str">
            <v>Chirografario - Altro</v>
          </cell>
          <cell r="AN2702" t="str">
            <v>CONSUMER - NON IPO</v>
          </cell>
        </row>
        <row r="2703">
          <cell r="M2703">
            <v>22887.02</v>
          </cell>
          <cell r="N2703">
            <v>22887.02</v>
          </cell>
          <cell r="R2703">
            <v>1129.24</v>
          </cell>
          <cell r="AB2703" t="str">
            <v>Chirografario</v>
          </cell>
          <cell r="AK2703">
            <v>46777.306630136984</v>
          </cell>
          <cell r="AL2703" t="str">
            <v>Chirografario</v>
          </cell>
          <cell r="AM2703" t="str">
            <v>Chirografario - Altro</v>
          </cell>
          <cell r="AN2703" t="str">
            <v>CONSUMER - NON IPO</v>
          </cell>
        </row>
        <row r="2704">
          <cell r="M2704">
            <v>19246.990000000002</v>
          </cell>
          <cell r="N2704">
            <v>19246.990000000002</v>
          </cell>
          <cell r="R2704">
            <v>803.76</v>
          </cell>
          <cell r="AB2704" t="str">
            <v>Chirografario</v>
          </cell>
          <cell r="AK2704">
            <v>164047.63257534249</v>
          </cell>
          <cell r="AL2704" t="str">
            <v>Chirografario</v>
          </cell>
          <cell r="AM2704" t="str">
            <v>Chirografario - Altro</v>
          </cell>
          <cell r="AN2704" t="str">
            <v>CONSUMER - NON IPO</v>
          </cell>
        </row>
        <row r="2705">
          <cell r="M2705">
            <v>7823.8</v>
          </cell>
          <cell r="N2705">
            <v>7823.8</v>
          </cell>
          <cell r="R2705">
            <v>329.53</v>
          </cell>
          <cell r="AB2705" t="str">
            <v>Chirografario</v>
          </cell>
          <cell r="AK2705">
            <v>68592.219178082189</v>
          </cell>
          <cell r="AL2705" t="str">
            <v>Chirografario</v>
          </cell>
          <cell r="AM2705" t="str">
            <v>Chirografario - Altro</v>
          </cell>
          <cell r="AN2705" t="str">
            <v>CONSUMER - NON IPO</v>
          </cell>
        </row>
        <row r="2706">
          <cell r="M2706">
            <v>3766.4</v>
          </cell>
          <cell r="N2706">
            <v>3766.3999999999996</v>
          </cell>
          <cell r="R2706">
            <v>493.78</v>
          </cell>
          <cell r="AB2706" t="str">
            <v>Chirografario</v>
          </cell>
          <cell r="AK2706">
            <v>25652.795616438354</v>
          </cell>
          <cell r="AL2706" t="str">
            <v>Chirografario</v>
          </cell>
          <cell r="AM2706" t="str">
            <v>Chirografario - Altro</v>
          </cell>
          <cell r="AN2706" t="str">
            <v>CONSUMER - NON IPO</v>
          </cell>
        </row>
        <row r="2707">
          <cell r="M2707">
            <v>7711.34</v>
          </cell>
          <cell r="N2707">
            <v>7711.3399999999992</v>
          </cell>
          <cell r="R2707">
            <v>337.12</v>
          </cell>
          <cell r="AB2707" t="str">
            <v>Chirografario</v>
          </cell>
          <cell r="AK2707">
            <v>52669.508547945203</v>
          </cell>
          <cell r="AL2707" t="str">
            <v>Chirografario</v>
          </cell>
          <cell r="AM2707" t="str">
            <v>Chirografario - Altro</v>
          </cell>
          <cell r="AN2707" t="str">
            <v>CONSUMER - NON IPO</v>
          </cell>
        </row>
        <row r="2708">
          <cell r="M2708">
            <v>22103.21</v>
          </cell>
          <cell r="N2708">
            <v>22103.21</v>
          </cell>
          <cell r="R2708">
            <v>7742.19</v>
          </cell>
          <cell r="AB2708" t="str">
            <v>Chirografario</v>
          </cell>
          <cell r="AK2708">
            <v>239744.13257534246</v>
          </cell>
          <cell r="AL2708" t="str">
            <v>Chirografario</v>
          </cell>
          <cell r="AM2708" t="str">
            <v>Chirografario - Altro</v>
          </cell>
          <cell r="AN2708" t="str">
            <v>CONSUMER - NON IPO</v>
          </cell>
        </row>
        <row r="2709">
          <cell r="M2709">
            <v>6889.97</v>
          </cell>
          <cell r="N2709">
            <v>6889.9699999999993</v>
          </cell>
          <cell r="R2709">
            <v>1141.3399999999999</v>
          </cell>
          <cell r="AB2709" t="str">
            <v>Chirografario</v>
          </cell>
          <cell r="AK2709">
            <v>49702.167150684923</v>
          </cell>
          <cell r="AL2709" t="str">
            <v>Chirografario</v>
          </cell>
          <cell r="AM2709" t="str">
            <v>Chirografario - Altro</v>
          </cell>
          <cell r="AN2709" t="str">
            <v>CONSUMER - NON IPO</v>
          </cell>
        </row>
        <row r="2710">
          <cell r="M2710">
            <v>25826.98</v>
          </cell>
          <cell r="N2710">
            <v>25826.98</v>
          </cell>
          <cell r="R2710">
            <v>0</v>
          </cell>
          <cell r="AB2710" t="str">
            <v>Chirografario</v>
          </cell>
          <cell r="AK2710">
            <v>180576.58345205479</v>
          </cell>
          <cell r="AL2710" t="str">
            <v>Chirografario</v>
          </cell>
          <cell r="AM2710" t="str">
            <v>Chirografario - Altro</v>
          </cell>
          <cell r="AN2710" t="str">
            <v>CONSUMER - NON IPO</v>
          </cell>
        </row>
        <row r="2711">
          <cell r="M2711">
            <v>25064.31</v>
          </cell>
          <cell r="N2711">
            <v>25064.31</v>
          </cell>
          <cell r="R2711">
            <v>0</v>
          </cell>
          <cell r="AB2711" t="str">
            <v>Chirografario</v>
          </cell>
          <cell r="AK2711">
            <v>189252.70783561643</v>
          </cell>
          <cell r="AL2711" t="str">
            <v>Chirografario</v>
          </cell>
          <cell r="AM2711" t="str">
            <v>Chirografario - Altro</v>
          </cell>
          <cell r="AN2711" t="str">
            <v>CONSUMER - NON IPO</v>
          </cell>
        </row>
        <row r="2712">
          <cell r="M2712">
            <v>16991.599999999999</v>
          </cell>
          <cell r="N2712">
            <v>16991.599999999999</v>
          </cell>
          <cell r="R2712">
            <v>3062.76</v>
          </cell>
          <cell r="AB2712" t="str">
            <v>Chirografario</v>
          </cell>
          <cell r="AK2712">
            <v>119639.48493150683</v>
          </cell>
          <cell r="AL2712" t="str">
            <v>Chirografario</v>
          </cell>
          <cell r="AM2712" t="str">
            <v>Chirografario - Altro</v>
          </cell>
          <cell r="AN2712" t="str">
            <v>CONSUMER - NON IPO</v>
          </cell>
        </row>
        <row r="2713">
          <cell r="M2713">
            <v>24800.87</v>
          </cell>
          <cell r="N2713">
            <v>24800.870000000003</v>
          </cell>
          <cell r="R2713">
            <v>4070.95</v>
          </cell>
          <cell r="AB2713" t="str">
            <v>Chirografario</v>
          </cell>
          <cell r="AK2713">
            <v>178702.15917808222</v>
          </cell>
          <cell r="AL2713" t="str">
            <v>Chirografario</v>
          </cell>
          <cell r="AM2713" t="str">
            <v>Chirografario - Altro</v>
          </cell>
          <cell r="AN2713" t="str">
            <v>CONSUMER - NON IPO</v>
          </cell>
        </row>
        <row r="2714">
          <cell r="M2714">
            <v>7729.82</v>
          </cell>
          <cell r="N2714">
            <v>7729.82</v>
          </cell>
          <cell r="R2714">
            <v>1407.69</v>
          </cell>
          <cell r="AB2714" t="str">
            <v>Chirografario</v>
          </cell>
          <cell r="AK2714">
            <v>46760.116602739727</v>
          </cell>
          <cell r="AL2714" t="str">
            <v>Chirografario</v>
          </cell>
          <cell r="AM2714" t="str">
            <v>Chirografario - Altro</v>
          </cell>
          <cell r="AN2714" t="str">
            <v>CONSUMER - NON IPO</v>
          </cell>
        </row>
        <row r="2715">
          <cell r="M2715">
            <v>15059.699999999999</v>
          </cell>
          <cell r="N2715">
            <v>15059.7</v>
          </cell>
          <cell r="R2715">
            <v>438.07</v>
          </cell>
          <cell r="AB2715" t="str">
            <v>Chirografario</v>
          </cell>
          <cell r="AK2715">
            <v>231506.78547945205</v>
          </cell>
          <cell r="AL2715" t="str">
            <v>Chirografario</v>
          </cell>
          <cell r="AM2715" t="str">
            <v>Chirografario - Altro</v>
          </cell>
          <cell r="AN2715" t="str">
            <v>CONSUMER - NON IPO</v>
          </cell>
        </row>
        <row r="2716">
          <cell r="M2716">
            <v>29296.550000000003</v>
          </cell>
          <cell r="N2716">
            <v>29296.550000000003</v>
          </cell>
          <cell r="R2716">
            <v>5927.8600000000006</v>
          </cell>
          <cell r="AB2716" t="str">
            <v>Chirografario</v>
          </cell>
          <cell r="AK2716">
            <v>353645.47753424663</v>
          </cell>
          <cell r="AL2716" t="str">
            <v>Chirografario</v>
          </cell>
          <cell r="AM2716" t="str">
            <v>Chirografario - Altro</v>
          </cell>
          <cell r="AN2716" t="str">
            <v>CONSUMER - NON IPO</v>
          </cell>
        </row>
        <row r="2717">
          <cell r="M2717">
            <v>24079.730000000003</v>
          </cell>
          <cell r="N2717">
            <v>24079.730000000003</v>
          </cell>
          <cell r="R2717">
            <v>1000.6800000000001</v>
          </cell>
          <cell r="AB2717" t="str">
            <v>Chirografario</v>
          </cell>
          <cell r="AK2717">
            <v>212495.37076712333</v>
          </cell>
          <cell r="AL2717" t="str">
            <v>Chirografario</v>
          </cell>
          <cell r="AM2717" t="str">
            <v>Chirografario - Altro</v>
          </cell>
          <cell r="AN2717" t="str">
            <v>CONSUMER - NON IPO</v>
          </cell>
        </row>
        <row r="2718">
          <cell r="M2718">
            <v>10813.72</v>
          </cell>
          <cell r="N2718">
            <v>10813.72</v>
          </cell>
          <cell r="R2718">
            <v>475.92</v>
          </cell>
          <cell r="AB2718" t="str">
            <v>Chirografario</v>
          </cell>
          <cell r="AK2718">
            <v>74747.987835616441</v>
          </cell>
          <cell r="AL2718" t="str">
            <v>Chirografario</v>
          </cell>
          <cell r="AM2718" t="str">
            <v>Chirografario - Altro</v>
          </cell>
          <cell r="AN2718" t="str">
            <v>CONSUMER - NON IPO</v>
          </cell>
        </row>
        <row r="2719">
          <cell r="M2719">
            <v>22618.29</v>
          </cell>
          <cell r="N2719">
            <v>22618.29</v>
          </cell>
          <cell r="R2719">
            <v>960.5</v>
          </cell>
          <cell r="AB2719" t="str">
            <v>Chirografario</v>
          </cell>
          <cell r="AK2719">
            <v>124183.70728767123</v>
          </cell>
          <cell r="AL2719" t="str">
            <v>Chirografario</v>
          </cell>
          <cell r="AM2719" t="str">
            <v>Chirografario - Altro</v>
          </cell>
          <cell r="AN2719" t="str">
            <v>CONSUMER - NON IPO</v>
          </cell>
        </row>
        <row r="2720">
          <cell r="M2720">
            <v>10182.620000000001</v>
          </cell>
          <cell r="N2720">
            <v>10182.620000000001</v>
          </cell>
          <cell r="R2720">
            <v>432.74</v>
          </cell>
          <cell r="AB2720" t="str">
            <v>Chirografario</v>
          </cell>
          <cell r="AK2720">
            <v>84697.080328767115</v>
          </cell>
          <cell r="AL2720" t="str">
            <v>Chirografario</v>
          </cell>
          <cell r="AM2720" t="str">
            <v>Chirografario - Altro</v>
          </cell>
          <cell r="AN2720" t="str">
            <v>CONSUMER - NON IPO</v>
          </cell>
        </row>
        <row r="2721">
          <cell r="M2721">
            <v>8962.23</v>
          </cell>
          <cell r="N2721">
            <v>8962.23</v>
          </cell>
          <cell r="R2721">
            <v>297.60000000000002</v>
          </cell>
          <cell r="AB2721" t="str">
            <v>Chirografario</v>
          </cell>
          <cell r="AK2721">
            <v>121567.12528767122</v>
          </cell>
          <cell r="AL2721" t="str">
            <v>Chirografario</v>
          </cell>
          <cell r="AM2721" t="str">
            <v>Chirografario - Altro</v>
          </cell>
          <cell r="AN2721" t="str">
            <v>CONSUMER - NON IPO</v>
          </cell>
        </row>
        <row r="2722">
          <cell r="M2722">
            <v>76974.02</v>
          </cell>
          <cell r="N2722">
            <v>76974.02</v>
          </cell>
          <cell r="R2722">
            <v>6975.79</v>
          </cell>
          <cell r="AB2722" t="str">
            <v>Chirografario</v>
          </cell>
          <cell r="AK2722">
            <v>377278.14186301373</v>
          </cell>
          <cell r="AL2722" t="str">
            <v>Chirografario</v>
          </cell>
          <cell r="AM2722" t="str">
            <v>Chirografario - Altro</v>
          </cell>
          <cell r="AN2722" t="str">
            <v>CONSUMER - NON IPO</v>
          </cell>
        </row>
        <row r="2723">
          <cell r="M2723">
            <v>11507.83</v>
          </cell>
          <cell r="N2723">
            <v>11507.83</v>
          </cell>
          <cell r="R2723">
            <v>463.52</v>
          </cell>
          <cell r="AB2723" t="str">
            <v>Chirografario</v>
          </cell>
          <cell r="AK2723">
            <v>87554.092904109595</v>
          </cell>
          <cell r="AL2723" t="str">
            <v>Chirografario</v>
          </cell>
          <cell r="AM2723" t="str">
            <v>Chirografario - Altro</v>
          </cell>
          <cell r="AN2723" t="str">
            <v>CONSUMER - NON IPO</v>
          </cell>
        </row>
        <row r="2724">
          <cell r="M2724">
            <v>18268.78</v>
          </cell>
          <cell r="N2724">
            <v>18268.78</v>
          </cell>
          <cell r="R2724">
            <v>4306.57</v>
          </cell>
          <cell r="AB2724" t="str">
            <v>Chirografario</v>
          </cell>
          <cell r="AK2724">
            <v>165820.46065753422</v>
          </cell>
          <cell r="AL2724" t="str">
            <v>Chirografario</v>
          </cell>
          <cell r="AM2724" t="str">
            <v>Chirografario - Altro</v>
          </cell>
          <cell r="AN2724" t="str">
            <v>CONSUMER - NON IPO</v>
          </cell>
        </row>
        <row r="2725">
          <cell r="M2725">
            <v>7213.73</v>
          </cell>
          <cell r="N2725">
            <v>7213.7300000000005</v>
          </cell>
          <cell r="R2725">
            <v>2583.75</v>
          </cell>
          <cell r="AB2725" t="str">
            <v>Chirografario</v>
          </cell>
          <cell r="AK2725">
            <v>49863.673397260281</v>
          </cell>
          <cell r="AL2725" t="str">
            <v>Chirografario</v>
          </cell>
          <cell r="AM2725" t="str">
            <v>Chirografario - Altro</v>
          </cell>
          <cell r="AN2725" t="str">
            <v>CONSUMER - NON IPO</v>
          </cell>
        </row>
        <row r="2726">
          <cell r="M2726">
            <v>25146.59</v>
          </cell>
          <cell r="N2726">
            <v>25146.59</v>
          </cell>
          <cell r="R2726">
            <v>1122.98</v>
          </cell>
          <cell r="AB2726" t="str">
            <v>Chirografario</v>
          </cell>
          <cell r="AK2726">
            <v>173821.49745205481</v>
          </cell>
          <cell r="AL2726" t="str">
            <v>Chirografario</v>
          </cell>
          <cell r="AM2726" t="str">
            <v>Chirografario - Altro</v>
          </cell>
          <cell r="AN2726" t="str">
            <v>CONSUMER - NON IPO</v>
          </cell>
        </row>
        <row r="2727">
          <cell r="M2727">
            <v>6863.44</v>
          </cell>
          <cell r="N2727">
            <v>6863.44</v>
          </cell>
          <cell r="R2727">
            <v>227.14</v>
          </cell>
          <cell r="AB2727" t="str">
            <v>Chirografario</v>
          </cell>
          <cell r="AK2727">
            <v>126588.15912328767</v>
          </cell>
          <cell r="AL2727" t="str">
            <v>Chirografario</v>
          </cell>
          <cell r="AM2727" t="str">
            <v>Chirografario - Altro</v>
          </cell>
          <cell r="AN2727" t="str">
            <v>CONSUMER - NON IPO</v>
          </cell>
        </row>
        <row r="2728">
          <cell r="M2728">
            <v>14447.43</v>
          </cell>
          <cell r="N2728">
            <v>14447.43</v>
          </cell>
          <cell r="R2728">
            <v>623.29</v>
          </cell>
          <cell r="AB2728" t="str">
            <v>Chirografario</v>
          </cell>
          <cell r="AK2728">
            <v>113639.92200000001</v>
          </cell>
          <cell r="AL2728" t="str">
            <v>Chirografario</v>
          </cell>
          <cell r="AM2728" t="str">
            <v>Chirografario - Altro</v>
          </cell>
          <cell r="AN2728" t="str">
            <v>CONSUMER - NON IPO</v>
          </cell>
        </row>
        <row r="2729">
          <cell r="M2729">
            <v>5223.25</v>
          </cell>
          <cell r="N2729">
            <v>5223.25</v>
          </cell>
          <cell r="R2729">
            <v>2299.8200000000002</v>
          </cell>
          <cell r="AB2729" t="str">
            <v>Chirografario</v>
          </cell>
          <cell r="AK2729">
            <v>74642.389041095885</v>
          </cell>
          <cell r="AL2729" t="str">
            <v>Chirografario</v>
          </cell>
          <cell r="AM2729" t="str">
            <v>Chirografario - Altro</v>
          </cell>
          <cell r="AN2729" t="str">
            <v>CONSUMER - NON IPO</v>
          </cell>
        </row>
        <row r="2730">
          <cell r="M2730">
            <v>1482.07</v>
          </cell>
          <cell r="N2730">
            <v>10173.66</v>
          </cell>
          <cell r="R2730">
            <v>0</v>
          </cell>
          <cell r="AB2730" t="str">
            <v>Chirografario</v>
          </cell>
          <cell r="AK2730">
            <v>130167.10191780822</v>
          </cell>
          <cell r="AL2730" t="str">
            <v>Chirografario</v>
          </cell>
          <cell r="AM2730" t="str">
            <v>Chirografario - Altro</v>
          </cell>
          <cell r="AN2730" t="str">
            <v>CONSUMER - NON IPO</v>
          </cell>
        </row>
        <row r="2731">
          <cell r="M2731">
            <v>60638.82</v>
          </cell>
          <cell r="N2731">
            <v>60638.82</v>
          </cell>
          <cell r="R2731">
            <v>26103.31</v>
          </cell>
          <cell r="AB2731" t="str">
            <v>Chirografario</v>
          </cell>
          <cell r="AK2731">
            <v>472816.66224657535</v>
          </cell>
          <cell r="AL2731" t="str">
            <v>Chirografario</v>
          </cell>
          <cell r="AM2731" t="str">
            <v>Chirografario - Altro</v>
          </cell>
          <cell r="AN2731" t="str">
            <v>CONSUMER - NON IPO</v>
          </cell>
        </row>
        <row r="2732">
          <cell r="M2732">
            <v>24493.79</v>
          </cell>
          <cell r="N2732">
            <v>24493.79</v>
          </cell>
          <cell r="R2732">
            <v>9725.49</v>
          </cell>
          <cell r="AB2732" t="str">
            <v>Chirografario</v>
          </cell>
          <cell r="AK2732">
            <v>247286.61958904113</v>
          </cell>
          <cell r="AL2732" t="str">
            <v>Chirografario</v>
          </cell>
          <cell r="AM2732" t="str">
            <v>Chirografario - Altro</v>
          </cell>
          <cell r="AN2732" t="str">
            <v>CONSUMER - NON IPO</v>
          </cell>
        </row>
        <row r="2733">
          <cell r="M2733">
            <v>18918.95</v>
          </cell>
          <cell r="N2733">
            <v>18918.95</v>
          </cell>
          <cell r="R2733">
            <v>0</v>
          </cell>
          <cell r="AB2733" t="str">
            <v>Chirografario</v>
          </cell>
          <cell r="AK2733">
            <v>145546.33315068495</v>
          </cell>
          <cell r="AL2733" t="str">
            <v>Chirografario</v>
          </cell>
          <cell r="AM2733" t="str">
            <v>Chirografario - Altro</v>
          </cell>
          <cell r="AN2733" t="str">
            <v>CONSUMER - NON IPO</v>
          </cell>
        </row>
        <row r="2734">
          <cell r="M2734">
            <v>12279.11</v>
          </cell>
          <cell r="N2734">
            <v>12279.11</v>
          </cell>
          <cell r="R2734">
            <v>6706.19</v>
          </cell>
          <cell r="AB2734" t="str">
            <v>Chirografario</v>
          </cell>
          <cell r="AK2734">
            <v>154514.93761643837</v>
          </cell>
          <cell r="AL2734" t="str">
            <v>Chirografario</v>
          </cell>
          <cell r="AM2734" t="str">
            <v>Chirografario - Altro</v>
          </cell>
          <cell r="AN2734" t="str">
            <v>CONSUMER - NON IPO</v>
          </cell>
        </row>
        <row r="2735">
          <cell r="M2735">
            <v>6435.34</v>
          </cell>
          <cell r="N2735">
            <v>6435.34</v>
          </cell>
          <cell r="R2735">
            <v>1065.24</v>
          </cell>
          <cell r="AB2735" t="str">
            <v>Chirografario</v>
          </cell>
          <cell r="AK2735">
            <v>46951.535397260275</v>
          </cell>
          <cell r="AL2735" t="str">
            <v>Chirografario</v>
          </cell>
          <cell r="AM2735" t="str">
            <v>Chirografario - Altro</v>
          </cell>
          <cell r="AN2735" t="str">
            <v>CONSUMER - NON IPO</v>
          </cell>
        </row>
        <row r="2736">
          <cell r="M2736">
            <v>14298.19</v>
          </cell>
          <cell r="N2736">
            <v>14298.19</v>
          </cell>
          <cell r="R2736">
            <v>5682.14</v>
          </cell>
          <cell r="AB2736" t="str">
            <v>Chirografario</v>
          </cell>
          <cell r="AK2736">
            <v>77131.87975342467</v>
          </cell>
          <cell r="AL2736" t="str">
            <v>Chirografario</v>
          </cell>
          <cell r="AM2736" t="str">
            <v>Chirografario - Altro</v>
          </cell>
          <cell r="AN2736" t="str">
            <v>CONSUMER - NON IPO</v>
          </cell>
        </row>
        <row r="2737">
          <cell r="M2737">
            <v>14675.07</v>
          </cell>
          <cell r="N2737">
            <v>14675.07</v>
          </cell>
          <cell r="R2737">
            <v>5885.57</v>
          </cell>
          <cell r="AB2737" t="str">
            <v>Chirografario</v>
          </cell>
          <cell r="AK2737">
            <v>328038.07158904109</v>
          </cell>
          <cell r="AL2737" t="str">
            <v>Chirografario</v>
          </cell>
          <cell r="AM2737" t="str">
            <v>Chirografario - Altro</v>
          </cell>
          <cell r="AN2737" t="str">
            <v>CONSUMER - NON IPO</v>
          </cell>
        </row>
        <row r="2738">
          <cell r="M2738">
            <v>15324.76</v>
          </cell>
          <cell r="N2738">
            <v>15324.76</v>
          </cell>
          <cell r="R2738">
            <v>0</v>
          </cell>
          <cell r="AB2738" t="str">
            <v>Chirografario</v>
          </cell>
          <cell r="AK2738">
            <v>84811.000547945208</v>
          </cell>
          <cell r="AL2738" t="str">
            <v>Chirografario</v>
          </cell>
          <cell r="AM2738" t="str">
            <v>Chirografario - Altro</v>
          </cell>
          <cell r="AN2738" t="str">
            <v>CONSUMER - NON IPO</v>
          </cell>
        </row>
        <row r="2739">
          <cell r="M2739">
            <v>2695.8199999999997</v>
          </cell>
          <cell r="N2739">
            <v>2695.82</v>
          </cell>
          <cell r="R2739">
            <v>238.14</v>
          </cell>
          <cell r="AB2739" t="str">
            <v>Chirografario</v>
          </cell>
          <cell r="AK2739">
            <v>18412.819890410959</v>
          </cell>
          <cell r="AL2739" t="str">
            <v>Chirografario</v>
          </cell>
          <cell r="AM2739" t="str">
            <v>Chirografario - Altro</v>
          </cell>
          <cell r="AN2739" t="str">
            <v>CONSUMER - NON IPO</v>
          </cell>
        </row>
        <row r="2740">
          <cell r="M2740">
            <v>4447.82</v>
          </cell>
          <cell r="N2740">
            <v>4447.82</v>
          </cell>
          <cell r="R2740">
            <v>176.97</v>
          </cell>
          <cell r="AB2740" t="str">
            <v>Chirografario</v>
          </cell>
          <cell r="AK2740">
            <v>37032.671178082193</v>
          </cell>
          <cell r="AL2740" t="str">
            <v>Chirografario</v>
          </cell>
          <cell r="AM2740" t="str">
            <v>Chirografario - Altro</v>
          </cell>
          <cell r="AN2740" t="str">
            <v>CONSUMER - NON IPO</v>
          </cell>
        </row>
        <row r="2741">
          <cell r="M2741">
            <v>3198.18</v>
          </cell>
          <cell r="N2741">
            <v>3198.18</v>
          </cell>
          <cell r="R2741">
            <v>557.24</v>
          </cell>
          <cell r="AB2741" t="str">
            <v>Chirografario</v>
          </cell>
          <cell r="AK2741">
            <v>20880.172438356163</v>
          </cell>
          <cell r="AL2741" t="str">
            <v>Chirografario</v>
          </cell>
          <cell r="AM2741" t="str">
            <v>Chirografario - Altro</v>
          </cell>
          <cell r="AN2741" t="str">
            <v>CONSUMER - NON IPO</v>
          </cell>
        </row>
        <row r="2742">
          <cell r="M2742">
            <v>20305.78</v>
          </cell>
          <cell r="N2742">
            <v>20305.78</v>
          </cell>
          <cell r="R2742">
            <v>948.41</v>
          </cell>
          <cell r="AB2742" t="str">
            <v>Chirografario</v>
          </cell>
          <cell r="AK2742">
            <v>80277.371342465747</v>
          </cell>
          <cell r="AL2742" t="str">
            <v>Chirografario</v>
          </cell>
          <cell r="AM2742" t="str">
            <v>Chirografario - Altro</v>
          </cell>
          <cell r="AN2742" t="str">
            <v>CONSUMER - NON IPO</v>
          </cell>
        </row>
        <row r="2743">
          <cell r="M2743">
            <v>17363.48</v>
          </cell>
          <cell r="N2743">
            <v>17363.48</v>
          </cell>
          <cell r="R2743">
            <v>2345.94</v>
          </cell>
          <cell r="AB2743" t="str">
            <v>Chirografario</v>
          </cell>
          <cell r="AK2743">
            <v>226629.09238356163</v>
          </cell>
          <cell r="AL2743" t="str">
            <v>Chirografario</v>
          </cell>
          <cell r="AM2743" t="str">
            <v>Chirografario - Altro</v>
          </cell>
          <cell r="AN2743" t="str">
            <v>CONSUMER - NON IPO</v>
          </cell>
        </row>
        <row r="2744">
          <cell r="M2744">
            <v>12856.51</v>
          </cell>
          <cell r="N2744">
            <v>12856.51</v>
          </cell>
          <cell r="R2744">
            <v>253.67</v>
          </cell>
          <cell r="AB2744" t="str">
            <v>Chirografario</v>
          </cell>
          <cell r="AK2744">
            <v>326872.36383561644</v>
          </cell>
          <cell r="AL2744" t="str">
            <v>Chirografario</v>
          </cell>
          <cell r="AM2744" t="str">
            <v>Chirografario - Altro</v>
          </cell>
          <cell r="AN2744" t="str">
            <v>CONSUMER - NON IPO</v>
          </cell>
        </row>
        <row r="2745">
          <cell r="M2745">
            <v>21792.47</v>
          </cell>
          <cell r="N2745">
            <v>21792.47</v>
          </cell>
          <cell r="R2745">
            <v>9879</v>
          </cell>
          <cell r="AB2745" t="str">
            <v>Chirografario</v>
          </cell>
          <cell r="AK2745">
            <v>565947.46063013701</v>
          </cell>
          <cell r="AL2745" t="str">
            <v>Chirografario</v>
          </cell>
          <cell r="AM2745" t="str">
            <v>Chirografario - Altro</v>
          </cell>
          <cell r="AN2745" t="str">
            <v>CONSUMER - NON IPO</v>
          </cell>
        </row>
        <row r="2746">
          <cell r="M2746">
            <v>14051.88</v>
          </cell>
          <cell r="N2746">
            <v>14051.88</v>
          </cell>
          <cell r="R2746">
            <v>2909.66</v>
          </cell>
          <cell r="AB2746" t="str">
            <v>Chirografario</v>
          </cell>
          <cell r="AK2746">
            <v>100942.54619178081</v>
          </cell>
          <cell r="AL2746" t="str">
            <v>Chirografario</v>
          </cell>
          <cell r="AM2746" t="str">
            <v>Chirografario - Altro</v>
          </cell>
          <cell r="AN2746" t="str">
            <v>CONSUMER - NON IPO</v>
          </cell>
        </row>
        <row r="2747">
          <cell r="M2747">
            <v>10656.29</v>
          </cell>
          <cell r="N2747">
            <v>10656.29</v>
          </cell>
          <cell r="R2747">
            <v>451.67999999999995</v>
          </cell>
          <cell r="AB2747" t="str">
            <v>Chirografario</v>
          </cell>
          <cell r="AK2747">
            <v>67762.326273972605</v>
          </cell>
          <cell r="AL2747" t="str">
            <v>Chirografario</v>
          </cell>
          <cell r="AM2747" t="str">
            <v>Chirografario - Altro</v>
          </cell>
          <cell r="AN2747" t="str">
            <v>CONSUMER - NON IPO</v>
          </cell>
        </row>
        <row r="2748">
          <cell r="M2748">
            <v>16874.849999999999</v>
          </cell>
          <cell r="N2748">
            <v>16874.849999999999</v>
          </cell>
          <cell r="R2748">
            <v>687.32</v>
          </cell>
          <cell r="AB2748" t="str">
            <v>Chirografario</v>
          </cell>
          <cell r="AK2748">
            <v>227278.80164383561</v>
          </cell>
          <cell r="AL2748" t="str">
            <v>Chirografario</v>
          </cell>
          <cell r="AM2748" t="str">
            <v>Chirografario - Altro</v>
          </cell>
          <cell r="AN2748" t="str">
            <v>CONSUMER - NON IPO</v>
          </cell>
        </row>
        <row r="2749">
          <cell r="M2749">
            <v>12641.88</v>
          </cell>
          <cell r="N2749">
            <v>12641.880000000001</v>
          </cell>
          <cell r="R2749">
            <v>562.54</v>
          </cell>
          <cell r="AB2749" t="str">
            <v>Chirografario</v>
          </cell>
          <cell r="AK2749">
            <v>89116.595178082192</v>
          </cell>
          <cell r="AL2749" t="str">
            <v>Chirografario</v>
          </cell>
          <cell r="AM2749" t="str">
            <v>Chirografario - Altro</v>
          </cell>
          <cell r="AN2749" t="str">
            <v>CONSUMER - NON IPO</v>
          </cell>
        </row>
        <row r="2750">
          <cell r="M2750">
            <v>15863.94</v>
          </cell>
          <cell r="N2750">
            <v>15863.94</v>
          </cell>
          <cell r="R2750">
            <v>4019.16</v>
          </cell>
          <cell r="AB2750" t="str">
            <v>Chirografario</v>
          </cell>
          <cell r="AK2750">
            <v>124260.28619178083</v>
          </cell>
          <cell r="AL2750" t="str">
            <v>Chirografario</v>
          </cell>
          <cell r="AM2750" t="str">
            <v>Chirografario - Altro</v>
          </cell>
          <cell r="AN2750" t="str">
            <v>CONSUMER - NON IPO</v>
          </cell>
        </row>
        <row r="2751">
          <cell r="M2751">
            <v>13165.74</v>
          </cell>
          <cell r="N2751">
            <v>13165.74</v>
          </cell>
          <cell r="R2751">
            <v>561.09</v>
          </cell>
          <cell r="AB2751" t="str">
            <v>Chirografario</v>
          </cell>
          <cell r="AK2751">
            <v>81988.293205479451</v>
          </cell>
          <cell r="AL2751" t="str">
            <v>Chirografario</v>
          </cell>
          <cell r="AM2751" t="str">
            <v>Chirografario - Altro</v>
          </cell>
          <cell r="AN2751" t="str">
            <v>CONSUMER - NON IPO</v>
          </cell>
        </row>
        <row r="2752">
          <cell r="M2752">
            <v>10659.3</v>
          </cell>
          <cell r="N2752">
            <v>10659.3</v>
          </cell>
          <cell r="R2752">
            <v>5150.2999999999993</v>
          </cell>
          <cell r="AB2752" t="str">
            <v>Chirografario</v>
          </cell>
          <cell r="AK2752">
            <v>68102.705753424656</v>
          </cell>
          <cell r="AL2752" t="str">
            <v>Chirografario</v>
          </cell>
          <cell r="AM2752" t="str">
            <v>Chirografario - Altro</v>
          </cell>
          <cell r="AN2752" t="str">
            <v>CONSUMER - NON IPO</v>
          </cell>
        </row>
        <row r="2753">
          <cell r="M2753">
            <v>3935.75</v>
          </cell>
          <cell r="N2753">
            <v>3935.75</v>
          </cell>
          <cell r="R2753">
            <v>404.97</v>
          </cell>
          <cell r="AB2753" t="str">
            <v>Chirografario</v>
          </cell>
          <cell r="AK2753">
            <v>27054.237671232877</v>
          </cell>
          <cell r="AL2753" t="str">
            <v>Chirografario</v>
          </cell>
          <cell r="AM2753" t="str">
            <v>Chirografario - Altro</v>
          </cell>
          <cell r="AN2753" t="str">
            <v>CONSUMER - NON IPO</v>
          </cell>
        </row>
        <row r="2754">
          <cell r="M2754">
            <v>16161.17</v>
          </cell>
          <cell r="N2754">
            <v>16161.169999999998</v>
          </cell>
          <cell r="R2754">
            <v>692.01</v>
          </cell>
          <cell r="AB2754" t="str">
            <v>Chirografario</v>
          </cell>
          <cell r="AK2754">
            <v>107062.2166027397</v>
          </cell>
          <cell r="AL2754" t="str">
            <v>Chirografario</v>
          </cell>
          <cell r="AM2754" t="str">
            <v>Chirografario - Altro</v>
          </cell>
          <cell r="AN2754" t="str">
            <v>CONSUMER - NON IPO</v>
          </cell>
        </row>
        <row r="2755">
          <cell r="M2755">
            <v>3127.2</v>
          </cell>
          <cell r="N2755">
            <v>3127.2000000000003</v>
          </cell>
          <cell r="R2755">
            <v>1919.14</v>
          </cell>
          <cell r="AB2755" t="str">
            <v>Chirografario</v>
          </cell>
          <cell r="AK2755">
            <v>23895.235068493155</v>
          </cell>
          <cell r="AL2755" t="str">
            <v>Chirografario</v>
          </cell>
          <cell r="AM2755" t="str">
            <v>Chirografario - Altro</v>
          </cell>
          <cell r="AN2755" t="str">
            <v>CONSUMER - NON IPO</v>
          </cell>
        </row>
        <row r="2756">
          <cell r="M2756">
            <v>2313.62</v>
          </cell>
          <cell r="N2756">
            <v>2313.62</v>
          </cell>
          <cell r="R2756">
            <v>283.82</v>
          </cell>
          <cell r="AB2756" t="str">
            <v>Chirografario</v>
          </cell>
          <cell r="AK2756">
            <v>15948.131287671231</v>
          </cell>
          <cell r="AL2756" t="str">
            <v>Chirografario</v>
          </cell>
          <cell r="AM2756" t="str">
            <v>Chirografario - Altro</v>
          </cell>
          <cell r="AN2756" t="str">
            <v>CONSUMER - NON IPO</v>
          </cell>
        </row>
        <row r="2757">
          <cell r="M2757">
            <v>4706</v>
          </cell>
          <cell r="N2757">
            <v>4706</v>
          </cell>
          <cell r="R2757">
            <v>207.09</v>
          </cell>
          <cell r="AB2757" t="str">
            <v>Chirografario</v>
          </cell>
          <cell r="AK2757">
            <v>32348.915068493148</v>
          </cell>
          <cell r="AL2757" t="str">
            <v>Chirografario</v>
          </cell>
          <cell r="AM2757" t="str">
            <v>Chirografario - Altro</v>
          </cell>
          <cell r="AN2757" t="str">
            <v>CONSUMER - NON IPO</v>
          </cell>
        </row>
        <row r="2758">
          <cell r="M2758">
            <v>10082.710000000001</v>
          </cell>
          <cell r="N2758">
            <v>10082.710000000001</v>
          </cell>
          <cell r="R2758">
            <v>5123.29</v>
          </cell>
          <cell r="AB2758" t="str">
            <v>Chirografario</v>
          </cell>
          <cell r="AK2758">
            <v>56131.689643835627</v>
          </cell>
          <cell r="AL2758" t="str">
            <v>Chirografario</v>
          </cell>
          <cell r="AM2758" t="str">
            <v>Chirografario - Altro</v>
          </cell>
          <cell r="AN2758" t="str">
            <v>CONSUMER - NON IPO</v>
          </cell>
        </row>
        <row r="2759">
          <cell r="M2759">
            <v>16982.34</v>
          </cell>
          <cell r="N2759">
            <v>16982.34</v>
          </cell>
          <cell r="R2759">
            <v>631.91999999999996</v>
          </cell>
          <cell r="AB2759" t="str">
            <v>Chirografario</v>
          </cell>
          <cell r="AK2759">
            <v>158005.55243835616</v>
          </cell>
          <cell r="AL2759" t="str">
            <v>Chirografario</v>
          </cell>
          <cell r="AM2759" t="str">
            <v>Chirografario - Altro</v>
          </cell>
          <cell r="AN2759" t="str">
            <v>CONSUMER - NON IPO</v>
          </cell>
        </row>
        <row r="2760">
          <cell r="M2760">
            <v>9049.7099999999991</v>
          </cell>
          <cell r="N2760">
            <v>9049.7100000000009</v>
          </cell>
          <cell r="R2760">
            <v>378.6</v>
          </cell>
          <cell r="AB2760" t="str">
            <v>Chirografario</v>
          </cell>
          <cell r="AK2760">
            <v>57174.33221917809</v>
          </cell>
          <cell r="AL2760" t="str">
            <v>Chirografario</v>
          </cell>
          <cell r="AM2760" t="str">
            <v>Chirografario - Altro</v>
          </cell>
          <cell r="AN2760" t="str">
            <v>CONSUMER - NON IPO</v>
          </cell>
        </row>
        <row r="2761">
          <cell r="M2761">
            <v>80089.070000000007</v>
          </cell>
          <cell r="N2761">
            <v>80089.070000000007</v>
          </cell>
          <cell r="R2761">
            <v>0</v>
          </cell>
          <cell r="AB2761" t="str">
            <v>Chirografario</v>
          </cell>
          <cell r="AK2761">
            <v>558429.2689041096</v>
          </cell>
          <cell r="AL2761" t="str">
            <v>Chirografario</v>
          </cell>
          <cell r="AM2761" t="str">
            <v>Chirografario - Altro</v>
          </cell>
          <cell r="AN2761" t="str">
            <v>CONSUMER - NON IPO</v>
          </cell>
        </row>
        <row r="2762">
          <cell r="M2762">
            <v>12794.990000000002</v>
          </cell>
          <cell r="N2762">
            <v>12794.990000000002</v>
          </cell>
          <cell r="R2762">
            <v>575.26</v>
          </cell>
          <cell r="AB2762" t="str">
            <v>Chirografario</v>
          </cell>
          <cell r="AK2762">
            <v>90125.806273972616</v>
          </cell>
          <cell r="AL2762" t="str">
            <v>Chirografario</v>
          </cell>
          <cell r="AM2762" t="str">
            <v>Chirografario - Altro</v>
          </cell>
          <cell r="AN2762" t="str">
            <v>CONSUMER - NON IPO</v>
          </cell>
        </row>
        <row r="2763">
          <cell r="M2763">
            <v>28698.690000000002</v>
          </cell>
          <cell r="N2763">
            <v>28698.689999999995</v>
          </cell>
          <cell r="R2763">
            <v>1235.6999999999998</v>
          </cell>
          <cell r="AB2763" t="str">
            <v>Chirografario</v>
          </cell>
          <cell r="AK2763">
            <v>190748.00531506844</v>
          </cell>
          <cell r="AL2763" t="str">
            <v>Chirografario</v>
          </cell>
          <cell r="AM2763" t="str">
            <v>Chirografario - Altro</v>
          </cell>
          <cell r="AN2763" t="str">
            <v>CONSUMER - NON IPO</v>
          </cell>
        </row>
        <row r="2764">
          <cell r="M2764">
            <v>9342.75</v>
          </cell>
          <cell r="N2764">
            <v>9342.75</v>
          </cell>
          <cell r="R2764">
            <v>7164.61</v>
          </cell>
          <cell r="AB2764" t="str">
            <v>Chirografario</v>
          </cell>
          <cell r="AK2764">
            <v>32635.633561643837</v>
          </cell>
          <cell r="AL2764" t="str">
            <v>Chirografario</v>
          </cell>
          <cell r="AM2764" t="str">
            <v>Chirografario - Altro</v>
          </cell>
          <cell r="AN2764" t="str">
            <v>CONSUMER - NON IPO</v>
          </cell>
        </row>
        <row r="2765">
          <cell r="M2765">
            <v>2813</v>
          </cell>
          <cell r="N2765">
            <v>2813</v>
          </cell>
          <cell r="R2765">
            <v>866.97</v>
          </cell>
          <cell r="AB2765" t="str">
            <v>Chirografario</v>
          </cell>
          <cell r="AK2765">
            <v>24253.454794520549</v>
          </cell>
          <cell r="AL2765" t="str">
            <v>Chirografario</v>
          </cell>
          <cell r="AM2765" t="str">
            <v>Chirografario - Altro</v>
          </cell>
          <cell r="AN2765" t="str">
            <v>CONSUMER - NON IPO</v>
          </cell>
        </row>
        <row r="2766">
          <cell r="M2766">
            <v>12971.53</v>
          </cell>
          <cell r="N2766">
            <v>12971.53</v>
          </cell>
          <cell r="R2766">
            <v>2111.48</v>
          </cell>
          <cell r="AB2766" t="str">
            <v>Chirografario</v>
          </cell>
          <cell r="AK2766">
            <v>119586.84506849317</v>
          </cell>
          <cell r="AL2766" t="str">
            <v>Chirografario</v>
          </cell>
          <cell r="AM2766" t="str">
            <v>Chirografario - Altro</v>
          </cell>
          <cell r="AN2766" t="str">
            <v>CONSUMER - NON IPO</v>
          </cell>
        </row>
        <row r="2767">
          <cell r="M2767">
            <v>16348.429999999998</v>
          </cell>
          <cell r="N2767">
            <v>16348.429999999998</v>
          </cell>
          <cell r="R2767">
            <v>0</v>
          </cell>
          <cell r="AB2767" t="str">
            <v>Chirografario</v>
          </cell>
          <cell r="AK2767">
            <v>92267.851506849314</v>
          </cell>
          <cell r="AL2767" t="str">
            <v>Chirografario</v>
          </cell>
          <cell r="AM2767" t="str">
            <v>Chirografario - Altro</v>
          </cell>
          <cell r="AN2767" t="str">
            <v>CONSUMER - NON IPO</v>
          </cell>
        </row>
        <row r="2768">
          <cell r="M2768">
            <v>9290.56</v>
          </cell>
          <cell r="N2768">
            <v>9290.56</v>
          </cell>
          <cell r="R2768">
            <v>405.83</v>
          </cell>
          <cell r="AB2768" t="str">
            <v>Chirografario</v>
          </cell>
          <cell r="AK2768">
            <v>64041.230027397251</v>
          </cell>
          <cell r="AL2768" t="str">
            <v>Chirografario</v>
          </cell>
          <cell r="AM2768" t="str">
            <v>Chirografario - Altro</v>
          </cell>
          <cell r="AN2768" t="str">
            <v>CONSUMER - NON IPO</v>
          </cell>
        </row>
        <row r="2769">
          <cell r="M2769">
            <v>1896.86</v>
          </cell>
          <cell r="N2769">
            <v>1896.86</v>
          </cell>
          <cell r="R2769">
            <v>79.22</v>
          </cell>
          <cell r="AB2769" t="str">
            <v>Chirografario</v>
          </cell>
          <cell r="AK2769">
            <v>12119.116493150685</v>
          </cell>
          <cell r="AL2769" t="str">
            <v>Chirografario</v>
          </cell>
          <cell r="AM2769" t="str">
            <v>Chirografario - Altro</v>
          </cell>
          <cell r="AN2769" t="str">
            <v>CONSUMER - NON IPO</v>
          </cell>
        </row>
        <row r="2770">
          <cell r="M2770">
            <v>7963.23</v>
          </cell>
          <cell r="N2770">
            <v>7963.2300000000005</v>
          </cell>
          <cell r="R2770">
            <v>2471.5500000000002</v>
          </cell>
          <cell r="AB2770" t="str">
            <v>Chirografario</v>
          </cell>
          <cell r="AK2770">
            <v>68483.778000000006</v>
          </cell>
          <cell r="AL2770" t="str">
            <v>Chirografario</v>
          </cell>
          <cell r="AM2770" t="str">
            <v>Chirografario - Altro</v>
          </cell>
          <cell r="AN2770" t="str">
            <v>CONSUMER - NON IPO</v>
          </cell>
        </row>
        <row r="2771">
          <cell r="M2771">
            <v>3896.22</v>
          </cell>
          <cell r="N2771">
            <v>3896.2200000000003</v>
          </cell>
          <cell r="R2771">
            <v>631.78</v>
          </cell>
          <cell r="AB2771" t="str">
            <v>Chirografario</v>
          </cell>
          <cell r="AK2771">
            <v>33272.651342465753</v>
          </cell>
          <cell r="AL2771" t="str">
            <v>Chirografario</v>
          </cell>
          <cell r="AM2771" t="str">
            <v>Chirografario - Altro</v>
          </cell>
          <cell r="AN2771" t="str">
            <v>CONSUMER - NON IPO</v>
          </cell>
        </row>
        <row r="2772">
          <cell r="M2772">
            <v>19865.72</v>
          </cell>
          <cell r="N2772">
            <v>19865.72</v>
          </cell>
          <cell r="R2772">
            <v>4475.47</v>
          </cell>
          <cell r="AB2772" t="str">
            <v>Chirografario</v>
          </cell>
          <cell r="AK2772">
            <v>140638.41227397262</v>
          </cell>
          <cell r="AL2772" t="str">
            <v>Chirografario</v>
          </cell>
          <cell r="AM2772" t="str">
            <v>Chirografario - Altro</v>
          </cell>
          <cell r="AN2772" t="str">
            <v>CONSUMER - NON IPO</v>
          </cell>
        </row>
        <row r="2773">
          <cell r="M2773">
            <v>11996.039999999999</v>
          </cell>
          <cell r="N2773">
            <v>11996.039999999999</v>
          </cell>
          <cell r="R2773">
            <v>525.19999999999993</v>
          </cell>
          <cell r="AB2773" t="str">
            <v>Chirografario</v>
          </cell>
          <cell r="AK2773">
            <v>85845.634191780817</v>
          </cell>
          <cell r="AL2773" t="str">
            <v>Chirografario</v>
          </cell>
          <cell r="AM2773" t="str">
            <v>Chirografario - Altro</v>
          </cell>
          <cell r="AN2773" t="str">
            <v>CONSUMER - NON IPO</v>
          </cell>
        </row>
        <row r="2774">
          <cell r="M2774">
            <v>17041.28</v>
          </cell>
          <cell r="N2774">
            <v>17041.28</v>
          </cell>
          <cell r="R2774">
            <v>645.63</v>
          </cell>
          <cell r="AB2774" t="str">
            <v>Chirografario</v>
          </cell>
          <cell r="AK2774">
            <v>155986.07254794519</v>
          </cell>
          <cell r="AL2774" t="str">
            <v>Chirografario</v>
          </cell>
          <cell r="AM2774" t="str">
            <v>Chirografario - Altro</v>
          </cell>
          <cell r="AN2774" t="str">
            <v>CONSUMER - NON IPO</v>
          </cell>
        </row>
        <row r="2775">
          <cell r="M2775">
            <v>4649.88</v>
          </cell>
          <cell r="N2775">
            <v>4649.88</v>
          </cell>
          <cell r="R2775">
            <v>3912.86</v>
          </cell>
          <cell r="AB2775" t="str">
            <v>Chirografario</v>
          </cell>
          <cell r="AK2775">
            <v>18319.253260273974</v>
          </cell>
          <cell r="AL2775" t="str">
            <v>Chirografario</v>
          </cell>
          <cell r="AM2775" t="str">
            <v>Chirografario - Altro</v>
          </cell>
          <cell r="AN2775" t="str">
            <v>CONSUMER - NON IPO</v>
          </cell>
        </row>
        <row r="2776">
          <cell r="M2776">
            <v>1527.4</v>
          </cell>
          <cell r="N2776">
            <v>1527.4</v>
          </cell>
          <cell r="R2776">
            <v>562.5</v>
          </cell>
          <cell r="AB2776" t="str">
            <v>Chirografario</v>
          </cell>
          <cell r="AK2776">
            <v>33636.277260273979</v>
          </cell>
          <cell r="AL2776" t="str">
            <v>Chirografario</v>
          </cell>
          <cell r="AM2776" t="str">
            <v>Chirografario - Altro</v>
          </cell>
          <cell r="AN2776" t="str">
            <v>CONSUMER - NON IPO</v>
          </cell>
        </row>
        <row r="2777">
          <cell r="M2777">
            <v>3535.09</v>
          </cell>
          <cell r="N2777">
            <v>3535.09</v>
          </cell>
          <cell r="R2777">
            <v>1263.48</v>
          </cell>
          <cell r="AB2777" t="str">
            <v>Chirografario</v>
          </cell>
          <cell r="AK2777">
            <v>55960.958958904106</v>
          </cell>
          <cell r="AL2777" t="str">
            <v>Chirografario</v>
          </cell>
          <cell r="AM2777" t="str">
            <v>Chirografario - Altro</v>
          </cell>
          <cell r="AN2777" t="str">
            <v>CONSUMER - NON IPO</v>
          </cell>
        </row>
        <row r="2778">
          <cell r="M2778">
            <v>7056.8499999999995</v>
          </cell>
          <cell r="N2778">
            <v>7056.8499999999995</v>
          </cell>
          <cell r="R2778">
            <v>3446</v>
          </cell>
          <cell r="AB2778" t="str">
            <v>Chirografario</v>
          </cell>
          <cell r="AK2778">
            <v>126771.96013698629</v>
          </cell>
          <cell r="AL2778" t="str">
            <v>Chirografario</v>
          </cell>
          <cell r="AM2778" t="str">
            <v>Chirografario - Altro</v>
          </cell>
          <cell r="AN2778" t="str">
            <v>CONSUMER - NON IPO</v>
          </cell>
        </row>
        <row r="2779">
          <cell r="M2779">
            <v>4406.54</v>
          </cell>
          <cell r="N2779">
            <v>4406.54</v>
          </cell>
          <cell r="R2779">
            <v>1753.71</v>
          </cell>
          <cell r="AB2779" t="str">
            <v>Chirografario</v>
          </cell>
          <cell r="AK2779">
            <v>37027.008712328767</v>
          </cell>
          <cell r="AL2779" t="str">
            <v>Chirografario</v>
          </cell>
          <cell r="AM2779" t="str">
            <v>Chirografario - Altro</v>
          </cell>
          <cell r="AN2779" t="str">
            <v>CONSUMER - NON IPO</v>
          </cell>
        </row>
        <row r="2780">
          <cell r="M2780">
            <v>2627.97</v>
          </cell>
          <cell r="N2780">
            <v>2627.97</v>
          </cell>
          <cell r="R2780">
            <v>882.75</v>
          </cell>
          <cell r="AB2780" t="str">
            <v>Chirografario</v>
          </cell>
          <cell r="AK2780">
            <v>22838.139287671231</v>
          </cell>
          <cell r="AL2780" t="str">
            <v>Chirografario</v>
          </cell>
          <cell r="AM2780" t="str">
            <v>Chirografario - Altro</v>
          </cell>
          <cell r="AN2780" t="str">
            <v>CONSUMER - NON IPO</v>
          </cell>
        </row>
        <row r="2781">
          <cell r="M2781">
            <v>20795.22</v>
          </cell>
          <cell r="N2781">
            <v>20795.22</v>
          </cell>
          <cell r="R2781">
            <v>908.58</v>
          </cell>
          <cell r="AB2781" t="str">
            <v>Chirografario</v>
          </cell>
          <cell r="AK2781">
            <v>80047.353698630133</v>
          </cell>
          <cell r="AL2781" t="str">
            <v>Chirografario</v>
          </cell>
          <cell r="AM2781" t="str">
            <v>Chirografario - Altro</v>
          </cell>
          <cell r="AN2781" t="str">
            <v>CONSUMER - NON IPO</v>
          </cell>
        </row>
        <row r="2782">
          <cell r="M2782">
            <v>4000.32</v>
          </cell>
          <cell r="N2782">
            <v>4000.32</v>
          </cell>
          <cell r="R2782">
            <v>528.80999999999995</v>
          </cell>
          <cell r="AB2782" t="str">
            <v>Chirografario</v>
          </cell>
          <cell r="AK2782">
            <v>32331.353424657533</v>
          </cell>
          <cell r="AL2782" t="str">
            <v>Chirografario</v>
          </cell>
          <cell r="AM2782" t="str">
            <v>Chirografario - Altro</v>
          </cell>
          <cell r="AN2782" t="str">
            <v>CONSUMER - NON IPO</v>
          </cell>
        </row>
        <row r="2783">
          <cell r="M2783">
            <v>10133.39</v>
          </cell>
          <cell r="N2783">
            <v>10133.39</v>
          </cell>
          <cell r="R2783">
            <v>402.46000000000004</v>
          </cell>
          <cell r="AB2783" t="str">
            <v>Chirografario</v>
          </cell>
          <cell r="AK2783">
            <v>92533.120191780807</v>
          </cell>
          <cell r="AL2783" t="str">
            <v>Chirografario</v>
          </cell>
          <cell r="AM2783" t="str">
            <v>Chirografario - Altro</v>
          </cell>
          <cell r="AN2783" t="str">
            <v>CONSUMER - NON IPO</v>
          </cell>
        </row>
        <row r="2784">
          <cell r="M2784">
            <v>21594.27</v>
          </cell>
          <cell r="N2784">
            <v>21594.27</v>
          </cell>
          <cell r="R2784">
            <v>913.06</v>
          </cell>
          <cell r="AB2784" t="str">
            <v>Chirografario</v>
          </cell>
          <cell r="AK2784">
            <v>188550.51641095892</v>
          </cell>
          <cell r="AL2784" t="str">
            <v>Chirografario</v>
          </cell>
          <cell r="AM2784" t="str">
            <v>Chirografario - Altro</v>
          </cell>
          <cell r="AN2784" t="str">
            <v>CONSUMER - NON IPO</v>
          </cell>
        </row>
        <row r="2785">
          <cell r="M2785">
            <v>12474.93</v>
          </cell>
          <cell r="N2785">
            <v>12474.93</v>
          </cell>
          <cell r="R2785">
            <v>539.53</v>
          </cell>
          <cell r="AB2785" t="str">
            <v>Chirografario</v>
          </cell>
          <cell r="AK2785">
            <v>67535.511452054794</v>
          </cell>
          <cell r="AL2785" t="str">
            <v>Chirografario</v>
          </cell>
          <cell r="AM2785" t="str">
            <v>Chirografario - Altro</v>
          </cell>
          <cell r="AN2785" t="str">
            <v>CONSUMER - NON IPO</v>
          </cell>
        </row>
        <row r="2786">
          <cell r="M2786">
            <v>15838.04</v>
          </cell>
          <cell r="N2786">
            <v>15838.039999999999</v>
          </cell>
          <cell r="R2786">
            <v>2511.35</v>
          </cell>
          <cell r="AB2786" t="str">
            <v>Chirografario</v>
          </cell>
          <cell r="AK2786">
            <v>144625.17073972602</v>
          </cell>
          <cell r="AL2786" t="str">
            <v>Chirografario</v>
          </cell>
          <cell r="AM2786" t="str">
            <v>Chirografario - Altro</v>
          </cell>
          <cell r="AN2786" t="str">
            <v>CONSUMER - NON IPO</v>
          </cell>
        </row>
        <row r="2787">
          <cell r="M2787">
            <v>9097.42</v>
          </cell>
          <cell r="N2787">
            <v>9097.42</v>
          </cell>
          <cell r="R2787">
            <v>3143.39</v>
          </cell>
          <cell r="AB2787" t="str">
            <v>Chirografario</v>
          </cell>
          <cell r="AK2787">
            <v>53986.333479452056</v>
          </cell>
          <cell r="AL2787" t="str">
            <v>Chirografario</v>
          </cell>
          <cell r="AM2787" t="str">
            <v>Chirografario - Altro</v>
          </cell>
          <cell r="AN2787" t="str">
            <v>CONSUMER - NON IPO</v>
          </cell>
        </row>
        <row r="2788">
          <cell r="M2788">
            <v>16439.439999999999</v>
          </cell>
          <cell r="N2788">
            <v>16439.440000000002</v>
          </cell>
          <cell r="R2788">
            <v>634.47</v>
          </cell>
          <cell r="AB2788" t="str">
            <v>Chirografario</v>
          </cell>
          <cell r="AK2788">
            <v>142054.77742465757</v>
          </cell>
          <cell r="AL2788" t="str">
            <v>Chirografario</v>
          </cell>
          <cell r="AM2788" t="str">
            <v>Chirografario - Altro</v>
          </cell>
          <cell r="AN2788" t="str">
            <v>CONSUMER - NON IPO</v>
          </cell>
        </row>
        <row r="2789">
          <cell r="M2789">
            <v>18337.87</v>
          </cell>
          <cell r="N2789">
            <v>18337.870000000003</v>
          </cell>
          <cell r="R2789">
            <v>841.88</v>
          </cell>
          <cell r="AB2789" t="str">
            <v>Chirografario</v>
          </cell>
          <cell r="AK2789">
            <v>72698.350383561658</v>
          </cell>
          <cell r="AL2789" t="str">
            <v>Chirografario</v>
          </cell>
          <cell r="AM2789" t="str">
            <v>Chirografario - Altro</v>
          </cell>
          <cell r="AN2789" t="str">
            <v>CONSUMER - NON IPO</v>
          </cell>
        </row>
        <row r="2790">
          <cell r="M2790">
            <v>340.64</v>
          </cell>
          <cell r="N2790">
            <v>340.64</v>
          </cell>
          <cell r="R2790">
            <v>15.94</v>
          </cell>
          <cell r="AB2790" t="str">
            <v>Chirografario</v>
          </cell>
          <cell r="AK2790">
            <v>1160.0425205479453</v>
          </cell>
          <cell r="AL2790" t="str">
            <v>Chirografario</v>
          </cell>
          <cell r="AM2790" t="str">
            <v>Chirografario - Altro</v>
          </cell>
          <cell r="AN2790" t="str">
            <v>CONSUMER - NON IPO</v>
          </cell>
        </row>
        <row r="2791">
          <cell r="M2791">
            <v>6473.56</v>
          </cell>
          <cell r="N2791">
            <v>6473.5599999999995</v>
          </cell>
          <cell r="R2791">
            <v>0</v>
          </cell>
          <cell r="AB2791" t="str">
            <v>Chirografario</v>
          </cell>
          <cell r="AK2791">
            <v>36411.558027397252</v>
          </cell>
          <cell r="AL2791" t="str">
            <v>Chirografario</v>
          </cell>
          <cell r="AM2791" t="str">
            <v>Chirografario - Altro</v>
          </cell>
          <cell r="AN2791" t="str">
            <v>CONSUMER - NON IPO</v>
          </cell>
        </row>
        <row r="2792">
          <cell r="M2792">
            <v>24923.14</v>
          </cell>
          <cell r="N2792">
            <v>24923.14</v>
          </cell>
          <cell r="R2792">
            <v>454.94</v>
          </cell>
          <cell r="AB2792" t="str">
            <v>Ipotecario</v>
          </cell>
          <cell r="AK2792">
            <v>597131.12136986305</v>
          </cell>
          <cell r="AL2792" t="str">
            <v>Ipotecario</v>
          </cell>
          <cell r="AM2792" t="str">
            <v>Ipotecario</v>
          </cell>
          <cell r="AN2792" t="str">
            <v>CONSUMER - IPO</v>
          </cell>
        </row>
        <row r="2793">
          <cell r="M2793">
            <v>18227.27</v>
          </cell>
          <cell r="N2793">
            <v>18227.27</v>
          </cell>
          <cell r="R2793">
            <v>601.88</v>
          </cell>
          <cell r="AB2793" t="str">
            <v>Chirografario</v>
          </cell>
          <cell r="AK2793">
            <v>166192.75221917807</v>
          </cell>
          <cell r="AL2793" t="str">
            <v>Chirografario</v>
          </cell>
          <cell r="AM2793" t="str">
            <v>Chirografario - Altro</v>
          </cell>
          <cell r="AN2793" t="str">
            <v>CONSUMER - NON IPO</v>
          </cell>
        </row>
        <row r="2794">
          <cell r="M2794">
            <v>5316.2</v>
          </cell>
          <cell r="N2794">
            <v>5316.2000000000007</v>
          </cell>
          <cell r="R2794">
            <v>546.98</v>
          </cell>
          <cell r="AB2794" t="str">
            <v>Chirografario</v>
          </cell>
          <cell r="AK2794">
            <v>44612.385205479455</v>
          </cell>
          <cell r="AL2794" t="str">
            <v>Chirografario</v>
          </cell>
          <cell r="AM2794" t="str">
            <v>Chirografario - Altro</v>
          </cell>
          <cell r="AN2794" t="str">
            <v>CONSUMER - NON IPO</v>
          </cell>
        </row>
        <row r="2795">
          <cell r="M2795">
            <v>14209.5</v>
          </cell>
          <cell r="N2795">
            <v>14209.5</v>
          </cell>
          <cell r="R2795">
            <v>2308.88</v>
          </cell>
          <cell r="AB2795" t="str">
            <v>Chirografario</v>
          </cell>
          <cell r="AK2795">
            <v>130922.05068493151</v>
          </cell>
          <cell r="AL2795" t="str">
            <v>Chirografario</v>
          </cell>
          <cell r="AM2795" t="str">
            <v>Chirografario - Altro</v>
          </cell>
          <cell r="AN2795" t="str">
            <v>CONSUMER - NON IPO</v>
          </cell>
        </row>
        <row r="2796">
          <cell r="M2796">
            <v>3563.09</v>
          </cell>
          <cell r="N2796">
            <v>3563.09</v>
          </cell>
          <cell r="R2796">
            <v>145.21</v>
          </cell>
          <cell r="AB2796" t="str">
            <v>Chirografario</v>
          </cell>
          <cell r="AK2796">
            <v>27450.435835616438</v>
          </cell>
          <cell r="AL2796" t="str">
            <v>Chirografario</v>
          </cell>
          <cell r="AM2796" t="str">
            <v>Chirografario - Altro</v>
          </cell>
          <cell r="AN2796" t="str">
            <v>CONSUMER - NON IPO</v>
          </cell>
        </row>
        <row r="2797">
          <cell r="M2797">
            <v>6608.98</v>
          </cell>
          <cell r="N2797">
            <v>6608.9800000000005</v>
          </cell>
          <cell r="R2797">
            <v>284.8</v>
          </cell>
          <cell r="AB2797" t="str">
            <v>Chirografario</v>
          </cell>
          <cell r="AK2797">
            <v>51767.325534246578</v>
          </cell>
          <cell r="AL2797" t="str">
            <v>Chirografario</v>
          </cell>
          <cell r="AM2797" t="str">
            <v>Chirografario - Altro</v>
          </cell>
          <cell r="AN2797" t="str">
            <v>CONSUMER - NON IPO</v>
          </cell>
        </row>
        <row r="2798">
          <cell r="M2798">
            <v>4785.83</v>
          </cell>
          <cell r="N2798">
            <v>4785.83</v>
          </cell>
          <cell r="R2798">
            <v>209.65</v>
          </cell>
          <cell r="AB2798" t="str">
            <v>Chirografario</v>
          </cell>
          <cell r="AK2798">
            <v>38601.324712328773</v>
          </cell>
          <cell r="AL2798" t="str">
            <v>Chirografario</v>
          </cell>
          <cell r="AM2798" t="str">
            <v>Chirografario - Altro</v>
          </cell>
          <cell r="AN2798" t="str">
            <v>CONSUMER - NON IPO</v>
          </cell>
        </row>
        <row r="2799">
          <cell r="M2799">
            <v>11956.48</v>
          </cell>
          <cell r="N2799">
            <v>11956.48</v>
          </cell>
          <cell r="R2799">
            <v>6499.98</v>
          </cell>
          <cell r="AB2799" t="str">
            <v>Chirografario</v>
          </cell>
          <cell r="AK2799">
            <v>92310.577095890403</v>
          </cell>
          <cell r="AL2799" t="str">
            <v>Chirografario</v>
          </cell>
          <cell r="AM2799" t="str">
            <v>Chirografario - Altro</v>
          </cell>
          <cell r="AN2799" t="str">
            <v>CONSUMER - NON IPO</v>
          </cell>
        </row>
        <row r="2800">
          <cell r="M2800">
            <v>6733.46</v>
          </cell>
          <cell r="N2800">
            <v>6733.46</v>
          </cell>
          <cell r="R2800">
            <v>921.98</v>
          </cell>
          <cell r="AB2800" t="str">
            <v>Chirografario</v>
          </cell>
          <cell r="AK2800">
            <v>83255.082136986297</v>
          </cell>
          <cell r="AL2800" t="str">
            <v>Chirografario</v>
          </cell>
          <cell r="AM2800" t="str">
            <v>Chirografario - Altro</v>
          </cell>
          <cell r="AN2800" t="str">
            <v>CONSUMER - NON IPO</v>
          </cell>
        </row>
        <row r="2801">
          <cell r="M2801">
            <v>19232.82</v>
          </cell>
          <cell r="N2801">
            <v>19232.82</v>
          </cell>
          <cell r="R2801">
            <v>2311.84</v>
          </cell>
          <cell r="AB2801" t="str">
            <v>Chirografario</v>
          </cell>
          <cell r="AK2801">
            <v>175624.62756164384</v>
          </cell>
          <cell r="AL2801" t="str">
            <v>Chirografario</v>
          </cell>
          <cell r="AM2801" t="str">
            <v>Chirografario - Altro</v>
          </cell>
          <cell r="AN2801" t="str">
            <v>CONSUMER - NON IPO</v>
          </cell>
        </row>
        <row r="2802">
          <cell r="M2802">
            <v>16488.82</v>
          </cell>
          <cell r="N2802">
            <v>16488.82</v>
          </cell>
          <cell r="R2802">
            <v>592.6099999999999</v>
          </cell>
          <cell r="AB2802" t="str">
            <v>Chirografario</v>
          </cell>
          <cell r="AK2802">
            <v>255960.69621917809</v>
          </cell>
          <cell r="AL2802" t="str">
            <v>Chirografario</v>
          </cell>
          <cell r="AM2802" t="str">
            <v>Chirografario - Altro</v>
          </cell>
          <cell r="AN2802" t="str">
            <v>CONSUMER - NON IPO</v>
          </cell>
        </row>
        <row r="2803">
          <cell r="M2803">
            <v>17599.490000000002</v>
          </cell>
          <cell r="N2803">
            <v>17599.490000000002</v>
          </cell>
          <cell r="R2803">
            <v>744.49</v>
          </cell>
          <cell r="AB2803" t="str">
            <v>Chirografario</v>
          </cell>
          <cell r="AK2803">
            <v>113552.87383561644</v>
          </cell>
          <cell r="AL2803" t="str">
            <v>Chirografario</v>
          </cell>
          <cell r="AM2803" t="str">
            <v>Chirografario - Altro</v>
          </cell>
          <cell r="AN2803" t="str">
            <v>CONSUMER - NON IPO</v>
          </cell>
        </row>
        <row r="2804">
          <cell r="M2804">
            <v>22055.29</v>
          </cell>
          <cell r="N2804">
            <v>22055.289999999997</v>
          </cell>
          <cell r="R2804">
            <v>9277.18</v>
          </cell>
          <cell r="AB2804" t="str">
            <v>Chirografario</v>
          </cell>
          <cell r="AK2804">
            <v>168103.60761643836</v>
          </cell>
          <cell r="AL2804" t="str">
            <v>Chirografario</v>
          </cell>
          <cell r="AM2804" t="str">
            <v>Chirografario - Altro</v>
          </cell>
          <cell r="AN2804" t="str">
            <v>CONSUMER - NON IPO</v>
          </cell>
        </row>
        <row r="2805">
          <cell r="M2805">
            <v>3257.42</v>
          </cell>
          <cell r="N2805">
            <v>3257.42</v>
          </cell>
          <cell r="R2805">
            <v>1382.26</v>
          </cell>
          <cell r="AB2805" t="str">
            <v>Chirografario</v>
          </cell>
          <cell r="AK2805">
            <v>28825.935890410961</v>
          </cell>
          <cell r="AL2805" t="str">
            <v>Chirografario</v>
          </cell>
          <cell r="AM2805" t="str">
            <v>Chirografario - Altro</v>
          </cell>
          <cell r="AN2805" t="str">
            <v>CONSUMER - NON IPO</v>
          </cell>
        </row>
        <row r="2806">
          <cell r="M2806">
            <v>9763.5</v>
          </cell>
          <cell r="N2806">
            <v>9763.5</v>
          </cell>
          <cell r="R2806">
            <v>315.8</v>
          </cell>
          <cell r="AB2806" t="str">
            <v>Chirografario</v>
          </cell>
          <cell r="AK2806">
            <v>159666.66164383563</v>
          </cell>
          <cell r="AL2806" t="str">
            <v>Chirografario</v>
          </cell>
          <cell r="AM2806" t="str">
            <v>Chirografario - Altro</v>
          </cell>
          <cell r="AN2806" t="str">
            <v>CONSUMER - NON IPO</v>
          </cell>
        </row>
        <row r="2807">
          <cell r="M2807">
            <v>9530.26</v>
          </cell>
          <cell r="N2807">
            <v>9530.26</v>
          </cell>
          <cell r="R2807">
            <v>394.26</v>
          </cell>
          <cell r="AB2807" t="str">
            <v>Chirografario</v>
          </cell>
          <cell r="AK2807">
            <v>73239.395342465752</v>
          </cell>
          <cell r="AL2807" t="str">
            <v>Chirografario</v>
          </cell>
          <cell r="AM2807" t="str">
            <v>Chirografario - Altro</v>
          </cell>
          <cell r="AN2807" t="str">
            <v>CONSUMER - NON IPO</v>
          </cell>
        </row>
        <row r="2808">
          <cell r="M2808">
            <v>20561.8</v>
          </cell>
          <cell r="N2808">
            <v>20561.8</v>
          </cell>
          <cell r="R2808">
            <v>8797.119999999999</v>
          </cell>
          <cell r="AB2808" t="str">
            <v>Chirografario</v>
          </cell>
          <cell r="AK2808">
            <v>183873.19232876712</v>
          </cell>
          <cell r="AL2808" t="str">
            <v>Chirografario</v>
          </cell>
          <cell r="AM2808" t="str">
            <v>Chirografario - Altro</v>
          </cell>
          <cell r="AN2808" t="str">
            <v>CONSUMER - NON IPO</v>
          </cell>
        </row>
        <row r="2809">
          <cell r="M2809">
            <v>22705.94</v>
          </cell>
          <cell r="N2809">
            <v>22705.94</v>
          </cell>
          <cell r="R2809">
            <v>921.2</v>
          </cell>
          <cell r="AB2809" t="str">
            <v>Chirografario</v>
          </cell>
          <cell r="AK2809">
            <v>190045.60739726026</v>
          </cell>
          <cell r="AL2809" t="str">
            <v>Chirografario</v>
          </cell>
          <cell r="AM2809" t="str">
            <v>Chirografario - Altro</v>
          </cell>
          <cell r="AN2809" t="str">
            <v>CONSUMER - NON IPO</v>
          </cell>
        </row>
        <row r="2810">
          <cell r="M2810">
            <v>22735.37</v>
          </cell>
          <cell r="N2810">
            <v>22735.37</v>
          </cell>
          <cell r="R2810">
            <v>965.83</v>
          </cell>
          <cell r="AB2810" t="str">
            <v>Chirografario</v>
          </cell>
          <cell r="AK2810">
            <v>193219.50065753426</v>
          </cell>
          <cell r="AL2810" t="str">
            <v>Chirografario</v>
          </cell>
          <cell r="AM2810" t="str">
            <v>Chirografario - Altro</v>
          </cell>
          <cell r="AN2810" t="str">
            <v>CONSUMER - NON IPO</v>
          </cell>
        </row>
        <row r="2811">
          <cell r="M2811">
            <v>5766.06</v>
          </cell>
          <cell r="N2811">
            <v>5766.06</v>
          </cell>
          <cell r="R2811">
            <v>224.71</v>
          </cell>
          <cell r="AB2811" t="str">
            <v>Chirografario</v>
          </cell>
          <cell r="AK2811">
            <v>63379.267726027407</v>
          </cell>
          <cell r="AL2811" t="str">
            <v>Chirografario</v>
          </cell>
          <cell r="AM2811" t="str">
            <v>Chirografario - Altro</v>
          </cell>
          <cell r="AN2811" t="str">
            <v>CONSUMER - NON IPO</v>
          </cell>
        </row>
        <row r="2812">
          <cell r="M2812">
            <v>6512.65</v>
          </cell>
          <cell r="N2812">
            <v>6512.65</v>
          </cell>
          <cell r="R2812">
            <v>250.32</v>
          </cell>
          <cell r="AB2812" t="str">
            <v>Chirografario</v>
          </cell>
          <cell r="AK2812">
            <v>55741.146849315068</v>
          </cell>
          <cell r="AL2812" t="str">
            <v>Chirografario</v>
          </cell>
          <cell r="AM2812" t="str">
            <v>Chirografario - Altro</v>
          </cell>
          <cell r="AN2812" t="str">
            <v>CONSUMER - NON IPO</v>
          </cell>
        </row>
        <row r="2813">
          <cell r="M2813">
            <v>3993.17</v>
          </cell>
          <cell r="N2813">
            <v>3993.17</v>
          </cell>
          <cell r="R2813">
            <v>619.20000000000005</v>
          </cell>
          <cell r="AB2813" t="str">
            <v>Chirografario</v>
          </cell>
          <cell r="AK2813">
            <v>34100.577780821914</v>
          </cell>
          <cell r="AL2813" t="str">
            <v>Chirografario</v>
          </cell>
          <cell r="AM2813" t="str">
            <v>Chirografario - Altro</v>
          </cell>
          <cell r="AN2813" t="str">
            <v>CONSUMER - NON IPO</v>
          </cell>
        </row>
        <row r="2814">
          <cell r="M2814">
            <v>20084.36</v>
          </cell>
          <cell r="N2814">
            <v>20084.36</v>
          </cell>
          <cell r="R2814">
            <v>820.12</v>
          </cell>
          <cell r="AB2814" t="str">
            <v>Chirografario</v>
          </cell>
          <cell r="AK2814">
            <v>168213.39320547946</v>
          </cell>
          <cell r="AL2814" t="str">
            <v>Chirografario</v>
          </cell>
          <cell r="AM2814" t="str">
            <v>Chirografario - Altro</v>
          </cell>
          <cell r="AN2814" t="str">
            <v>CONSUMER - NON IPO</v>
          </cell>
        </row>
        <row r="2815">
          <cell r="M2815">
            <v>5672.68</v>
          </cell>
          <cell r="N2815">
            <v>5672.68</v>
          </cell>
          <cell r="R2815">
            <v>218.45</v>
          </cell>
          <cell r="AB2815" t="str">
            <v>Chirografario</v>
          </cell>
          <cell r="AK2815">
            <v>48598.548931506855</v>
          </cell>
          <cell r="AL2815" t="str">
            <v>Chirografario</v>
          </cell>
          <cell r="AM2815" t="str">
            <v>Chirografario - Altro</v>
          </cell>
          <cell r="AN2815" t="str">
            <v>CONSUMER - NON IPO</v>
          </cell>
        </row>
        <row r="2816">
          <cell r="M2816">
            <v>6415.8</v>
          </cell>
          <cell r="N2816">
            <v>6415.8</v>
          </cell>
          <cell r="R2816">
            <v>246.8</v>
          </cell>
          <cell r="AB2816" t="str">
            <v>Chirografario</v>
          </cell>
          <cell r="AK2816">
            <v>54824.329315068491</v>
          </cell>
          <cell r="AL2816" t="str">
            <v>Chirografario</v>
          </cell>
          <cell r="AM2816" t="str">
            <v>Chirografario - Altro</v>
          </cell>
          <cell r="AN2816" t="str">
            <v>CONSUMER - NON IPO</v>
          </cell>
        </row>
        <row r="2817">
          <cell r="M2817">
            <v>29387.29</v>
          </cell>
          <cell r="N2817">
            <v>29387.29</v>
          </cell>
          <cell r="R2817">
            <v>18880.7</v>
          </cell>
          <cell r="AB2817" t="str">
            <v>Chirografario</v>
          </cell>
          <cell r="AK2817">
            <v>314323.23331506853</v>
          </cell>
          <cell r="AL2817" t="str">
            <v>Chirografario</v>
          </cell>
          <cell r="AM2817" t="str">
            <v>Chirografario - Altro</v>
          </cell>
          <cell r="AN2817" t="str">
            <v>CONSUMER - NON IPO</v>
          </cell>
        </row>
        <row r="2818">
          <cell r="M2818">
            <v>7340.56</v>
          </cell>
          <cell r="N2818">
            <v>7340.5599999999995</v>
          </cell>
          <cell r="R2818">
            <v>1272.43</v>
          </cell>
          <cell r="AB2818" t="str">
            <v>Chirografario</v>
          </cell>
          <cell r="AK2818">
            <v>57095.479013698627</v>
          </cell>
          <cell r="AL2818" t="str">
            <v>Chirografario</v>
          </cell>
          <cell r="AM2818" t="str">
            <v>Chirografario - Altro</v>
          </cell>
          <cell r="AN2818" t="str">
            <v>CONSUMER - NON IPO</v>
          </cell>
        </row>
        <row r="2819">
          <cell r="M2819">
            <v>9186.33</v>
          </cell>
          <cell r="N2819">
            <v>9186.33</v>
          </cell>
          <cell r="R2819">
            <v>393.37</v>
          </cell>
          <cell r="AB2819" t="str">
            <v>Chirografario</v>
          </cell>
          <cell r="AK2819">
            <v>82223.945506849312</v>
          </cell>
          <cell r="AL2819" t="str">
            <v>Chirografario</v>
          </cell>
          <cell r="AM2819" t="str">
            <v>Chirografario - Altro</v>
          </cell>
          <cell r="AN2819" t="str">
            <v>CONSUMER - NON IPO</v>
          </cell>
        </row>
        <row r="2820">
          <cell r="M2820">
            <v>27980.58</v>
          </cell>
          <cell r="N2820">
            <v>27980.58</v>
          </cell>
          <cell r="R2820">
            <v>1170.6999999999998</v>
          </cell>
          <cell r="AB2820" t="str">
            <v>Chirografario</v>
          </cell>
          <cell r="AK2820">
            <v>238869.82816438357</v>
          </cell>
          <cell r="AL2820" t="str">
            <v>Chirografario</v>
          </cell>
          <cell r="AM2820" t="str">
            <v>Chirografario - Altro</v>
          </cell>
          <cell r="AN2820" t="str">
            <v>CONSUMER - NON IPO</v>
          </cell>
        </row>
        <row r="2821">
          <cell r="M2821">
            <v>15226.65</v>
          </cell>
          <cell r="N2821">
            <v>15226.65</v>
          </cell>
          <cell r="R2821">
            <v>605.45000000000005</v>
          </cell>
          <cell r="AB2821" t="str">
            <v>Chirografario</v>
          </cell>
          <cell r="AK2821">
            <v>128029.0105479452</v>
          </cell>
          <cell r="AL2821" t="str">
            <v>Chirografario</v>
          </cell>
          <cell r="AM2821" t="str">
            <v>Chirografario - Altro</v>
          </cell>
          <cell r="AN2821" t="str">
            <v>CONSUMER - NON IPO</v>
          </cell>
        </row>
        <row r="2822">
          <cell r="M2822">
            <v>16468.29</v>
          </cell>
          <cell r="N2822">
            <v>16468.29</v>
          </cell>
          <cell r="R2822">
            <v>5962.75</v>
          </cell>
          <cell r="AB2822" t="str">
            <v>Chirografario</v>
          </cell>
          <cell r="AK2822">
            <v>209169.84230136988</v>
          </cell>
          <cell r="AL2822" t="str">
            <v>Chirografario</v>
          </cell>
          <cell r="AM2822" t="str">
            <v>Chirografario - Altro</v>
          </cell>
          <cell r="AN2822" t="str">
            <v>CONSUMER - NON IPO</v>
          </cell>
        </row>
        <row r="2823">
          <cell r="M2823">
            <v>6236.64</v>
          </cell>
          <cell r="N2823">
            <v>6236.6399999999994</v>
          </cell>
          <cell r="R2823">
            <v>611</v>
          </cell>
          <cell r="AB2823" t="str">
            <v>Chirografario</v>
          </cell>
          <cell r="AK2823">
            <v>54831.171945205475</v>
          </cell>
          <cell r="AL2823" t="str">
            <v>Chirografario</v>
          </cell>
          <cell r="AM2823" t="str">
            <v>Chirografario - Altro</v>
          </cell>
          <cell r="AN2823" t="str">
            <v>CONSUMER - NON IPO</v>
          </cell>
        </row>
        <row r="2824">
          <cell r="M2824">
            <v>73914.7</v>
          </cell>
          <cell r="N2824">
            <v>73914.7</v>
          </cell>
          <cell r="R2824">
            <v>0</v>
          </cell>
          <cell r="AB2824" t="str">
            <v>Chirografario</v>
          </cell>
          <cell r="AK2824">
            <v>237134.55808219177</v>
          </cell>
          <cell r="AL2824" t="str">
            <v>Chirografario</v>
          </cell>
          <cell r="AM2824" t="str">
            <v>Chirografario - Altro</v>
          </cell>
          <cell r="AN2824" t="str">
            <v>CONSUMER - NON IPO</v>
          </cell>
        </row>
        <row r="2825">
          <cell r="M2825">
            <v>32178.41</v>
          </cell>
          <cell r="N2825">
            <v>32178.41</v>
          </cell>
          <cell r="R2825">
            <v>0</v>
          </cell>
          <cell r="AB2825" t="str">
            <v>Chirografario</v>
          </cell>
          <cell r="AK2825">
            <v>103235.39208219179</v>
          </cell>
          <cell r="AL2825" t="str">
            <v>Chirografario</v>
          </cell>
          <cell r="AM2825" t="str">
            <v>Chirografario - Altro</v>
          </cell>
          <cell r="AN2825" t="str">
            <v>CONSUMER - NON IPO</v>
          </cell>
        </row>
        <row r="2826">
          <cell r="M2826">
            <v>343990.29000000004</v>
          </cell>
          <cell r="N2826">
            <v>343990.29000000004</v>
          </cell>
          <cell r="R2826">
            <v>0</v>
          </cell>
          <cell r="AB2826" t="str">
            <v>Chirografario</v>
          </cell>
          <cell r="AK2826">
            <v>1103596.245452055</v>
          </cell>
          <cell r="AL2826" t="str">
            <v>Chirografario</v>
          </cell>
          <cell r="AM2826" t="str">
            <v>Chirografario - Altro</v>
          </cell>
          <cell r="AN2826" t="str">
            <v>CONSUMER - NON IPO</v>
          </cell>
        </row>
        <row r="2827">
          <cell r="M2827">
            <v>9314.91</v>
          </cell>
          <cell r="N2827">
            <v>9314.91</v>
          </cell>
          <cell r="R2827">
            <v>1592.15</v>
          </cell>
          <cell r="AB2827" t="str">
            <v>Chirografario</v>
          </cell>
          <cell r="AK2827">
            <v>83553.466684931511</v>
          </cell>
          <cell r="AL2827" t="str">
            <v>Chirografario</v>
          </cell>
          <cell r="AM2827" t="str">
            <v>Chirografario - Altro</v>
          </cell>
          <cell r="AN2827" t="str">
            <v>CONSUMER - NON IPO</v>
          </cell>
        </row>
        <row r="2828">
          <cell r="M2828">
            <v>7473.2699999999995</v>
          </cell>
          <cell r="N2828">
            <v>7473.2699999999995</v>
          </cell>
          <cell r="R2828">
            <v>1252.96</v>
          </cell>
          <cell r="AB2828" t="str">
            <v>Chirografario</v>
          </cell>
          <cell r="AK2828">
            <v>64515.818547945208</v>
          </cell>
          <cell r="AL2828" t="str">
            <v>Chirografario</v>
          </cell>
          <cell r="AM2828" t="str">
            <v>Chirografario - Altro</v>
          </cell>
          <cell r="AN2828" t="str">
            <v>CONSUMER - NON IPO</v>
          </cell>
        </row>
        <row r="2829">
          <cell r="M2829">
            <v>9206.33</v>
          </cell>
          <cell r="N2829">
            <v>9206.33</v>
          </cell>
          <cell r="R2829">
            <v>3317.3999999999996</v>
          </cell>
          <cell r="AB2829" t="str">
            <v>Chirografario</v>
          </cell>
          <cell r="AK2829">
            <v>191264.65860273974</v>
          </cell>
          <cell r="AL2829" t="str">
            <v>Chirografario</v>
          </cell>
          <cell r="AM2829" t="str">
            <v>Chirografario - Altro</v>
          </cell>
          <cell r="AN2829" t="str">
            <v>CONSUMER - NON IPO</v>
          </cell>
        </row>
        <row r="2830">
          <cell r="M2830">
            <v>9262.59</v>
          </cell>
          <cell r="N2830">
            <v>9262.59</v>
          </cell>
          <cell r="R2830">
            <v>3790.3</v>
          </cell>
          <cell r="AB2830" t="str">
            <v>Chirografario</v>
          </cell>
          <cell r="AK2830">
            <v>162742.43745205479</v>
          </cell>
          <cell r="AL2830" t="str">
            <v>Chirografario</v>
          </cell>
          <cell r="AM2830" t="str">
            <v>Chirografario - Altro</v>
          </cell>
          <cell r="AN2830" t="str">
            <v>CONSUMER - NON IPO</v>
          </cell>
        </row>
        <row r="2831">
          <cell r="M2831">
            <v>15376.49</v>
          </cell>
          <cell r="N2831">
            <v>15376.49</v>
          </cell>
          <cell r="R2831">
            <v>3561.7</v>
          </cell>
          <cell r="AB2831" t="str">
            <v>Chirografario</v>
          </cell>
          <cell r="AK2831">
            <v>131648.03082191781</v>
          </cell>
          <cell r="AL2831" t="str">
            <v>Chirografario</v>
          </cell>
          <cell r="AM2831" t="str">
            <v>Chirografario - Altro</v>
          </cell>
          <cell r="AN2831" t="str">
            <v>CONSUMER - NON IPO</v>
          </cell>
        </row>
        <row r="2832">
          <cell r="M2832">
            <v>4492.41</v>
          </cell>
          <cell r="N2832">
            <v>4492.41</v>
          </cell>
          <cell r="R2832">
            <v>191.35</v>
          </cell>
          <cell r="AB2832" t="str">
            <v>Chirografario</v>
          </cell>
          <cell r="AK2832">
            <v>29329.898712328766</v>
          </cell>
          <cell r="AL2832" t="str">
            <v>Chirografario</v>
          </cell>
          <cell r="AM2832" t="str">
            <v>Chirografario - Altro</v>
          </cell>
          <cell r="AN2832" t="str">
            <v>CONSUMER - NON IPO</v>
          </cell>
        </row>
        <row r="2833">
          <cell r="M2833">
            <v>9337.6</v>
          </cell>
          <cell r="N2833">
            <v>9337.6</v>
          </cell>
          <cell r="R2833">
            <v>3196.59</v>
          </cell>
          <cell r="AB2833" t="str">
            <v>Chirografario</v>
          </cell>
          <cell r="AK2833">
            <v>79587.050958904118</v>
          </cell>
          <cell r="AL2833" t="str">
            <v>Chirografario</v>
          </cell>
          <cell r="AM2833" t="str">
            <v>Chirografario - Altro</v>
          </cell>
          <cell r="AN2833" t="str">
            <v>CONSUMER - NON IPO</v>
          </cell>
        </row>
        <row r="2834">
          <cell r="M2834">
            <v>1227.71</v>
          </cell>
          <cell r="N2834">
            <v>1227.7099999999998</v>
          </cell>
          <cell r="R2834">
            <v>0</v>
          </cell>
          <cell r="AB2834" t="str">
            <v>Chirografario</v>
          </cell>
          <cell r="AK2834">
            <v>6791.0862739726017</v>
          </cell>
          <cell r="AL2834" t="str">
            <v>Chirografario</v>
          </cell>
          <cell r="AM2834" t="str">
            <v>Chirografario - Altro</v>
          </cell>
          <cell r="AN2834" t="str">
            <v>CONSUMER - NON IPO</v>
          </cell>
        </row>
        <row r="2835">
          <cell r="M2835">
            <v>34733.869999999995</v>
          </cell>
          <cell r="N2835">
            <v>34733.870000000003</v>
          </cell>
          <cell r="R2835">
            <v>1843.9</v>
          </cell>
          <cell r="AB2835" t="str">
            <v>Chirografario</v>
          </cell>
          <cell r="AK2835">
            <v>62330.643424657545</v>
          </cell>
          <cell r="AL2835" t="str">
            <v>Chirografario</v>
          </cell>
          <cell r="AM2835" t="str">
            <v>Chirografario - Altro</v>
          </cell>
          <cell r="AN2835" t="str">
            <v>CONSUMER - NON IPO</v>
          </cell>
        </row>
        <row r="2836">
          <cell r="M2836">
            <v>9506.119999999999</v>
          </cell>
          <cell r="N2836">
            <v>9506.119999999999</v>
          </cell>
          <cell r="R2836">
            <v>394.61</v>
          </cell>
          <cell r="AB2836" t="str">
            <v>Chirografario</v>
          </cell>
          <cell r="AK2836">
            <v>155926.41216438357</v>
          </cell>
          <cell r="AL2836" t="str">
            <v>Chirografario</v>
          </cell>
          <cell r="AM2836" t="str">
            <v>Chirografario - Altro</v>
          </cell>
          <cell r="AN2836" t="str">
            <v>CONSUMER - NON IPO</v>
          </cell>
        </row>
        <row r="2837">
          <cell r="M2837">
            <v>24742.23</v>
          </cell>
          <cell r="N2837">
            <v>24742.230000000003</v>
          </cell>
          <cell r="R2837">
            <v>1069.7</v>
          </cell>
          <cell r="AB2837" t="str">
            <v>Chirografario</v>
          </cell>
          <cell r="AK2837">
            <v>196988.82295890414</v>
          </cell>
          <cell r="AL2837" t="str">
            <v>Chirografario</v>
          </cell>
          <cell r="AM2837" t="str">
            <v>Chirografario - Altro</v>
          </cell>
          <cell r="AN2837" t="str">
            <v>CONSUMER - NON IPO</v>
          </cell>
        </row>
        <row r="2838">
          <cell r="M2838">
            <v>13415.26</v>
          </cell>
          <cell r="N2838">
            <v>13415.26</v>
          </cell>
          <cell r="R2838">
            <v>2097.35</v>
          </cell>
          <cell r="AB2838" t="str">
            <v>Chirografario</v>
          </cell>
          <cell r="AK2838">
            <v>177632.74405479452</v>
          </cell>
          <cell r="AL2838" t="str">
            <v>Chirografario</v>
          </cell>
          <cell r="AM2838" t="str">
            <v>Chirografario - Altro</v>
          </cell>
          <cell r="AN2838" t="str">
            <v>CONSUMER - NON IPO</v>
          </cell>
        </row>
        <row r="2839">
          <cell r="M2839">
            <v>5915.6</v>
          </cell>
          <cell r="N2839">
            <v>5915.5999999999995</v>
          </cell>
          <cell r="R2839">
            <v>229.88</v>
          </cell>
          <cell r="AB2839" t="str">
            <v>Chirografario</v>
          </cell>
          <cell r="AK2839">
            <v>50631.053150684929</v>
          </cell>
          <cell r="AL2839" t="str">
            <v>Chirografario</v>
          </cell>
          <cell r="AM2839" t="str">
            <v>Chirografario - Altro</v>
          </cell>
          <cell r="AN2839" t="str">
            <v>CONSUMER - NON IPO</v>
          </cell>
        </row>
        <row r="2840">
          <cell r="M2840">
            <v>12973.64</v>
          </cell>
          <cell r="N2840">
            <v>12973.64</v>
          </cell>
          <cell r="R2840">
            <v>5816.41</v>
          </cell>
          <cell r="AB2840" t="str">
            <v>Chirografario</v>
          </cell>
          <cell r="AK2840">
            <v>92734.867835616431</v>
          </cell>
          <cell r="AL2840" t="str">
            <v>Chirografario</v>
          </cell>
          <cell r="AM2840" t="str">
            <v>Chirografario - Altro</v>
          </cell>
          <cell r="AN2840" t="str">
            <v>CONSUMER - NON IPO</v>
          </cell>
        </row>
        <row r="2841">
          <cell r="M2841">
            <v>28715.75</v>
          </cell>
          <cell r="N2841">
            <v>28715.75</v>
          </cell>
          <cell r="R2841">
            <v>405.13</v>
          </cell>
          <cell r="AB2841" t="str">
            <v>Chirografario</v>
          </cell>
          <cell r="AK2841">
            <v>196132.50616438355</v>
          </cell>
          <cell r="AL2841" t="str">
            <v>Chirografario</v>
          </cell>
          <cell r="AM2841" t="str">
            <v>Chirografario - Altro</v>
          </cell>
          <cell r="AN2841" t="str">
            <v>CONSUMER - NON IPO</v>
          </cell>
        </row>
        <row r="2842">
          <cell r="M2842">
            <v>16842.73</v>
          </cell>
          <cell r="N2842">
            <v>16842.73</v>
          </cell>
          <cell r="R2842">
            <v>4259.92</v>
          </cell>
          <cell r="AB2842" t="str">
            <v>Chirografario</v>
          </cell>
          <cell r="AK2842">
            <v>260254.78684931505</v>
          </cell>
          <cell r="AL2842" t="str">
            <v>Chirografario</v>
          </cell>
          <cell r="AM2842" t="str">
            <v>Chirografario - Altro</v>
          </cell>
          <cell r="AN2842" t="str">
            <v>CONSUMER - NON IPO</v>
          </cell>
        </row>
        <row r="2843">
          <cell r="M2843">
            <v>8527.98</v>
          </cell>
          <cell r="N2843">
            <v>8527.98</v>
          </cell>
          <cell r="R2843">
            <v>3644.38</v>
          </cell>
          <cell r="AB2843" t="str">
            <v>Chirografario</v>
          </cell>
          <cell r="AK2843">
            <v>53994.963780821912</v>
          </cell>
          <cell r="AL2843" t="str">
            <v>Chirografario</v>
          </cell>
          <cell r="AM2843" t="str">
            <v>Chirografario - Altro</v>
          </cell>
          <cell r="AN2843" t="str">
            <v>CONSUMER - NON IPO</v>
          </cell>
        </row>
        <row r="2844">
          <cell r="M2844">
            <v>26756.649999999998</v>
          </cell>
          <cell r="N2844">
            <v>26756.649999999998</v>
          </cell>
          <cell r="R2844">
            <v>8818.3700000000008</v>
          </cell>
          <cell r="AB2844" t="str">
            <v>Chirografario</v>
          </cell>
          <cell r="AK2844">
            <v>422388.54054794513</v>
          </cell>
          <cell r="AL2844" t="str">
            <v>Chirografario</v>
          </cell>
          <cell r="AM2844" t="str">
            <v>Chirografario - Altro</v>
          </cell>
          <cell r="AN2844" t="str">
            <v>CONSUMER - NON IPO</v>
          </cell>
        </row>
        <row r="2845">
          <cell r="M2845">
            <v>27258.039999999997</v>
          </cell>
          <cell r="N2845">
            <v>27258.039999999997</v>
          </cell>
          <cell r="R2845">
            <v>4404.5599999999995</v>
          </cell>
          <cell r="AB2845" t="str">
            <v>Chirografario</v>
          </cell>
          <cell r="AK2845">
            <v>346438.48646575341</v>
          </cell>
          <cell r="AL2845" t="str">
            <v>Chirografario</v>
          </cell>
          <cell r="AM2845" t="str">
            <v>Chirografario - Altro</v>
          </cell>
          <cell r="AN2845" t="str">
            <v>CONSUMER - NON IPO</v>
          </cell>
        </row>
        <row r="2846">
          <cell r="M2846">
            <v>8923.2900000000009</v>
          </cell>
          <cell r="N2846">
            <v>8923.2900000000009</v>
          </cell>
          <cell r="R2846">
            <v>390.85</v>
          </cell>
          <cell r="AB2846" t="str">
            <v>Chirografario</v>
          </cell>
          <cell r="AK2846">
            <v>71630.793698630136</v>
          </cell>
          <cell r="AL2846" t="str">
            <v>Chirografario</v>
          </cell>
          <cell r="AM2846" t="str">
            <v>Chirografario - Altro</v>
          </cell>
          <cell r="AN2846" t="str">
            <v>CONSUMER - NON IPO</v>
          </cell>
        </row>
        <row r="2847">
          <cell r="M2847">
            <v>24255.25</v>
          </cell>
          <cell r="N2847">
            <v>24255.25</v>
          </cell>
          <cell r="R2847">
            <v>8512.27</v>
          </cell>
          <cell r="AB2847" t="str">
            <v>Chirografario</v>
          </cell>
          <cell r="AK2847">
            <v>380309.02945205482</v>
          </cell>
          <cell r="AL2847" t="str">
            <v>Chirografario</v>
          </cell>
          <cell r="AM2847" t="str">
            <v>Chirografario - Altro</v>
          </cell>
          <cell r="AN2847" t="str">
            <v>CONSUMER - NON IPO</v>
          </cell>
        </row>
        <row r="2848">
          <cell r="M2848">
            <v>3506.57</v>
          </cell>
          <cell r="N2848">
            <v>3506.57</v>
          </cell>
          <cell r="R2848">
            <v>146.9</v>
          </cell>
          <cell r="AB2848" t="str">
            <v>Chirografario</v>
          </cell>
          <cell r="AK2848">
            <v>26928.536191780822</v>
          </cell>
          <cell r="AL2848" t="str">
            <v>Chirografario</v>
          </cell>
          <cell r="AM2848" t="str">
            <v>Chirografario - Altro</v>
          </cell>
          <cell r="AN2848" t="str">
            <v>CONSUMER - NON IPO</v>
          </cell>
        </row>
        <row r="2849">
          <cell r="M2849">
            <v>19826.7</v>
          </cell>
          <cell r="N2849">
            <v>19826.7</v>
          </cell>
          <cell r="R2849">
            <v>877.94</v>
          </cell>
          <cell r="AB2849" t="str">
            <v>Chirografario</v>
          </cell>
          <cell r="AK2849">
            <v>152747.06958904109</v>
          </cell>
          <cell r="AL2849" t="str">
            <v>Chirografario</v>
          </cell>
          <cell r="AM2849" t="str">
            <v>Chirografario - Altro</v>
          </cell>
          <cell r="AN2849" t="str">
            <v>CONSUMER - NON IPO</v>
          </cell>
        </row>
        <row r="2850">
          <cell r="M2850">
            <v>8614.98</v>
          </cell>
          <cell r="N2850">
            <v>8614.98</v>
          </cell>
          <cell r="R2850">
            <v>685.72</v>
          </cell>
          <cell r="AB2850" t="str">
            <v>Chirografario</v>
          </cell>
          <cell r="AK2850">
            <v>72295.023945205467</v>
          </cell>
          <cell r="AL2850" t="str">
            <v>Chirografario</v>
          </cell>
          <cell r="AM2850" t="str">
            <v>Chirografario - Altro</v>
          </cell>
          <cell r="AN2850" t="str">
            <v>CONSUMER - NON IPO</v>
          </cell>
        </row>
        <row r="2851">
          <cell r="M2851">
            <v>7055.95</v>
          </cell>
          <cell r="N2851">
            <v>7055.9499999999989</v>
          </cell>
          <cell r="R2851">
            <v>598.85</v>
          </cell>
          <cell r="AB2851" t="str">
            <v>Chirografario</v>
          </cell>
          <cell r="AK2851">
            <v>63290.904931506841</v>
          </cell>
          <cell r="AL2851" t="str">
            <v>Chirografario</v>
          </cell>
          <cell r="AM2851" t="str">
            <v>Chirografario - Altro</v>
          </cell>
          <cell r="AN2851" t="str">
            <v>CONSUMER - NON IPO</v>
          </cell>
        </row>
        <row r="2852">
          <cell r="M2852">
            <v>9478.4599999999991</v>
          </cell>
          <cell r="N2852">
            <v>9478.4600000000009</v>
          </cell>
          <cell r="R2852">
            <v>415.15</v>
          </cell>
          <cell r="AB2852" t="str">
            <v>Chirografario</v>
          </cell>
          <cell r="AK2852">
            <v>76191.237369863011</v>
          </cell>
          <cell r="AL2852" t="str">
            <v>Chirografario</v>
          </cell>
          <cell r="AM2852" t="str">
            <v>Chirografario - Altro</v>
          </cell>
          <cell r="AN2852" t="str">
            <v>CONSUMER - NON IPO</v>
          </cell>
        </row>
        <row r="2853">
          <cell r="M2853">
            <v>4947.75</v>
          </cell>
          <cell r="N2853">
            <v>4947.75</v>
          </cell>
          <cell r="R2853">
            <v>1803.8</v>
          </cell>
          <cell r="AB2853" t="str">
            <v>Chirografario</v>
          </cell>
          <cell r="AK2853">
            <v>42293.095890410958</v>
          </cell>
          <cell r="AL2853" t="str">
            <v>Chirografario</v>
          </cell>
          <cell r="AM2853" t="str">
            <v>Chirografario - Altro</v>
          </cell>
          <cell r="AN2853" t="str">
            <v>CONSUMER - NON IPO</v>
          </cell>
        </row>
        <row r="2854">
          <cell r="M2854">
            <v>10086.33</v>
          </cell>
          <cell r="N2854">
            <v>10086.33</v>
          </cell>
          <cell r="R2854">
            <v>2956.47</v>
          </cell>
          <cell r="AB2854" t="str">
            <v>Chirografario</v>
          </cell>
          <cell r="AK2854">
            <v>86217.396164383565</v>
          </cell>
          <cell r="AL2854" t="str">
            <v>Chirografario</v>
          </cell>
          <cell r="AM2854" t="str">
            <v>Chirografario - Altro</v>
          </cell>
          <cell r="AN2854" t="str">
            <v>CONSUMER - NON IPO</v>
          </cell>
        </row>
        <row r="2855">
          <cell r="M2855">
            <v>7723.02</v>
          </cell>
          <cell r="N2855">
            <v>7723.0199999999995</v>
          </cell>
          <cell r="R2855">
            <v>645.69000000000005</v>
          </cell>
          <cell r="AB2855" t="str">
            <v>Chirografario</v>
          </cell>
          <cell r="AK2855">
            <v>59287.402849315062</v>
          </cell>
          <cell r="AL2855" t="str">
            <v>Chirografario</v>
          </cell>
          <cell r="AM2855" t="str">
            <v>Chirografario - Altro</v>
          </cell>
          <cell r="AN2855" t="str">
            <v>CONSUMER - NON IPO</v>
          </cell>
        </row>
        <row r="2856">
          <cell r="M2856">
            <v>60247.51</v>
          </cell>
          <cell r="N2856">
            <v>60247.51</v>
          </cell>
          <cell r="R2856">
            <v>0</v>
          </cell>
          <cell r="AB2856" t="str">
            <v>Chirografario</v>
          </cell>
          <cell r="AK2856">
            <v>234717.6964931507</v>
          </cell>
          <cell r="AL2856" t="str">
            <v>Chirografario</v>
          </cell>
          <cell r="AM2856" t="str">
            <v>Chirografario - Altro</v>
          </cell>
          <cell r="AN2856" t="str">
            <v>CONSUMER - NON IPO</v>
          </cell>
        </row>
        <row r="2857">
          <cell r="M2857">
            <v>20360.150000000001</v>
          </cell>
          <cell r="N2857">
            <v>20360.149999999998</v>
          </cell>
          <cell r="R2857">
            <v>9135.2800000000007</v>
          </cell>
          <cell r="AB2857" t="str">
            <v>Chirografario</v>
          </cell>
          <cell r="AK2857">
            <v>142019.01890410957</v>
          </cell>
          <cell r="AL2857" t="str">
            <v>Chirografario</v>
          </cell>
          <cell r="AM2857" t="str">
            <v>Chirografario - Altro</v>
          </cell>
          <cell r="AN2857" t="str">
            <v>CONSUMER - NON IPO</v>
          </cell>
        </row>
        <row r="2858">
          <cell r="M2858">
            <v>6297.68</v>
          </cell>
          <cell r="N2858">
            <v>6297.6799999999994</v>
          </cell>
          <cell r="R2858">
            <v>211.44</v>
          </cell>
          <cell r="AB2858" t="str">
            <v>Chirografario</v>
          </cell>
          <cell r="AK2858">
            <v>81818.078246575344</v>
          </cell>
          <cell r="AL2858" t="str">
            <v>Chirografario</v>
          </cell>
          <cell r="AM2858" t="str">
            <v>Chirografario - Altro</v>
          </cell>
          <cell r="AN2858" t="str">
            <v>CONSUMER - NON IPO</v>
          </cell>
        </row>
        <row r="2859">
          <cell r="M2859">
            <v>4976.1099999999997</v>
          </cell>
          <cell r="N2859">
            <v>4976.1099999999997</v>
          </cell>
          <cell r="R2859">
            <v>224.54</v>
          </cell>
          <cell r="AB2859" t="str">
            <v>Chirografario</v>
          </cell>
          <cell r="AK2859">
            <v>35241.765342465755</v>
          </cell>
          <cell r="AL2859" t="str">
            <v>Chirografario</v>
          </cell>
          <cell r="AM2859" t="str">
            <v>Chirografario - Altro</v>
          </cell>
          <cell r="AN2859" t="str">
            <v>CONSUMER - NON IPO</v>
          </cell>
        </row>
        <row r="2860">
          <cell r="M2860">
            <v>19394.82</v>
          </cell>
          <cell r="N2860">
            <v>19394.82</v>
          </cell>
          <cell r="R2860">
            <v>816.95999999999992</v>
          </cell>
          <cell r="AB2860" t="str">
            <v>Chirografario</v>
          </cell>
          <cell r="AK2860">
            <v>168283.27380821918</v>
          </cell>
          <cell r="AL2860" t="str">
            <v>Chirografario</v>
          </cell>
          <cell r="AM2860" t="str">
            <v>Chirografario - Altro</v>
          </cell>
          <cell r="AN2860" t="str">
            <v>CONSUMER - NON IPO</v>
          </cell>
        </row>
        <row r="2861">
          <cell r="M2861">
            <v>20449.72</v>
          </cell>
          <cell r="N2861">
            <v>20449.72</v>
          </cell>
          <cell r="R2861">
            <v>12032.22</v>
          </cell>
          <cell r="AB2861" t="str">
            <v>Chirografario</v>
          </cell>
          <cell r="AK2861">
            <v>148526.59649315069</v>
          </cell>
          <cell r="AL2861" t="str">
            <v>Chirografario</v>
          </cell>
          <cell r="AM2861" t="str">
            <v>Chirografario - Altro</v>
          </cell>
          <cell r="AN2861" t="str">
            <v>CONSUMER - NON IPO</v>
          </cell>
        </row>
        <row r="2862">
          <cell r="M2862">
            <v>51070.29</v>
          </cell>
          <cell r="N2862">
            <v>51070.29</v>
          </cell>
          <cell r="R2862">
            <v>17711.46</v>
          </cell>
          <cell r="AB2862" t="str">
            <v>Chirografario</v>
          </cell>
          <cell r="AK2862">
            <v>382537.45989041094</v>
          </cell>
          <cell r="AL2862" t="str">
            <v>Chirografario</v>
          </cell>
          <cell r="AM2862" t="str">
            <v>Chirografario - Altro</v>
          </cell>
          <cell r="AN2862" t="str">
            <v>CONSUMER - NON IPO</v>
          </cell>
        </row>
        <row r="2863">
          <cell r="M2863">
            <v>14993.39</v>
          </cell>
          <cell r="N2863">
            <v>14993.390000000001</v>
          </cell>
          <cell r="R2863">
            <v>2574.54</v>
          </cell>
          <cell r="AB2863" t="str">
            <v>Chirografario</v>
          </cell>
          <cell r="AK2863">
            <v>107623.78575342467</v>
          </cell>
          <cell r="AL2863" t="str">
            <v>Chirografario</v>
          </cell>
          <cell r="AM2863" t="str">
            <v>Chirografario - Altro</v>
          </cell>
          <cell r="AN2863" t="str">
            <v>CONSUMER - NON IPO</v>
          </cell>
        </row>
        <row r="2864">
          <cell r="M2864">
            <v>23760.7</v>
          </cell>
          <cell r="N2864">
            <v>23760.699999999997</v>
          </cell>
          <cell r="R2864">
            <v>5603.05</v>
          </cell>
          <cell r="AB2864" t="str">
            <v>Chirografario</v>
          </cell>
          <cell r="AK2864">
            <v>178823.67917808215</v>
          </cell>
          <cell r="AL2864" t="str">
            <v>Chirografario</v>
          </cell>
          <cell r="AM2864" t="str">
            <v>Chirografario - Altro</v>
          </cell>
          <cell r="AN2864" t="str">
            <v>CONSUMER - NON IPO</v>
          </cell>
        </row>
        <row r="2865">
          <cell r="M2865">
            <v>22164.760000000002</v>
          </cell>
          <cell r="N2865">
            <v>22164.76</v>
          </cell>
          <cell r="R2865">
            <v>3747.49</v>
          </cell>
          <cell r="AB2865" t="str">
            <v>Chirografario</v>
          </cell>
          <cell r="AK2865">
            <v>158432.48997260272</v>
          </cell>
          <cell r="AL2865" t="str">
            <v>Chirografario</v>
          </cell>
          <cell r="AM2865" t="str">
            <v>Chirografario - Altro</v>
          </cell>
          <cell r="AN2865" t="str">
            <v>CONSUMER - NON IPO</v>
          </cell>
        </row>
        <row r="2866">
          <cell r="M2866">
            <v>17724.2</v>
          </cell>
          <cell r="N2866">
            <v>17724.199999999997</v>
          </cell>
          <cell r="R2866">
            <v>590.78000000000009</v>
          </cell>
          <cell r="AB2866" t="str">
            <v>Chirografario</v>
          </cell>
          <cell r="AK2866">
            <v>266251.47561643831</v>
          </cell>
          <cell r="AL2866" t="str">
            <v>Chirografario</v>
          </cell>
          <cell r="AM2866" t="str">
            <v>Chirografario - Altro</v>
          </cell>
          <cell r="AN2866" t="str">
            <v>CONSUMER - NON IPO</v>
          </cell>
        </row>
        <row r="2867">
          <cell r="M2867">
            <v>15766.83</v>
          </cell>
          <cell r="N2867">
            <v>15766.830000000002</v>
          </cell>
          <cell r="R2867">
            <v>5615.16</v>
          </cell>
          <cell r="AB2867" t="str">
            <v>Chirografario</v>
          </cell>
          <cell r="AK2867">
            <v>168553.89221917812</v>
          </cell>
          <cell r="AL2867" t="str">
            <v>Chirografario</v>
          </cell>
          <cell r="AM2867" t="str">
            <v>Chirografario - Altro</v>
          </cell>
          <cell r="AN2867" t="str">
            <v>CONSUMER - NON IPO</v>
          </cell>
        </row>
        <row r="2868">
          <cell r="M2868">
            <v>2441.5500000000002</v>
          </cell>
          <cell r="N2868">
            <v>2441.5500000000002</v>
          </cell>
          <cell r="R2868">
            <v>74.819999999999993</v>
          </cell>
          <cell r="AB2868" t="str">
            <v>Chirografario</v>
          </cell>
          <cell r="AK2868">
            <v>3572.0210958904113</v>
          </cell>
          <cell r="AL2868" t="str">
            <v>Chirografario</v>
          </cell>
          <cell r="AM2868" t="str">
            <v>Chirografario - Altro</v>
          </cell>
          <cell r="AN2868" t="str">
            <v>CONSUMER - NON IPO</v>
          </cell>
        </row>
        <row r="2869">
          <cell r="M2869">
            <v>28068.77</v>
          </cell>
          <cell r="N2869">
            <v>28068.77</v>
          </cell>
          <cell r="R2869">
            <v>0</v>
          </cell>
          <cell r="AB2869" t="str">
            <v>Chirografario</v>
          </cell>
          <cell r="AK2869">
            <v>444947.68005479453</v>
          </cell>
          <cell r="AL2869" t="str">
            <v>Chirografario</v>
          </cell>
          <cell r="AM2869" t="str">
            <v>Chirografario - Altro</v>
          </cell>
          <cell r="AN2869" t="str">
            <v>CONSUMER - NON IPO</v>
          </cell>
        </row>
        <row r="2870">
          <cell r="M2870">
            <v>7862.03</v>
          </cell>
          <cell r="N2870">
            <v>7862.03</v>
          </cell>
          <cell r="R2870">
            <v>352.29</v>
          </cell>
          <cell r="AB2870" t="str">
            <v>Chirografario</v>
          </cell>
          <cell r="AK2870">
            <v>46655.224602739727</v>
          </cell>
          <cell r="AL2870" t="str">
            <v>Chirografario</v>
          </cell>
          <cell r="AM2870" t="str">
            <v>Chirografario - Altro</v>
          </cell>
          <cell r="AN2870" t="str">
            <v>CONSUMER - NON IPO</v>
          </cell>
        </row>
        <row r="2871">
          <cell r="M2871">
            <v>25274.84</v>
          </cell>
          <cell r="N2871">
            <v>25274.84</v>
          </cell>
          <cell r="R2871">
            <v>2658.8</v>
          </cell>
          <cell r="AB2871" t="str">
            <v>Chirografario</v>
          </cell>
          <cell r="AK2871">
            <v>187934.01578082191</v>
          </cell>
          <cell r="AL2871" t="str">
            <v>Chirografario</v>
          </cell>
          <cell r="AM2871" t="str">
            <v>Chirografario - Altro</v>
          </cell>
          <cell r="AN2871" t="str">
            <v>CONSUMER - NON IPO</v>
          </cell>
        </row>
        <row r="2872">
          <cell r="M2872">
            <v>10534.18</v>
          </cell>
          <cell r="N2872">
            <v>10534.18</v>
          </cell>
          <cell r="R2872">
            <v>890.61</v>
          </cell>
          <cell r="AB2872" t="str">
            <v>Chirografario</v>
          </cell>
          <cell r="AK2872">
            <v>76885.083616438365</v>
          </cell>
          <cell r="AL2872" t="str">
            <v>Chirografario</v>
          </cell>
          <cell r="AM2872" t="str">
            <v>Chirografario - Altro</v>
          </cell>
          <cell r="AN2872" t="str">
            <v>CONSUMER - NON IPO</v>
          </cell>
        </row>
        <row r="2873">
          <cell r="M2873">
            <v>12264.3</v>
          </cell>
          <cell r="N2873">
            <v>12264.300000000001</v>
          </cell>
          <cell r="R2873">
            <v>452.59999999999997</v>
          </cell>
          <cell r="AB2873" t="str">
            <v>Chirografario</v>
          </cell>
          <cell r="AK2873">
            <v>117871.68328767124</v>
          </cell>
          <cell r="AL2873" t="str">
            <v>Chirografario</v>
          </cell>
          <cell r="AM2873" t="str">
            <v>Chirografario - Altro</v>
          </cell>
          <cell r="AN2873" t="str">
            <v>CONSUMER - NON IPO</v>
          </cell>
        </row>
        <row r="2874">
          <cell r="M2874">
            <v>12156.75</v>
          </cell>
          <cell r="N2874">
            <v>12156.75</v>
          </cell>
          <cell r="R2874">
            <v>9320.0499999999993</v>
          </cell>
          <cell r="AB2874" t="str">
            <v>Chirografario</v>
          </cell>
          <cell r="AK2874">
            <v>55155.008219178082</v>
          </cell>
          <cell r="AL2874" t="str">
            <v>Chirografario</v>
          </cell>
          <cell r="AM2874" t="str">
            <v>Chirografario - Altro</v>
          </cell>
          <cell r="AN2874" t="str">
            <v>CONSUMER - NON IPO</v>
          </cell>
        </row>
        <row r="2875">
          <cell r="M2875">
            <v>21980.87</v>
          </cell>
          <cell r="N2875">
            <v>21980.870000000003</v>
          </cell>
          <cell r="R2875">
            <v>672.75</v>
          </cell>
          <cell r="AB2875" t="str">
            <v>Chirografario</v>
          </cell>
          <cell r="AK2875">
            <v>329472.16375342471</v>
          </cell>
          <cell r="AL2875" t="str">
            <v>Chirografario</v>
          </cell>
          <cell r="AM2875" t="str">
            <v>Chirografario - Altro</v>
          </cell>
          <cell r="AN2875" t="str">
            <v>CONSUMER - NON IPO</v>
          </cell>
        </row>
        <row r="2876">
          <cell r="M2876">
            <v>5906.9000000000005</v>
          </cell>
          <cell r="N2876">
            <v>5906.9000000000005</v>
          </cell>
          <cell r="R2876">
            <v>234.63</v>
          </cell>
          <cell r="AB2876" t="str">
            <v>Chirografario</v>
          </cell>
          <cell r="AK2876">
            <v>23012.635068493153</v>
          </cell>
          <cell r="AL2876" t="str">
            <v>Chirografario</v>
          </cell>
          <cell r="AM2876" t="str">
            <v>Chirografario - Altro</v>
          </cell>
          <cell r="AN2876" t="str">
            <v>CONSUMER - NON IPO</v>
          </cell>
        </row>
        <row r="2877">
          <cell r="M2877">
            <v>4792.8500000000004</v>
          </cell>
          <cell r="N2877">
            <v>4792.8500000000004</v>
          </cell>
          <cell r="R2877">
            <v>460.85</v>
          </cell>
          <cell r="AB2877" t="str">
            <v>Chirografario</v>
          </cell>
          <cell r="AK2877">
            <v>8495.8190410958905</v>
          </cell>
          <cell r="AL2877" t="str">
            <v>Chirografario</v>
          </cell>
          <cell r="AM2877" t="str">
            <v>Chirografario - Altro</v>
          </cell>
          <cell r="AN2877" t="str">
            <v>CONSUMER - NON IPO</v>
          </cell>
        </row>
        <row r="2878">
          <cell r="M2878">
            <v>10439.5</v>
          </cell>
          <cell r="N2878">
            <v>10439.5</v>
          </cell>
          <cell r="R2878">
            <v>5422.11</v>
          </cell>
          <cell r="AB2878" t="str">
            <v>Chirografario</v>
          </cell>
          <cell r="AK2878">
            <v>87749.002739726027</v>
          </cell>
          <cell r="AL2878" t="str">
            <v>Chirografario</v>
          </cell>
          <cell r="AM2878" t="str">
            <v>Chirografario - Altro</v>
          </cell>
          <cell r="AN2878" t="str">
            <v>CONSUMER - NON IPO</v>
          </cell>
        </row>
        <row r="2879">
          <cell r="M2879">
            <v>25643.439999999999</v>
          </cell>
          <cell r="N2879">
            <v>25643.440000000002</v>
          </cell>
          <cell r="R2879">
            <v>0</v>
          </cell>
          <cell r="AB2879" t="str">
            <v>Chirografario</v>
          </cell>
          <cell r="AK2879">
            <v>238308.35200000001</v>
          </cell>
          <cell r="AL2879" t="str">
            <v>Chirografario</v>
          </cell>
          <cell r="AM2879" t="str">
            <v>Chirografario - Altro</v>
          </cell>
          <cell r="AN2879" t="str">
            <v>CONSUMER - NON IPO</v>
          </cell>
        </row>
        <row r="2880">
          <cell r="M2880">
            <v>17285.13</v>
          </cell>
          <cell r="N2880">
            <v>17285.13</v>
          </cell>
          <cell r="R2880">
            <v>635.15</v>
          </cell>
          <cell r="AB2880" t="str">
            <v>Chirografario</v>
          </cell>
          <cell r="AK2880">
            <v>259134.88043835619</v>
          </cell>
          <cell r="AL2880" t="str">
            <v>Chirografario</v>
          </cell>
          <cell r="AM2880" t="str">
            <v>Chirografario - Altro</v>
          </cell>
          <cell r="AN2880" t="str">
            <v>CONSUMER - NON IPO</v>
          </cell>
        </row>
        <row r="2881">
          <cell r="M2881">
            <v>7355.6</v>
          </cell>
          <cell r="N2881">
            <v>7355.5999999999995</v>
          </cell>
          <cell r="R2881">
            <v>3311.3</v>
          </cell>
          <cell r="AB2881" t="str">
            <v>Chirografario</v>
          </cell>
          <cell r="AK2881">
            <v>51972.855890410952</v>
          </cell>
          <cell r="AL2881" t="str">
            <v>Chirografario</v>
          </cell>
          <cell r="AM2881" t="str">
            <v>Chirografario - Altro</v>
          </cell>
          <cell r="AN2881" t="str">
            <v>CONSUMER - NON IPO</v>
          </cell>
        </row>
        <row r="2882">
          <cell r="M2882">
            <v>25776.199999999997</v>
          </cell>
          <cell r="N2882">
            <v>25776.199999999997</v>
          </cell>
          <cell r="R2882">
            <v>0</v>
          </cell>
          <cell r="AB2882" t="str">
            <v>Chirografario</v>
          </cell>
          <cell r="AK2882">
            <v>188554.66849315068</v>
          </cell>
          <cell r="AL2882" t="str">
            <v>Chirografario</v>
          </cell>
          <cell r="AM2882" t="str">
            <v>Chirografario - Altro</v>
          </cell>
          <cell r="AN2882" t="str">
            <v>CONSUMER - NON IPO</v>
          </cell>
        </row>
        <row r="2883">
          <cell r="M2883">
            <v>20544.82</v>
          </cell>
          <cell r="N2883">
            <v>20544.820000000003</v>
          </cell>
          <cell r="R2883">
            <v>921.54</v>
          </cell>
          <cell r="AB2883" t="str">
            <v>Chirografario</v>
          </cell>
          <cell r="AK2883">
            <v>142744.28361643836</v>
          </cell>
          <cell r="AL2883" t="str">
            <v>Chirografario</v>
          </cell>
          <cell r="AM2883" t="str">
            <v>Chirografario - Altro</v>
          </cell>
          <cell r="AN2883" t="str">
            <v>CONSUMER - NON IPO</v>
          </cell>
        </row>
        <row r="2884">
          <cell r="M2884">
            <v>10580.42</v>
          </cell>
          <cell r="N2884">
            <v>10580.419999999998</v>
          </cell>
          <cell r="R2884">
            <v>1912.17</v>
          </cell>
          <cell r="AB2884" t="str">
            <v>Chirografario</v>
          </cell>
          <cell r="AK2884">
            <v>73135.341534246574</v>
          </cell>
          <cell r="AL2884" t="str">
            <v>Chirografario</v>
          </cell>
          <cell r="AM2884" t="str">
            <v>Chirografario - Altro</v>
          </cell>
          <cell r="AN2884" t="str">
            <v>CONSUMER - NON IPO</v>
          </cell>
        </row>
        <row r="2885">
          <cell r="M2885">
            <v>19116.21</v>
          </cell>
          <cell r="N2885">
            <v>19116.21</v>
          </cell>
          <cell r="R2885">
            <v>758.19</v>
          </cell>
          <cell r="AB2885" t="str">
            <v>Chirografario</v>
          </cell>
          <cell r="AK2885">
            <v>173459.96580821916</v>
          </cell>
          <cell r="AL2885" t="str">
            <v>Chirografario</v>
          </cell>
          <cell r="AM2885" t="str">
            <v>Chirografario - Altro</v>
          </cell>
          <cell r="AN2885" t="str">
            <v>CONSUMER - NON IPO</v>
          </cell>
        </row>
        <row r="2886">
          <cell r="M2886">
            <v>18381.89</v>
          </cell>
          <cell r="N2886">
            <v>18381.89</v>
          </cell>
          <cell r="R2886">
            <v>1632.36</v>
          </cell>
          <cell r="AB2886" t="str">
            <v>Chirografario</v>
          </cell>
          <cell r="AK2886">
            <v>126306.24690410958</v>
          </cell>
          <cell r="AL2886" t="str">
            <v>Chirografario</v>
          </cell>
          <cell r="AM2886" t="str">
            <v>Chirografario - Altro</v>
          </cell>
          <cell r="AN2886" t="str">
            <v>CONSUMER - NON IPO</v>
          </cell>
        </row>
        <row r="2887">
          <cell r="M2887">
            <v>26168.69</v>
          </cell>
          <cell r="N2887">
            <v>26168.69</v>
          </cell>
          <cell r="R2887">
            <v>0</v>
          </cell>
          <cell r="AB2887" t="str">
            <v>Chirografario</v>
          </cell>
          <cell r="AK2887">
            <v>182463.87958904108</v>
          </cell>
          <cell r="AL2887" t="str">
            <v>Chirografario</v>
          </cell>
          <cell r="AM2887" t="str">
            <v>Chirografario - Altro</v>
          </cell>
          <cell r="AN2887" t="str">
            <v>CONSUMER - NON IPO</v>
          </cell>
        </row>
        <row r="2888">
          <cell r="M2888">
            <v>7383.12</v>
          </cell>
          <cell r="N2888">
            <v>7383.12</v>
          </cell>
          <cell r="R2888">
            <v>1458.07</v>
          </cell>
          <cell r="AB2888" t="str">
            <v>Chirografario</v>
          </cell>
          <cell r="AK2888">
            <v>59267.237260273963</v>
          </cell>
          <cell r="AL2888" t="str">
            <v>Chirografario</v>
          </cell>
          <cell r="AM2888" t="str">
            <v>Chirografario - Altro</v>
          </cell>
          <cell r="AN2888" t="str">
            <v>CONSUMER - NON IPO</v>
          </cell>
        </row>
        <row r="2889">
          <cell r="M2889">
            <v>2569.02</v>
          </cell>
          <cell r="N2889">
            <v>2569.02</v>
          </cell>
          <cell r="R2889">
            <v>451.18</v>
          </cell>
          <cell r="AB2889" t="str">
            <v>Chirografario</v>
          </cell>
          <cell r="AK2889">
            <v>17764.94926027397</v>
          </cell>
          <cell r="AL2889" t="str">
            <v>Chirografario</v>
          </cell>
          <cell r="AM2889" t="str">
            <v>Chirografario - Altro</v>
          </cell>
          <cell r="AN2889" t="str">
            <v>CONSUMER - NON IPO</v>
          </cell>
        </row>
        <row r="2890">
          <cell r="M2890">
            <v>5194.66</v>
          </cell>
          <cell r="N2890">
            <v>5194.66</v>
          </cell>
          <cell r="R2890">
            <v>923.6</v>
          </cell>
          <cell r="AB2890" t="str">
            <v>Chirografario</v>
          </cell>
          <cell r="AK2890">
            <v>35921.429698630134</v>
          </cell>
          <cell r="AL2890" t="str">
            <v>Chirografario</v>
          </cell>
          <cell r="AM2890" t="str">
            <v>Chirografario - Altro</v>
          </cell>
          <cell r="AN2890" t="str">
            <v>CONSUMER - NON IPO</v>
          </cell>
        </row>
        <row r="2891">
          <cell r="M2891">
            <v>11353.05</v>
          </cell>
          <cell r="N2891">
            <v>11353.050000000001</v>
          </cell>
          <cell r="R2891">
            <v>1207.93</v>
          </cell>
          <cell r="AB2891" t="str">
            <v>Chirografario</v>
          </cell>
          <cell r="AK2891">
            <v>78009.450410958903</v>
          </cell>
          <cell r="AL2891" t="str">
            <v>Chirografario</v>
          </cell>
          <cell r="AM2891" t="str">
            <v>Chirografario - Altro</v>
          </cell>
          <cell r="AN2891" t="str">
            <v>CONSUMER - NON IPO</v>
          </cell>
        </row>
        <row r="2892">
          <cell r="M2892">
            <v>23924.62</v>
          </cell>
          <cell r="N2892">
            <v>23924.62</v>
          </cell>
          <cell r="R2892">
            <v>1081.45</v>
          </cell>
          <cell r="AB2892" t="str">
            <v>Chirografario</v>
          </cell>
          <cell r="AK2892">
            <v>168521.09046575343</v>
          </cell>
          <cell r="AL2892" t="str">
            <v>Chirografario</v>
          </cell>
          <cell r="AM2892" t="str">
            <v>Chirografario - Altro</v>
          </cell>
          <cell r="AN2892" t="str">
            <v>CONSUMER - NON IPO</v>
          </cell>
        </row>
        <row r="2893">
          <cell r="M2893">
            <v>13442.4</v>
          </cell>
          <cell r="N2893">
            <v>13442.4</v>
          </cell>
          <cell r="R2893">
            <v>589.98</v>
          </cell>
          <cell r="AB2893" t="str">
            <v>Chirografario</v>
          </cell>
          <cell r="AK2893">
            <v>91813.433424657531</v>
          </cell>
          <cell r="AL2893" t="str">
            <v>Chirografario</v>
          </cell>
          <cell r="AM2893" t="str">
            <v>Chirografario - Altro</v>
          </cell>
          <cell r="AN2893" t="str">
            <v>CONSUMER - NON IPO</v>
          </cell>
        </row>
        <row r="2894">
          <cell r="M2894">
            <v>5813.91</v>
          </cell>
          <cell r="N2894">
            <v>5813.91</v>
          </cell>
          <cell r="R2894">
            <v>963.21</v>
          </cell>
          <cell r="AB2894" t="str">
            <v>Chirografario</v>
          </cell>
          <cell r="AK2894">
            <v>41971.651643835612</v>
          </cell>
          <cell r="AL2894" t="str">
            <v>Chirografario</v>
          </cell>
          <cell r="AM2894" t="str">
            <v>Chirografario - Altro</v>
          </cell>
          <cell r="AN2894" t="str">
            <v>CONSUMER - NON IPO</v>
          </cell>
        </row>
        <row r="2895">
          <cell r="M2895">
            <v>16935.310000000001</v>
          </cell>
          <cell r="N2895">
            <v>16935.310000000001</v>
          </cell>
          <cell r="R2895">
            <v>751.81999999999994</v>
          </cell>
          <cell r="AB2895" t="str">
            <v>Chirografario</v>
          </cell>
          <cell r="AK2895">
            <v>116412.85695890411</v>
          </cell>
          <cell r="AL2895" t="str">
            <v>Chirografario</v>
          </cell>
          <cell r="AM2895" t="str">
            <v>Chirografario - Altro</v>
          </cell>
          <cell r="AN2895" t="str">
            <v>CONSUMER - NON IPO</v>
          </cell>
        </row>
        <row r="2896">
          <cell r="M2896">
            <v>18704.59</v>
          </cell>
          <cell r="N2896">
            <v>18704.59</v>
          </cell>
          <cell r="R2896">
            <v>6613.54</v>
          </cell>
          <cell r="AB2896" t="str">
            <v>Chirografario</v>
          </cell>
          <cell r="AK2896">
            <v>347700.39219178085</v>
          </cell>
          <cell r="AL2896" t="str">
            <v>Chirografario</v>
          </cell>
          <cell r="AM2896" t="str">
            <v>Chirografario - Altro</v>
          </cell>
          <cell r="AN2896" t="str">
            <v>CONSUMER - NON IPO</v>
          </cell>
        </row>
        <row r="2897">
          <cell r="M2897">
            <v>18185.740000000002</v>
          </cell>
          <cell r="N2897">
            <v>18185.740000000002</v>
          </cell>
          <cell r="R2897">
            <v>3266.8199999999997</v>
          </cell>
          <cell r="AB2897" t="str">
            <v>Chirografario</v>
          </cell>
          <cell r="AK2897">
            <v>130239.79276712329</v>
          </cell>
          <cell r="AL2897" t="str">
            <v>Chirografario</v>
          </cell>
          <cell r="AM2897" t="str">
            <v>Chirografario - Altro</v>
          </cell>
          <cell r="AN2897" t="str">
            <v>CONSUMER - NON IPO</v>
          </cell>
        </row>
        <row r="2898">
          <cell r="M2898">
            <v>13248.28</v>
          </cell>
          <cell r="N2898">
            <v>13248.28</v>
          </cell>
          <cell r="R2898">
            <v>441.4</v>
          </cell>
          <cell r="AB2898" t="str">
            <v>Chirografario</v>
          </cell>
          <cell r="AK2898">
            <v>178434.36843835618</v>
          </cell>
          <cell r="AL2898" t="str">
            <v>Chirografario</v>
          </cell>
          <cell r="AM2898" t="str">
            <v>Chirografario - Altro</v>
          </cell>
          <cell r="AN2898" t="str">
            <v>CONSUMER - NON IPO</v>
          </cell>
        </row>
        <row r="2899">
          <cell r="M2899">
            <v>2793.58</v>
          </cell>
          <cell r="N2899">
            <v>2793.58</v>
          </cell>
          <cell r="R2899">
            <v>103.6</v>
          </cell>
          <cell r="AB2899" t="str">
            <v>Chirografario</v>
          </cell>
          <cell r="AK2899">
            <v>25746.857863013698</v>
          </cell>
          <cell r="AL2899" t="str">
            <v>Chirografario</v>
          </cell>
          <cell r="AM2899" t="str">
            <v>Chirografario - Altro</v>
          </cell>
          <cell r="AN2899" t="str">
            <v>CONSUMER - NON IPO</v>
          </cell>
        </row>
        <row r="2900">
          <cell r="M2900">
            <v>10568.47</v>
          </cell>
          <cell r="N2900">
            <v>10568.47</v>
          </cell>
          <cell r="R2900">
            <v>440.85</v>
          </cell>
          <cell r="AB2900" t="str">
            <v>Chirografario</v>
          </cell>
          <cell r="AK2900">
            <v>79393.821205479442</v>
          </cell>
          <cell r="AL2900" t="str">
            <v>Chirografario</v>
          </cell>
          <cell r="AM2900" t="str">
            <v>Chirografario - Altro</v>
          </cell>
          <cell r="AN2900" t="str">
            <v>CONSUMER - NON IPO</v>
          </cell>
        </row>
        <row r="2901">
          <cell r="M2901">
            <v>5222.38</v>
          </cell>
          <cell r="N2901">
            <v>5222.3799999999992</v>
          </cell>
          <cell r="R2901">
            <v>2193.0700000000002</v>
          </cell>
          <cell r="AB2901" t="str">
            <v>Chirografario</v>
          </cell>
          <cell r="AK2901">
            <v>33895.392383561637</v>
          </cell>
          <cell r="AL2901" t="str">
            <v>Chirografario</v>
          </cell>
          <cell r="AM2901" t="str">
            <v>Chirografario - Altro</v>
          </cell>
          <cell r="AN2901" t="str">
            <v>CONSUMER - NON IPO</v>
          </cell>
        </row>
        <row r="2902">
          <cell r="M2902">
            <v>10509.24</v>
          </cell>
          <cell r="N2902">
            <v>10509.240000000002</v>
          </cell>
          <cell r="R2902">
            <v>2720.98</v>
          </cell>
          <cell r="AB2902" t="str">
            <v>Chirografario</v>
          </cell>
          <cell r="AK2902">
            <v>67806.192328767123</v>
          </cell>
          <cell r="AL2902" t="str">
            <v>Chirografario</v>
          </cell>
          <cell r="AM2902" t="str">
            <v>Chirografario - Altro</v>
          </cell>
          <cell r="AN2902" t="str">
            <v>CONSUMER - NON IPO</v>
          </cell>
        </row>
        <row r="2903">
          <cell r="M2903">
            <v>12626.43</v>
          </cell>
          <cell r="N2903">
            <v>12626.43</v>
          </cell>
          <cell r="R2903">
            <v>561.66999999999996</v>
          </cell>
          <cell r="AB2903" t="str">
            <v>Chirografario</v>
          </cell>
          <cell r="AK2903">
            <v>73233.293999999994</v>
          </cell>
          <cell r="AL2903" t="str">
            <v>Chirografario</v>
          </cell>
          <cell r="AM2903" t="str">
            <v>Chirografario - Altro</v>
          </cell>
          <cell r="AN2903" t="str">
            <v>CONSUMER - NON IPO</v>
          </cell>
        </row>
        <row r="2904">
          <cell r="M2904">
            <v>10763.529999999999</v>
          </cell>
          <cell r="N2904">
            <v>10763.53</v>
          </cell>
          <cell r="R2904">
            <v>461.69</v>
          </cell>
          <cell r="AB2904" t="str">
            <v>Chirografario</v>
          </cell>
          <cell r="AK2904">
            <v>82628.523452054797</v>
          </cell>
          <cell r="AL2904" t="str">
            <v>Chirografario</v>
          </cell>
          <cell r="AM2904" t="str">
            <v>Chirografario - Altro</v>
          </cell>
          <cell r="AN2904" t="str">
            <v>CONSUMER - NON IPO</v>
          </cell>
        </row>
        <row r="2905">
          <cell r="M2905">
            <v>5807.46</v>
          </cell>
          <cell r="N2905">
            <v>5807.46</v>
          </cell>
          <cell r="R2905">
            <v>1338.12</v>
          </cell>
          <cell r="AB2905" t="str">
            <v>Chirografario</v>
          </cell>
          <cell r="AK2905">
            <v>49753.225808219177</v>
          </cell>
          <cell r="AL2905" t="str">
            <v>Chirografario</v>
          </cell>
          <cell r="AM2905" t="str">
            <v>Chirografario - Altro</v>
          </cell>
          <cell r="AN2905" t="str">
            <v>CONSUMER - NON IPO</v>
          </cell>
        </row>
        <row r="2906">
          <cell r="M2906">
            <v>21383.29</v>
          </cell>
          <cell r="N2906">
            <v>21383.29</v>
          </cell>
          <cell r="R2906">
            <v>956.87</v>
          </cell>
          <cell r="AB2906" t="str">
            <v>Chirografario</v>
          </cell>
          <cell r="AK2906">
            <v>149331.52386301372</v>
          </cell>
          <cell r="AL2906" t="str">
            <v>Chirografario</v>
          </cell>
          <cell r="AM2906" t="str">
            <v>Chirografario - Altro</v>
          </cell>
          <cell r="AN2906" t="str">
            <v>CONSUMER - NON IPO</v>
          </cell>
        </row>
        <row r="2907">
          <cell r="M2907">
            <v>9543.58</v>
          </cell>
          <cell r="N2907">
            <v>9543.5800000000017</v>
          </cell>
          <cell r="R2907">
            <v>405.23</v>
          </cell>
          <cell r="AB2907" t="str">
            <v>Chirografario</v>
          </cell>
          <cell r="AK2907">
            <v>73524.786191780833</v>
          </cell>
          <cell r="AL2907" t="str">
            <v>Chirografario</v>
          </cell>
          <cell r="AM2907" t="str">
            <v>Chirografario - Altro</v>
          </cell>
          <cell r="AN2907" t="str">
            <v>CONSUMER - NON IPO</v>
          </cell>
        </row>
        <row r="2908">
          <cell r="M2908">
            <v>4217.67</v>
          </cell>
          <cell r="N2908">
            <v>4217.67</v>
          </cell>
          <cell r="R2908">
            <v>721.61</v>
          </cell>
          <cell r="AB2908" t="str">
            <v>Chirografario</v>
          </cell>
          <cell r="AK2908">
            <v>32389.394547945205</v>
          </cell>
          <cell r="AL2908" t="str">
            <v>Chirografario</v>
          </cell>
          <cell r="AM2908" t="str">
            <v>Chirografario - Altro</v>
          </cell>
          <cell r="AN2908" t="str">
            <v>CONSUMER - NON IPO</v>
          </cell>
        </row>
        <row r="2909">
          <cell r="M2909">
            <v>5977.72</v>
          </cell>
          <cell r="N2909">
            <v>5977.72</v>
          </cell>
          <cell r="R2909">
            <v>230.09</v>
          </cell>
          <cell r="AB2909" t="str">
            <v>Chirografario</v>
          </cell>
          <cell r="AK2909">
            <v>81018.577643835626</v>
          </cell>
          <cell r="AL2909" t="str">
            <v>Chirografario</v>
          </cell>
          <cell r="AM2909" t="str">
            <v>Chirografario - Altro</v>
          </cell>
          <cell r="AN2909" t="str">
            <v>CONSUMER - NON IPO</v>
          </cell>
        </row>
        <row r="2910">
          <cell r="M2910">
            <v>6532.27</v>
          </cell>
          <cell r="N2910">
            <v>6532.2699999999995</v>
          </cell>
          <cell r="R2910">
            <v>2009.62</v>
          </cell>
          <cell r="AB2910" t="str">
            <v>Chirografario</v>
          </cell>
          <cell r="AK2910">
            <v>55837.486027397259</v>
          </cell>
          <cell r="AL2910" t="str">
            <v>Chirografario</v>
          </cell>
          <cell r="AM2910" t="str">
            <v>Chirografario - Altro</v>
          </cell>
          <cell r="AN2910" t="str">
            <v>CONSUMER - NON IPO</v>
          </cell>
        </row>
        <row r="2911">
          <cell r="M2911">
            <v>12745.810000000001</v>
          </cell>
          <cell r="N2911">
            <v>12745.810000000001</v>
          </cell>
          <cell r="R2911">
            <v>4884.1000000000004</v>
          </cell>
          <cell r="AB2911" t="str">
            <v>Chirografario</v>
          </cell>
          <cell r="AK2911">
            <v>173622.37621917811</v>
          </cell>
          <cell r="AL2911" t="str">
            <v>Chirografario</v>
          </cell>
          <cell r="AM2911" t="str">
            <v>Chirografario - Altro</v>
          </cell>
          <cell r="AN2911" t="str">
            <v>CONSUMER - NON IPO</v>
          </cell>
        </row>
        <row r="2912">
          <cell r="M2912">
            <v>20580.04</v>
          </cell>
          <cell r="N2912">
            <v>20580.04</v>
          </cell>
          <cell r="R2912">
            <v>683.48</v>
          </cell>
          <cell r="AB2912" t="str">
            <v>Chirografario</v>
          </cell>
          <cell r="AK2912">
            <v>278930.02158904111</v>
          </cell>
          <cell r="AL2912" t="str">
            <v>Chirografario</v>
          </cell>
          <cell r="AM2912" t="str">
            <v>Chirografario - Altro</v>
          </cell>
          <cell r="AN2912" t="str">
            <v>CONSUMER - NON IPO</v>
          </cell>
        </row>
        <row r="2913">
          <cell r="M2913">
            <v>7135.77</v>
          </cell>
          <cell r="N2913">
            <v>7135.77</v>
          </cell>
          <cell r="R2913">
            <v>1064.96</v>
          </cell>
          <cell r="AB2913" t="str">
            <v>Chirografario</v>
          </cell>
          <cell r="AK2913">
            <v>47447.982986301373</v>
          </cell>
          <cell r="AL2913" t="str">
            <v>Chirografario</v>
          </cell>
          <cell r="AM2913" t="str">
            <v>Chirografario - Altro</v>
          </cell>
          <cell r="AN2913" t="str">
            <v>CONSUMER - NON IPO</v>
          </cell>
        </row>
        <row r="2914">
          <cell r="M2914">
            <v>5993.41</v>
          </cell>
          <cell r="N2914">
            <v>5993.41</v>
          </cell>
          <cell r="R2914">
            <v>1079.1199999999999</v>
          </cell>
          <cell r="AB2914" t="str">
            <v>Chirografario</v>
          </cell>
          <cell r="AK2914">
            <v>49359.425917808214</v>
          </cell>
          <cell r="AL2914" t="str">
            <v>Chirografario</v>
          </cell>
          <cell r="AM2914" t="str">
            <v>Chirografario - Altro</v>
          </cell>
          <cell r="AN2914" t="str">
            <v>CONSUMER - NON IPO</v>
          </cell>
        </row>
        <row r="2915">
          <cell r="M2915">
            <v>19845.82</v>
          </cell>
          <cell r="N2915">
            <v>19845.82</v>
          </cell>
          <cell r="R2915">
            <v>832.27</v>
          </cell>
          <cell r="AB2915" t="str">
            <v>Chirografario</v>
          </cell>
          <cell r="AK2915">
            <v>126197.66635616438</v>
          </cell>
          <cell r="AL2915" t="str">
            <v>Chirografario</v>
          </cell>
          <cell r="AM2915" t="str">
            <v>Chirografario - Altro</v>
          </cell>
          <cell r="AN2915" t="str">
            <v>CONSUMER - NON IPO</v>
          </cell>
        </row>
        <row r="2916">
          <cell r="M2916">
            <v>2477.52</v>
          </cell>
          <cell r="N2916">
            <v>2477.52</v>
          </cell>
          <cell r="R2916">
            <v>0</v>
          </cell>
          <cell r="AB2916" t="str">
            <v>Chirografario</v>
          </cell>
          <cell r="AK2916">
            <v>17634.512219178083</v>
          </cell>
          <cell r="AL2916" t="str">
            <v>Chirografario</v>
          </cell>
          <cell r="AM2916" t="str">
            <v>Chirografario - Altro</v>
          </cell>
          <cell r="AN2916" t="str">
            <v>CONSUMER - NON IPO</v>
          </cell>
        </row>
        <row r="2917">
          <cell r="M2917">
            <v>9253.16</v>
          </cell>
          <cell r="N2917">
            <v>9253.16</v>
          </cell>
          <cell r="R2917">
            <v>1778.59</v>
          </cell>
          <cell r="AB2917" t="str">
            <v>Chirografario</v>
          </cell>
          <cell r="AK2917">
            <v>18911.937972602736</v>
          </cell>
          <cell r="AL2917" t="str">
            <v>Chirografario</v>
          </cell>
          <cell r="AM2917" t="str">
            <v>Chirografario - Altro</v>
          </cell>
          <cell r="AN2917" t="str">
            <v>CONSUMER - NON IPO</v>
          </cell>
        </row>
        <row r="2918">
          <cell r="M2918">
            <v>3614.9900000000002</v>
          </cell>
          <cell r="N2918">
            <v>3614.99</v>
          </cell>
          <cell r="R2918">
            <v>121.67999999999999</v>
          </cell>
          <cell r="AB2918" t="str">
            <v>Chirografario</v>
          </cell>
          <cell r="AK2918">
            <v>59810.752356164376</v>
          </cell>
          <cell r="AL2918" t="str">
            <v>Chirografario</v>
          </cell>
          <cell r="AM2918" t="str">
            <v>Chirografario - Altro</v>
          </cell>
          <cell r="AN2918" t="str">
            <v>CONSUMER - NON IPO</v>
          </cell>
        </row>
        <row r="2919">
          <cell r="M2919">
            <v>43566.87</v>
          </cell>
          <cell r="N2919">
            <v>43566.87</v>
          </cell>
          <cell r="R2919">
            <v>0</v>
          </cell>
          <cell r="AB2919" t="str">
            <v>Chirografario</v>
          </cell>
          <cell r="AK2919">
            <v>486397.24726027402</v>
          </cell>
          <cell r="AL2919" t="str">
            <v>Chirografario</v>
          </cell>
          <cell r="AM2919" t="str">
            <v>Chirografario - Altro</v>
          </cell>
          <cell r="AN2919" t="str">
            <v>CONSUMER - NON IPO</v>
          </cell>
        </row>
        <row r="2920">
          <cell r="M2920">
            <v>10428.200000000001</v>
          </cell>
          <cell r="N2920">
            <v>10428.199999999999</v>
          </cell>
          <cell r="R2920">
            <v>6424.87</v>
          </cell>
          <cell r="AB2920" t="str">
            <v>Chirografario</v>
          </cell>
          <cell r="AK2920">
            <v>129909.65863013697</v>
          </cell>
          <cell r="AL2920" t="str">
            <v>Chirografario</v>
          </cell>
          <cell r="AM2920" t="str">
            <v>Chirografario - Altro</v>
          </cell>
          <cell r="AN2920" t="str">
            <v>CONSUMER - NON IPO</v>
          </cell>
        </row>
        <row r="2921">
          <cell r="M2921">
            <v>3202.07</v>
          </cell>
          <cell r="N2921">
            <v>3202.0699999999997</v>
          </cell>
          <cell r="R2921">
            <v>127.42</v>
          </cell>
          <cell r="AB2921" t="str">
            <v>Chirografario</v>
          </cell>
          <cell r="AK2921">
            <v>26783.341671232873</v>
          </cell>
          <cell r="AL2921" t="str">
            <v>Chirografario</v>
          </cell>
          <cell r="AM2921" t="str">
            <v>Chirografario - Altro</v>
          </cell>
          <cell r="AN2921" t="str">
            <v>CONSUMER - NON IPO</v>
          </cell>
        </row>
        <row r="2922">
          <cell r="M2922">
            <v>2270.4299999999998</v>
          </cell>
          <cell r="N2922">
            <v>2270.4299999999998</v>
          </cell>
          <cell r="R2922">
            <v>900.74</v>
          </cell>
          <cell r="AB2922" t="str">
            <v>Chirografario</v>
          </cell>
          <cell r="AK2922">
            <v>21528.652684931505</v>
          </cell>
          <cell r="AL2922" t="str">
            <v>Chirografario</v>
          </cell>
          <cell r="AM2922" t="str">
            <v>Chirografario - Altro</v>
          </cell>
          <cell r="AN2922" t="str">
            <v>CONSUMER - NON IPO</v>
          </cell>
        </row>
        <row r="2923">
          <cell r="M2923">
            <v>37978.959999999999</v>
          </cell>
          <cell r="N2923">
            <v>37978.959999999999</v>
          </cell>
          <cell r="R2923">
            <v>6608.71</v>
          </cell>
          <cell r="AB2923" t="str">
            <v>Chirografario</v>
          </cell>
          <cell r="AK2923">
            <v>253054.33073972602</v>
          </cell>
          <cell r="AL2923" t="str">
            <v>Chirografario</v>
          </cell>
          <cell r="AM2923" t="str">
            <v>Chirografario - Altro</v>
          </cell>
          <cell r="AN2923" t="str">
            <v>CONSUMER - NON IPO</v>
          </cell>
        </row>
        <row r="2924">
          <cell r="M2924">
            <v>19643.509999999998</v>
          </cell>
          <cell r="N2924">
            <v>19643.509999999998</v>
          </cell>
          <cell r="R2924">
            <v>7355.83</v>
          </cell>
          <cell r="AB2924" t="str">
            <v>Chirografario</v>
          </cell>
          <cell r="AK2924">
            <v>178998.12126027394</v>
          </cell>
          <cell r="AL2924" t="str">
            <v>Chirografario</v>
          </cell>
          <cell r="AM2924" t="str">
            <v>Chirografario - Altro</v>
          </cell>
          <cell r="AN2924" t="str">
            <v>CONSUMER - NON IPO</v>
          </cell>
        </row>
        <row r="2925">
          <cell r="M2925">
            <v>9967.36</v>
          </cell>
          <cell r="N2925">
            <v>9967.36</v>
          </cell>
          <cell r="R2925">
            <v>3574.58</v>
          </cell>
          <cell r="AB2925" t="str">
            <v>Chirografario</v>
          </cell>
          <cell r="AK2925">
            <v>151066.94663013698</v>
          </cell>
          <cell r="AL2925" t="str">
            <v>Chirografario</v>
          </cell>
          <cell r="AM2925" t="str">
            <v>Chirografario - Altro</v>
          </cell>
          <cell r="AN2925" t="str">
            <v>CONSUMER - NON IPO</v>
          </cell>
        </row>
        <row r="2926">
          <cell r="M2926">
            <v>5974.65</v>
          </cell>
          <cell r="N2926">
            <v>5974.65</v>
          </cell>
          <cell r="R2926">
            <v>1209.8800000000001</v>
          </cell>
          <cell r="AB2926" t="str">
            <v>Chirografario</v>
          </cell>
          <cell r="AK2926">
            <v>46078.465068493148</v>
          </cell>
          <cell r="AL2926" t="str">
            <v>Chirografario</v>
          </cell>
          <cell r="AM2926" t="str">
            <v>Chirografario - Altro</v>
          </cell>
          <cell r="AN2926" t="str">
            <v>CONSUMER - NON IPO</v>
          </cell>
        </row>
        <row r="2927">
          <cell r="M2927">
            <v>19776.099999999999</v>
          </cell>
          <cell r="N2927">
            <v>19776.100000000002</v>
          </cell>
          <cell r="R2927">
            <v>786.4</v>
          </cell>
          <cell r="AB2927" t="str">
            <v>Chirografario</v>
          </cell>
          <cell r="AK2927">
            <v>166281.78328767125</v>
          </cell>
          <cell r="AL2927" t="str">
            <v>Chirografario</v>
          </cell>
          <cell r="AM2927" t="str">
            <v>Chirografario - Altro</v>
          </cell>
          <cell r="AN2927" t="str">
            <v>CONSUMER - NON IPO</v>
          </cell>
        </row>
        <row r="2928">
          <cell r="M2928">
            <v>10224.1</v>
          </cell>
          <cell r="N2928">
            <v>10224.099999999999</v>
          </cell>
          <cell r="R2928">
            <v>4377.9399999999996</v>
          </cell>
          <cell r="AB2928" t="str">
            <v>Chirografario</v>
          </cell>
          <cell r="AK2928">
            <v>73837.609863013684</v>
          </cell>
          <cell r="AL2928" t="str">
            <v>Chirografario</v>
          </cell>
          <cell r="AM2928" t="str">
            <v>Chirografario - Altro</v>
          </cell>
          <cell r="AN2928" t="str">
            <v>CONSUMER - NON IPO</v>
          </cell>
        </row>
        <row r="2929">
          <cell r="M2929">
            <v>23485.02</v>
          </cell>
          <cell r="N2929">
            <v>23485.02</v>
          </cell>
          <cell r="R2929">
            <v>950.84</v>
          </cell>
          <cell r="AB2929" t="str">
            <v>Chirografario</v>
          </cell>
          <cell r="AK2929">
            <v>181124.19534246577</v>
          </cell>
          <cell r="AL2929" t="str">
            <v>Chirografario</v>
          </cell>
          <cell r="AM2929" t="str">
            <v>Chirografario - Altro</v>
          </cell>
          <cell r="AN2929" t="str">
            <v>CONSUMER - NON IPO</v>
          </cell>
        </row>
        <row r="2930">
          <cell r="M2930">
            <v>25950.449999999997</v>
          </cell>
          <cell r="N2930">
            <v>25950.45</v>
          </cell>
          <cell r="R2930">
            <v>10573.810000000001</v>
          </cell>
          <cell r="AB2930" t="str">
            <v>Chirografario</v>
          </cell>
          <cell r="AK2930">
            <v>223244.9671232877</v>
          </cell>
          <cell r="AL2930" t="str">
            <v>Chirografario</v>
          </cell>
          <cell r="AM2930" t="str">
            <v>Chirografario - Altro</v>
          </cell>
          <cell r="AN2930" t="str">
            <v>CONSUMER - NON IPO</v>
          </cell>
        </row>
        <row r="2931">
          <cell r="M2931">
            <v>4336.79</v>
          </cell>
          <cell r="N2931">
            <v>4336.8599999999997</v>
          </cell>
          <cell r="R2931">
            <v>109.02</v>
          </cell>
          <cell r="AB2931" t="str">
            <v>Chirografario</v>
          </cell>
          <cell r="AK2931">
            <v>75140.555178082184</v>
          </cell>
          <cell r="AL2931" t="str">
            <v>Chirografario</v>
          </cell>
          <cell r="AM2931" t="str">
            <v>Chirografario - Altro</v>
          </cell>
          <cell r="AN2931" t="str">
            <v>CONSUMER - NON IPO</v>
          </cell>
        </row>
        <row r="2932">
          <cell r="M2932">
            <v>21208.880000000001</v>
          </cell>
          <cell r="N2932">
            <v>21208.880000000001</v>
          </cell>
          <cell r="R2932">
            <v>897.01</v>
          </cell>
          <cell r="AB2932" t="str">
            <v>Chirografario</v>
          </cell>
          <cell r="AK2932">
            <v>151948.55123287672</v>
          </cell>
          <cell r="AL2932" t="str">
            <v>Chirografario</v>
          </cell>
          <cell r="AM2932" t="str">
            <v>Chirografario - Altro</v>
          </cell>
          <cell r="AN2932" t="str">
            <v>CONSUMER - NON IPO</v>
          </cell>
        </row>
        <row r="2933">
          <cell r="M2933">
            <v>5845.54</v>
          </cell>
          <cell r="N2933">
            <v>5845.54</v>
          </cell>
          <cell r="R2933">
            <v>1900.79</v>
          </cell>
          <cell r="AB2933" t="str">
            <v>Chirografario</v>
          </cell>
          <cell r="AK2933">
            <v>39301.24701369863</v>
          </cell>
          <cell r="AL2933" t="str">
            <v>Chirografario</v>
          </cell>
          <cell r="AM2933" t="str">
            <v>Chirografario - Altro</v>
          </cell>
          <cell r="AN2933" t="str">
            <v>CONSUMER - NON IPO</v>
          </cell>
        </row>
        <row r="2934">
          <cell r="M2934">
            <v>5960.22</v>
          </cell>
          <cell r="N2934">
            <v>5960.22</v>
          </cell>
          <cell r="R2934">
            <v>1002.75</v>
          </cell>
          <cell r="AB2934" t="str">
            <v>Chirografario</v>
          </cell>
          <cell r="AK2934">
            <v>43485.111945205485</v>
          </cell>
          <cell r="AL2934" t="str">
            <v>Chirografario</v>
          </cell>
          <cell r="AM2934" t="str">
            <v>Chirografario - Altro</v>
          </cell>
          <cell r="AN2934" t="str">
            <v>CONSUMER - NON IPO</v>
          </cell>
        </row>
        <row r="2935">
          <cell r="M2935">
            <v>9637.2999999999993</v>
          </cell>
          <cell r="N2935">
            <v>9637.2999999999993</v>
          </cell>
          <cell r="R2935">
            <v>1724.97</v>
          </cell>
          <cell r="AB2935" t="str">
            <v>Chirografario</v>
          </cell>
          <cell r="AK2935">
            <v>67302.678630136987</v>
          </cell>
          <cell r="AL2935" t="str">
            <v>Chirografario</v>
          </cell>
          <cell r="AM2935" t="str">
            <v>Chirografario - Altro</v>
          </cell>
          <cell r="AN2935" t="str">
            <v>CONSUMER - NON IPO</v>
          </cell>
        </row>
        <row r="2936">
          <cell r="M2936">
            <v>42120.4</v>
          </cell>
          <cell r="N2936">
            <v>42120.399999999994</v>
          </cell>
          <cell r="R2936">
            <v>0</v>
          </cell>
          <cell r="AB2936" t="str">
            <v>Chirografario</v>
          </cell>
          <cell r="AK2936">
            <v>233797.06958904106</v>
          </cell>
          <cell r="AL2936" t="str">
            <v>Chirografario</v>
          </cell>
          <cell r="AM2936" t="str">
            <v>Chirografario - Altro</v>
          </cell>
          <cell r="AN2936" t="str">
            <v>CONSUMER - NON IPO</v>
          </cell>
        </row>
        <row r="2937">
          <cell r="M2937">
            <v>7711.47</v>
          </cell>
          <cell r="N2937">
            <v>7711.47</v>
          </cell>
          <cell r="R2937">
            <v>288.52</v>
          </cell>
          <cell r="AB2937" t="str">
            <v>Chirografario</v>
          </cell>
          <cell r="AK2937">
            <v>16606.069643835617</v>
          </cell>
          <cell r="AL2937" t="str">
            <v>Chirografario</v>
          </cell>
          <cell r="AM2937" t="str">
            <v>Chirografario - Altro</v>
          </cell>
          <cell r="AN2937" t="str">
            <v>CONSUMER - NON IPO</v>
          </cell>
        </row>
        <row r="2938">
          <cell r="M2938">
            <v>1605.79</v>
          </cell>
          <cell r="N2938">
            <v>1605.79</v>
          </cell>
          <cell r="R2938">
            <v>722.09</v>
          </cell>
          <cell r="AB2938" t="str">
            <v>Chirografario</v>
          </cell>
          <cell r="AK2938">
            <v>11196.535753424658</v>
          </cell>
          <cell r="AL2938" t="str">
            <v>Chirografario</v>
          </cell>
          <cell r="AM2938" t="str">
            <v>Chirografario - Altro</v>
          </cell>
          <cell r="AN2938" t="str">
            <v>CONSUMER - NON IPO</v>
          </cell>
        </row>
        <row r="2939">
          <cell r="M2939">
            <v>5697.6</v>
          </cell>
          <cell r="N2939">
            <v>5697.5999999999995</v>
          </cell>
          <cell r="R2939">
            <v>248.98</v>
          </cell>
          <cell r="AB2939" t="str">
            <v>Chirografario</v>
          </cell>
          <cell r="AK2939">
            <v>38915.388493150684</v>
          </cell>
          <cell r="AL2939" t="str">
            <v>Chirografario</v>
          </cell>
          <cell r="AM2939" t="str">
            <v>Chirografario - Altro</v>
          </cell>
          <cell r="AN2939" t="str">
            <v>CONSUMER - NON IPO</v>
          </cell>
        </row>
        <row r="2940">
          <cell r="M2940">
            <v>3311.19</v>
          </cell>
          <cell r="N2940">
            <v>3311.19</v>
          </cell>
          <cell r="R2940">
            <v>132.38999999999999</v>
          </cell>
          <cell r="AB2940" t="str">
            <v>Chirografario</v>
          </cell>
          <cell r="AK2940">
            <v>7130.3981917808214</v>
          </cell>
          <cell r="AL2940" t="str">
            <v>Chirografario</v>
          </cell>
          <cell r="AM2940" t="str">
            <v>Chirografario - Altro</v>
          </cell>
          <cell r="AN2940" t="str">
            <v>CONSUMER - NON IPO</v>
          </cell>
        </row>
        <row r="2941">
          <cell r="M2941">
            <v>17689.330000000002</v>
          </cell>
          <cell r="N2941">
            <v>17689.330000000002</v>
          </cell>
          <cell r="R2941">
            <v>0</v>
          </cell>
          <cell r="AB2941" t="str">
            <v>Chirografario</v>
          </cell>
          <cell r="AK2941">
            <v>132354.95953424659</v>
          </cell>
          <cell r="AL2941" t="str">
            <v>Chirografario</v>
          </cell>
          <cell r="AM2941" t="str">
            <v>Chirografario - Altro</v>
          </cell>
          <cell r="AN2941" t="str">
            <v>CONSUMER - NON IPO</v>
          </cell>
        </row>
        <row r="2942">
          <cell r="M2942">
            <v>4549.08</v>
          </cell>
          <cell r="N2942">
            <v>4549.08</v>
          </cell>
          <cell r="R2942">
            <v>772.05</v>
          </cell>
          <cell r="AB2942" t="str">
            <v>Chirografario</v>
          </cell>
          <cell r="AK2942">
            <v>38685.874849315071</v>
          </cell>
          <cell r="AL2942" t="str">
            <v>Chirografario</v>
          </cell>
          <cell r="AM2942" t="str">
            <v>Chirografario - Altro</v>
          </cell>
          <cell r="AN2942" t="str">
            <v>CONSUMER - NON IPO</v>
          </cell>
        </row>
        <row r="2943">
          <cell r="M2943">
            <v>14460.08</v>
          </cell>
          <cell r="N2943">
            <v>14460.080000000002</v>
          </cell>
          <cell r="R2943">
            <v>2366.13</v>
          </cell>
          <cell r="AB2943" t="str">
            <v>Chirografario</v>
          </cell>
          <cell r="AK2943">
            <v>123485.12153424657</v>
          </cell>
          <cell r="AL2943" t="str">
            <v>Chirografario</v>
          </cell>
          <cell r="AM2943" t="str">
            <v>Chirografario - Altro</v>
          </cell>
          <cell r="AN2943" t="str">
            <v>CONSUMER - NON IPO</v>
          </cell>
        </row>
        <row r="2944">
          <cell r="M2944">
            <v>24134.31</v>
          </cell>
          <cell r="N2944">
            <v>24134.309999999998</v>
          </cell>
          <cell r="R2944">
            <v>1088.72</v>
          </cell>
          <cell r="AB2944" t="str">
            <v>Chirografario</v>
          </cell>
          <cell r="AK2944">
            <v>168675.68441095887</v>
          </cell>
          <cell r="AL2944" t="str">
            <v>Chirografario</v>
          </cell>
          <cell r="AM2944" t="str">
            <v>Chirografario - Altro</v>
          </cell>
          <cell r="AN2944" t="str">
            <v>CONSUMER - NON IPO</v>
          </cell>
        </row>
        <row r="2945">
          <cell r="M2945">
            <v>16581.91</v>
          </cell>
          <cell r="N2945">
            <v>16581.91</v>
          </cell>
          <cell r="R2945">
            <v>2235.88</v>
          </cell>
          <cell r="AB2945" t="str">
            <v>Chirografario</v>
          </cell>
          <cell r="AK2945">
            <v>118026.85528767123</v>
          </cell>
          <cell r="AL2945" t="str">
            <v>Chirografario</v>
          </cell>
          <cell r="AM2945" t="str">
            <v>Chirografario - Altro</v>
          </cell>
          <cell r="AN2945" t="str">
            <v>CONSUMER - NON IPO</v>
          </cell>
        </row>
        <row r="2946">
          <cell r="M2946">
            <v>9620.36</v>
          </cell>
          <cell r="N2946">
            <v>9620.36</v>
          </cell>
          <cell r="R2946">
            <v>418.24</v>
          </cell>
          <cell r="AB2946" t="str">
            <v>Chirografario</v>
          </cell>
          <cell r="AK2946">
            <v>55060.087780821916</v>
          </cell>
          <cell r="AL2946" t="str">
            <v>Chirografario</v>
          </cell>
          <cell r="AM2946" t="str">
            <v>Chirografario - Altro</v>
          </cell>
          <cell r="AN2946" t="str">
            <v>CONSUMER - NON IPO</v>
          </cell>
        </row>
        <row r="2947">
          <cell r="M2947">
            <v>28547.51</v>
          </cell>
          <cell r="N2947">
            <v>28547.510000000002</v>
          </cell>
          <cell r="R2947">
            <v>5062.1899999999996</v>
          </cell>
          <cell r="AB2947" t="str">
            <v>Chirografario</v>
          </cell>
          <cell r="AK2947">
            <v>190212.45019178084</v>
          </cell>
          <cell r="AL2947" t="str">
            <v>Chirografario</v>
          </cell>
          <cell r="AM2947" t="str">
            <v>Chirografario - Altro</v>
          </cell>
          <cell r="AN2947" t="str">
            <v>CONSUMER - NON IPO</v>
          </cell>
        </row>
        <row r="2948">
          <cell r="M2948">
            <v>6480.64</v>
          </cell>
          <cell r="N2948">
            <v>6480.64</v>
          </cell>
          <cell r="R2948">
            <v>1500.94</v>
          </cell>
          <cell r="AB2948" t="str">
            <v>Chirografario</v>
          </cell>
          <cell r="AK2948">
            <v>55396.155616438358</v>
          </cell>
          <cell r="AL2948" t="str">
            <v>Chirografario</v>
          </cell>
          <cell r="AM2948" t="str">
            <v>Chirografario - Altro</v>
          </cell>
          <cell r="AN2948" t="str">
            <v>CONSUMER - NON IPO</v>
          </cell>
        </row>
        <row r="2949">
          <cell r="M2949">
            <v>8135.97</v>
          </cell>
          <cell r="N2949">
            <v>8135.97</v>
          </cell>
          <cell r="R2949">
            <v>2126.36</v>
          </cell>
          <cell r="AB2949" t="str">
            <v>Chirografario</v>
          </cell>
          <cell r="AK2949">
            <v>63906.372575342466</v>
          </cell>
          <cell r="AL2949" t="str">
            <v>Chirografario</v>
          </cell>
          <cell r="AM2949" t="str">
            <v>Chirografario - Altro</v>
          </cell>
          <cell r="AN2949" t="str">
            <v>CONSUMER - NON IPO</v>
          </cell>
        </row>
        <row r="2950">
          <cell r="M2950">
            <v>18302.32</v>
          </cell>
          <cell r="N2950">
            <v>18302.32</v>
          </cell>
          <cell r="R2950">
            <v>632.85</v>
          </cell>
          <cell r="AB2950" t="str">
            <v>Chirografario</v>
          </cell>
          <cell r="AK2950">
            <v>220580.56350684928</v>
          </cell>
          <cell r="AL2950" t="str">
            <v>Chirografario</v>
          </cell>
          <cell r="AM2950" t="str">
            <v>Chirografario - Altro</v>
          </cell>
          <cell r="AN2950" t="str">
            <v>CONSUMER - NON IPO</v>
          </cell>
        </row>
        <row r="2951">
          <cell r="M2951">
            <v>6537.02</v>
          </cell>
          <cell r="N2951">
            <v>6537.0199999999995</v>
          </cell>
          <cell r="R2951">
            <v>3497.08</v>
          </cell>
          <cell r="AB2951" t="str">
            <v>Chirografario</v>
          </cell>
          <cell r="AK2951">
            <v>46188.971452054786</v>
          </cell>
          <cell r="AL2951" t="str">
            <v>Chirografario</v>
          </cell>
          <cell r="AM2951" t="str">
            <v>Chirografario - Altro</v>
          </cell>
          <cell r="AN2951" t="str">
            <v>CONSUMER - NON IPO</v>
          </cell>
        </row>
        <row r="2952">
          <cell r="M2952">
            <v>43093.96</v>
          </cell>
          <cell r="N2952">
            <v>43093.96</v>
          </cell>
          <cell r="R2952">
            <v>9624.6299999999992</v>
          </cell>
          <cell r="AB2952" t="str">
            <v>Chirografario</v>
          </cell>
          <cell r="AK2952">
            <v>305199.68931506848</v>
          </cell>
          <cell r="AL2952" t="str">
            <v>Chirografario</v>
          </cell>
          <cell r="AM2952" t="str">
            <v>Chirografario - Altro</v>
          </cell>
          <cell r="AN2952" t="str">
            <v>CONSUMER - NON IPO</v>
          </cell>
        </row>
        <row r="2953">
          <cell r="M2953">
            <v>41205.29</v>
          </cell>
          <cell r="N2953">
            <v>41205.29</v>
          </cell>
          <cell r="R2953">
            <v>0</v>
          </cell>
          <cell r="AB2953" t="str">
            <v>Chirografario</v>
          </cell>
          <cell r="AK2953">
            <v>376717.95268493152</v>
          </cell>
          <cell r="AL2953" t="str">
            <v>Chirografario</v>
          </cell>
          <cell r="AM2953" t="str">
            <v>Chirografario - Altro</v>
          </cell>
          <cell r="AN2953" t="str">
            <v>CONSUMER - NON IPO</v>
          </cell>
        </row>
        <row r="2954">
          <cell r="M2954">
            <v>22239.119999999999</v>
          </cell>
          <cell r="N2954">
            <v>22239.120000000003</v>
          </cell>
          <cell r="R2954">
            <v>764.43999999999994</v>
          </cell>
          <cell r="AB2954" t="str">
            <v>Chirografario</v>
          </cell>
          <cell r="AK2954">
            <v>348697.21578082198</v>
          </cell>
          <cell r="AL2954" t="str">
            <v>Chirografario</v>
          </cell>
          <cell r="AM2954" t="str">
            <v>Chirografario - Altro</v>
          </cell>
          <cell r="AN2954" t="str">
            <v>CONSUMER - NON IPO</v>
          </cell>
        </row>
        <row r="2955">
          <cell r="M2955">
            <v>135757.99</v>
          </cell>
          <cell r="N2955">
            <v>135757.99</v>
          </cell>
          <cell r="R2955">
            <v>5037.1000000000004</v>
          </cell>
          <cell r="AB2955" t="str">
            <v>Chirografario</v>
          </cell>
          <cell r="AK2955">
            <v>1242278.5934246574</v>
          </cell>
          <cell r="AL2955" t="str">
            <v>Chirografario</v>
          </cell>
          <cell r="AM2955" t="str">
            <v>Chirografario - Altro</v>
          </cell>
          <cell r="AN2955" t="str">
            <v>CONSUMER - NON IPO</v>
          </cell>
        </row>
        <row r="2956">
          <cell r="M2956">
            <v>9447.32</v>
          </cell>
          <cell r="N2956">
            <v>9447.32</v>
          </cell>
          <cell r="R2956">
            <v>3481.71</v>
          </cell>
          <cell r="AB2956" t="str">
            <v>Chirografario</v>
          </cell>
          <cell r="AK2956">
            <v>138862.66246575341</v>
          </cell>
          <cell r="AL2956" t="str">
            <v>Chirografario</v>
          </cell>
          <cell r="AM2956" t="str">
            <v>Chirografario - Altro</v>
          </cell>
          <cell r="AN2956" t="str">
            <v>CONSUMER - NON IPO</v>
          </cell>
        </row>
        <row r="2957">
          <cell r="M2957">
            <v>18525.62</v>
          </cell>
          <cell r="N2957">
            <v>18525.62</v>
          </cell>
          <cell r="R2957">
            <v>12400</v>
          </cell>
          <cell r="AB2957" t="str">
            <v>Chirografario</v>
          </cell>
          <cell r="AK2957">
            <v>60094.065972602737</v>
          </cell>
          <cell r="AL2957" t="str">
            <v>Chirografario</v>
          </cell>
          <cell r="AM2957" t="str">
            <v>Chirografario - Altro</v>
          </cell>
          <cell r="AN2957" t="str">
            <v>CONSUMER - NON IPO</v>
          </cell>
        </row>
        <row r="2958">
          <cell r="M2958">
            <v>7588.88</v>
          </cell>
          <cell r="N2958">
            <v>7588.88</v>
          </cell>
          <cell r="R2958">
            <v>1844.13</v>
          </cell>
          <cell r="AB2958" t="str">
            <v>Chirografario</v>
          </cell>
          <cell r="AK2958">
            <v>58320.023013698628</v>
          </cell>
          <cell r="AL2958" t="str">
            <v>Chirografario</v>
          </cell>
          <cell r="AM2958" t="str">
            <v>Chirografario - Altro</v>
          </cell>
          <cell r="AN2958" t="str">
            <v>CONSUMER - NON IPO</v>
          </cell>
        </row>
        <row r="2959">
          <cell r="M2959">
            <v>37912.11</v>
          </cell>
          <cell r="N2959">
            <v>37912.11</v>
          </cell>
          <cell r="R2959">
            <v>0</v>
          </cell>
          <cell r="AB2959" t="str">
            <v>Chirografario</v>
          </cell>
          <cell r="AK2959">
            <v>355231.27726027399</v>
          </cell>
          <cell r="AL2959" t="str">
            <v>Chirografario</v>
          </cell>
          <cell r="AM2959" t="str">
            <v>Chirografario - Altro</v>
          </cell>
          <cell r="AN2959" t="str">
            <v>CONSUMER - NON IPO</v>
          </cell>
        </row>
        <row r="2960">
          <cell r="M2960">
            <v>5232.53</v>
          </cell>
          <cell r="N2960">
            <v>5232.53</v>
          </cell>
          <cell r="R2960">
            <v>203.61</v>
          </cell>
          <cell r="AB2960" t="str">
            <v>Chirografario</v>
          </cell>
          <cell r="AK2960">
            <v>45415.493260273972</v>
          </cell>
          <cell r="AL2960" t="str">
            <v>Chirografario</v>
          </cell>
          <cell r="AM2960" t="str">
            <v>Chirografario - Altro</v>
          </cell>
          <cell r="AN2960" t="str">
            <v>CONSUMER - NON IPO</v>
          </cell>
        </row>
        <row r="2961">
          <cell r="M2961">
            <v>4785.4799999999996</v>
          </cell>
          <cell r="N2961">
            <v>4785.4799999999996</v>
          </cell>
          <cell r="R2961">
            <v>192.17</v>
          </cell>
          <cell r="AB2961" t="str">
            <v>Chirografario</v>
          </cell>
          <cell r="AK2961">
            <v>34560.343232876708</v>
          </cell>
          <cell r="AL2961" t="str">
            <v>Chirografario</v>
          </cell>
          <cell r="AM2961" t="str">
            <v>Chirografario - Altro</v>
          </cell>
          <cell r="AN2961" t="str">
            <v>CONSUMER - NON IPO</v>
          </cell>
        </row>
        <row r="2962">
          <cell r="M2962">
            <v>19386.37</v>
          </cell>
          <cell r="N2962">
            <v>19386.37</v>
          </cell>
          <cell r="R2962">
            <v>816.1</v>
          </cell>
          <cell r="AB2962" t="str">
            <v>Chirografario</v>
          </cell>
          <cell r="AK2962">
            <v>139847.43071232876</v>
          </cell>
          <cell r="AL2962" t="str">
            <v>Chirografario</v>
          </cell>
          <cell r="AM2962" t="str">
            <v>Chirografario - Altro</v>
          </cell>
          <cell r="AN2962" t="str">
            <v>CONSUMER - NON IPO</v>
          </cell>
        </row>
        <row r="2963">
          <cell r="M2963">
            <v>24472.09</v>
          </cell>
          <cell r="N2963">
            <v>24472.09</v>
          </cell>
          <cell r="R2963">
            <v>1073.07</v>
          </cell>
          <cell r="AB2963" t="str">
            <v>Chirografario</v>
          </cell>
          <cell r="AK2963">
            <v>89373.413616438367</v>
          </cell>
          <cell r="AL2963" t="str">
            <v>Chirografario</v>
          </cell>
          <cell r="AM2963" t="str">
            <v>Chirografario - Altro</v>
          </cell>
          <cell r="AN2963" t="str">
            <v>CONSUMER - NON IPO</v>
          </cell>
        </row>
        <row r="2964">
          <cell r="M2964">
            <v>12594.51</v>
          </cell>
          <cell r="N2964">
            <v>12594.51</v>
          </cell>
          <cell r="R2964">
            <v>5459.69</v>
          </cell>
          <cell r="AB2964" t="str">
            <v>Chirografario</v>
          </cell>
          <cell r="AK2964">
            <v>183914.35150684931</v>
          </cell>
          <cell r="AL2964" t="str">
            <v>Chirografario</v>
          </cell>
          <cell r="AM2964" t="str">
            <v>Chirografario - Altro</v>
          </cell>
          <cell r="AN2964" t="str">
            <v>CONSUMER - NON IPO</v>
          </cell>
        </row>
        <row r="2965">
          <cell r="M2965">
            <v>4712.04</v>
          </cell>
          <cell r="N2965">
            <v>4712.04</v>
          </cell>
          <cell r="R2965">
            <v>1634.42</v>
          </cell>
          <cell r="AB2965" t="str">
            <v>Chirografario</v>
          </cell>
          <cell r="AK2965">
            <v>31331.838575342463</v>
          </cell>
          <cell r="AL2965" t="str">
            <v>Chirografario</v>
          </cell>
          <cell r="AM2965" t="str">
            <v>Chirografario - Altro</v>
          </cell>
          <cell r="AN2965" t="str">
            <v>CONSUMER - NON IPO</v>
          </cell>
        </row>
        <row r="2966">
          <cell r="M2966">
            <v>7310.36</v>
          </cell>
          <cell r="N2966">
            <v>7310.3600000000006</v>
          </cell>
          <cell r="R2966">
            <v>701.98</v>
          </cell>
          <cell r="AB2966" t="str">
            <v>Chirografario</v>
          </cell>
          <cell r="AK2966">
            <v>52374.223013698633</v>
          </cell>
          <cell r="AL2966" t="str">
            <v>Chirografario</v>
          </cell>
          <cell r="AM2966" t="str">
            <v>Chirografario - Altro</v>
          </cell>
          <cell r="AN2966" t="str">
            <v>CONSUMER - NON IPO</v>
          </cell>
        </row>
        <row r="2967">
          <cell r="M2967">
            <v>9264.08</v>
          </cell>
          <cell r="N2967">
            <v>9264.08</v>
          </cell>
          <cell r="R2967">
            <v>1830.17</v>
          </cell>
          <cell r="AB2967" t="str">
            <v>Chirografario</v>
          </cell>
          <cell r="AK2967">
            <v>86752.398465753417</v>
          </cell>
          <cell r="AL2967" t="str">
            <v>Chirografario</v>
          </cell>
          <cell r="AM2967" t="str">
            <v>Chirografario - Altro</v>
          </cell>
          <cell r="AN2967" t="str">
            <v>CONSUMER - NON IPO</v>
          </cell>
        </row>
        <row r="2968">
          <cell r="M2968">
            <v>16042.22</v>
          </cell>
          <cell r="N2968">
            <v>16042.220000000001</v>
          </cell>
          <cell r="R2968">
            <v>4752.09</v>
          </cell>
          <cell r="AB2968" t="str">
            <v>Chirografario</v>
          </cell>
          <cell r="AK2968">
            <v>113438.27347945207</v>
          </cell>
          <cell r="AL2968" t="str">
            <v>Chirografario</v>
          </cell>
          <cell r="AM2968" t="str">
            <v>Chirografario - Altro</v>
          </cell>
          <cell r="AN2968" t="str">
            <v>CONSUMER - NON IPO</v>
          </cell>
        </row>
        <row r="2969">
          <cell r="M2969">
            <v>6941.13</v>
          </cell>
          <cell r="N2969">
            <v>6941.13</v>
          </cell>
          <cell r="R2969">
            <v>292.13</v>
          </cell>
          <cell r="AB2969" t="str">
            <v>Chirografario</v>
          </cell>
          <cell r="AK2969">
            <v>37444.068410958906</v>
          </cell>
          <cell r="AL2969" t="str">
            <v>Chirografario</v>
          </cell>
          <cell r="AM2969" t="str">
            <v>Chirografario - Altro</v>
          </cell>
          <cell r="AN2969" t="str">
            <v>CONSUMER - NON IPO</v>
          </cell>
        </row>
        <row r="2970">
          <cell r="M2970">
            <v>3681.93</v>
          </cell>
          <cell r="N2970">
            <v>3681.9300000000003</v>
          </cell>
          <cell r="R2970">
            <v>176.35</v>
          </cell>
          <cell r="AB2970" t="str">
            <v>Chirografario</v>
          </cell>
          <cell r="AK2970">
            <v>6728.3487945205479</v>
          </cell>
          <cell r="AL2970" t="str">
            <v>Chirografario</v>
          </cell>
          <cell r="AM2970" t="str">
            <v>Chirografario - Altro</v>
          </cell>
          <cell r="AN2970" t="str">
            <v>CONSUMER - NON IPO</v>
          </cell>
        </row>
        <row r="2971">
          <cell r="M2971">
            <v>5989.38</v>
          </cell>
          <cell r="N2971">
            <v>5989.3799999999992</v>
          </cell>
          <cell r="R2971">
            <v>242.63</v>
          </cell>
          <cell r="AB2971" t="str">
            <v>Chirografario</v>
          </cell>
          <cell r="AK2971">
            <v>46257.704712328756</v>
          </cell>
          <cell r="AL2971" t="str">
            <v>Chirografario</v>
          </cell>
          <cell r="AM2971" t="str">
            <v>Chirografario - Altro</v>
          </cell>
          <cell r="AN2971" t="str">
            <v>CONSUMER - NON IPO</v>
          </cell>
        </row>
        <row r="2972">
          <cell r="M2972">
            <v>9456.77</v>
          </cell>
          <cell r="N2972">
            <v>9456.77</v>
          </cell>
          <cell r="R2972">
            <v>1238.95</v>
          </cell>
          <cell r="AB2972" t="str">
            <v>Chirografario</v>
          </cell>
          <cell r="AK2972">
            <v>195819.91139726026</v>
          </cell>
          <cell r="AL2972" t="str">
            <v>Chirografario</v>
          </cell>
          <cell r="AM2972" t="str">
            <v>Chirografario - Altro</v>
          </cell>
          <cell r="AN2972" t="str">
            <v>CONSUMER - NON IPO</v>
          </cell>
        </row>
        <row r="2973">
          <cell r="M2973">
            <v>11361.84</v>
          </cell>
          <cell r="N2973">
            <v>11361.84</v>
          </cell>
          <cell r="R2973">
            <v>488.87</v>
          </cell>
          <cell r="AB2973" t="str">
            <v>Chirografario</v>
          </cell>
          <cell r="AK2973">
            <v>97493.925698630133</v>
          </cell>
          <cell r="AL2973" t="str">
            <v>Chirografario</v>
          </cell>
          <cell r="AM2973" t="str">
            <v>Chirografario - Altro</v>
          </cell>
          <cell r="AN2973" t="str">
            <v>CONSUMER - NON IPO</v>
          </cell>
        </row>
        <row r="2974">
          <cell r="M2974">
            <v>17496.689999999999</v>
          </cell>
          <cell r="N2974">
            <v>17496.689999999999</v>
          </cell>
          <cell r="R2974">
            <v>9967.5300000000007</v>
          </cell>
          <cell r="AB2974" t="str">
            <v>Chirografario</v>
          </cell>
          <cell r="AK2974">
            <v>95728.465561643839</v>
          </cell>
          <cell r="AL2974" t="str">
            <v>Chirografario</v>
          </cell>
          <cell r="AM2974" t="str">
            <v>Chirografario - Altro</v>
          </cell>
          <cell r="AN2974" t="str">
            <v>CONSUMER - NON IPO</v>
          </cell>
        </row>
        <row r="2975">
          <cell r="M2975">
            <v>1581.01</v>
          </cell>
          <cell r="N2975">
            <v>1581.01</v>
          </cell>
          <cell r="R2975">
            <v>576.03</v>
          </cell>
          <cell r="AB2975" t="str">
            <v>Chirografario</v>
          </cell>
          <cell r="AK2975">
            <v>12418.508684931507</v>
          </cell>
          <cell r="AL2975" t="str">
            <v>Chirografario</v>
          </cell>
          <cell r="AM2975" t="str">
            <v>Chirografario - Altro</v>
          </cell>
          <cell r="AN2975" t="str">
            <v>CONSUMER - NON IPO</v>
          </cell>
        </row>
        <row r="2976">
          <cell r="M2976">
            <v>7328.17</v>
          </cell>
          <cell r="N2976">
            <v>7328.17</v>
          </cell>
          <cell r="R2976">
            <v>1698.81</v>
          </cell>
          <cell r="AB2976" t="str">
            <v>Chirografario</v>
          </cell>
          <cell r="AK2976">
            <v>62600.641260273973</v>
          </cell>
          <cell r="AL2976" t="str">
            <v>Chirografario</v>
          </cell>
          <cell r="AM2976" t="str">
            <v>Chirografario - Altro</v>
          </cell>
          <cell r="AN2976" t="str">
            <v>CONSUMER - NON IPO</v>
          </cell>
        </row>
        <row r="2977">
          <cell r="M2977">
            <v>16583.16</v>
          </cell>
          <cell r="N2977">
            <v>16583.16</v>
          </cell>
          <cell r="R2977">
            <v>686.98</v>
          </cell>
          <cell r="AB2977" t="str">
            <v>Chirografario</v>
          </cell>
          <cell r="AK2977">
            <v>119126.15210958903</v>
          </cell>
          <cell r="AL2977" t="str">
            <v>Chirografario</v>
          </cell>
          <cell r="AM2977" t="str">
            <v>Chirografario - Altro</v>
          </cell>
          <cell r="AN2977" t="str">
            <v>CONSUMER - NON IPO</v>
          </cell>
        </row>
        <row r="2978">
          <cell r="M2978">
            <v>10332.39</v>
          </cell>
          <cell r="N2978">
            <v>10332.390000000001</v>
          </cell>
          <cell r="R2978">
            <v>2462.6799999999998</v>
          </cell>
          <cell r="AB2978" t="str">
            <v>Chirografario</v>
          </cell>
          <cell r="AK2978">
            <v>88292.395643835625</v>
          </cell>
          <cell r="AL2978" t="str">
            <v>Chirografario</v>
          </cell>
          <cell r="AM2978" t="str">
            <v>Chirografario - Altro</v>
          </cell>
          <cell r="AN2978" t="str">
            <v>CONSUMER - NON IPO</v>
          </cell>
        </row>
        <row r="2979">
          <cell r="M2979">
            <v>28199.659999999996</v>
          </cell>
          <cell r="N2979">
            <v>28199.659999999996</v>
          </cell>
          <cell r="R2979">
            <v>1259.49</v>
          </cell>
          <cell r="AB2979" t="str">
            <v>Chirografario</v>
          </cell>
          <cell r="AK2979">
            <v>194848.06169863013</v>
          </cell>
          <cell r="AL2979" t="str">
            <v>Chirografario</v>
          </cell>
          <cell r="AM2979" t="str">
            <v>Chirografario - Altro</v>
          </cell>
          <cell r="AN2979" t="str">
            <v>CONSUMER - NON IPO</v>
          </cell>
        </row>
        <row r="2980">
          <cell r="M2980">
            <v>1989.98</v>
          </cell>
          <cell r="N2980">
            <v>1989.98</v>
          </cell>
          <cell r="R2980">
            <v>812.07</v>
          </cell>
          <cell r="AB2980" t="str">
            <v>Chirografario</v>
          </cell>
          <cell r="AK2980">
            <v>15734.472</v>
          </cell>
          <cell r="AL2980" t="str">
            <v>Chirografario</v>
          </cell>
          <cell r="AM2980" t="str">
            <v>Chirografario - Altro</v>
          </cell>
          <cell r="AN2980" t="str">
            <v>CONSUMER - NON IPO</v>
          </cell>
        </row>
        <row r="2981">
          <cell r="M2981">
            <v>21025</v>
          </cell>
          <cell r="N2981">
            <v>21025</v>
          </cell>
          <cell r="R2981">
            <v>824.98</v>
          </cell>
          <cell r="AB2981" t="str">
            <v>Chirografario</v>
          </cell>
          <cell r="AK2981">
            <v>179547.73972602739</v>
          </cell>
          <cell r="AL2981" t="str">
            <v>Chirografario</v>
          </cell>
          <cell r="AM2981" t="str">
            <v>Chirografario - Altro</v>
          </cell>
          <cell r="AN2981" t="str">
            <v>CONSUMER - NON IPO</v>
          </cell>
        </row>
        <row r="2982">
          <cell r="M2982">
            <v>606.45000000000005</v>
          </cell>
          <cell r="N2982">
            <v>606.45000000000005</v>
          </cell>
          <cell r="R2982">
            <v>225.23</v>
          </cell>
          <cell r="AB2982" t="str">
            <v>Chirografario</v>
          </cell>
          <cell r="AK2982">
            <v>5067.5958904109593</v>
          </cell>
          <cell r="AL2982" t="str">
            <v>Chirografario</v>
          </cell>
          <cell r="AM2982" t="str">
            <v>Chirografario - Altro</v>
          </cell>
          <cell r="AN2982" t="str">
            <v>CONSUMER - NON IPO</v>
          </cell>
        </row>
        <row r="2983">
          <cell r="M2983">
            <v>1518.78</v>
          </cell>
          <cell r="N2983">
            <v>1518.78</v>
          </cell>
          <cell r="R2983">
            <v>748.05</v>
          </cell>
          <cell r="AB2983" t="str">
            <v>Chirografario</v>
          </cell>
          <cell r="AK2983">
            <v>12711.980547945206</v>
          </cell>
          <cell r="AL2983" t="str">
            <v>Chirografario</v>
          </cell>
          <cell r="AM2983" t="str">
            <v>Chirografario - Altro</v>
          </cell>
          <cell r="AN2983" t="str">
            <v>CONSUMER - NON IPO</v>
          </cell>
        </row>
        <row r="2984">
          <cell r="M2984">
            <v>3169.03</v>
          </cell>
          <cell r="N2984">
            <v>3169.0299999999997</v>
          </cell>
          <cell r="R2984">
            <v>127.94</v>
          </cell>
          <cell r="AB2984" t="str">
            <v>Chirografario</v>
          </cell>
          <cell r="AK2984">
            <v>26871.637945205479</v>
          </cell>
          <cell r="AL2984" t="str">
            <v>Chirografario</v>
          </cell>
          <cell r="AM2984" t="str">
            <v>Chirografario - Altro</v>
          </cell>
          <cell r="AN2984" t="str">
            <v>CONSUMER - NON IPO</v>
          </cell>
        </row>
        <row r="2985">
          <cell r="M2985">
            <v>3376.47</v>
          </cell>
          <cell r="N2985">
            <v>3376.47</v>
          </cell>
          <cell r="R2985">
            <v>539.24</v>
          </cell>
          <cell r="AB2985" t="str">
            <v>Chirografario</v>
          </cell>
          <cell r="AK2985">
            <v>26706.490109589042</v>
          </cell>
          <cell r="AL2985" t="str">
            <v>Chirografario</v>
          </cell>
          <cell r="AM2985" t="str">
            <v>Chirografario - Altro</v>
          </cell>
          <cell r="AN2985" t="str">
            <v>CONSUMER - NON IPO</v>
          </cell>
        </row>
        <row r="2986">
          <cell r="M2986">
            <v>7675.74</v>
          </cell>
          <cell r="N2986">
            <v>7675.74</v>
          </cell>
          <cell r="R2986">
            <v>314</v>
          </cell>
          <cell r="AB2986" t="str">
            <v>Chirografario</v>
          </cell>
          <cell r="AK2986">
            <v>64350.039452054792</v>
          </cell>
          <cell r="AL2986" t="str">
            <v>Chirografario</v>
          </cell>
          <cell r="AM2986" t="str">
            <v>Chirografario - Altro</v>
          </cell>
          <cell r="AN2986" t="str">
            <v>CONSUMER - NON IPO</v>
          </cell>
        </row>
        <row r="2987">
          <cell r="M2987">
            <v>47592.25</v>
          </cell>
          <cell r="N2987">
            <v>47592.25</v>
          </cell>
          <cell r="R2987">
            <v>1965.38</v>
          </cell>
          <cell r="AB2987" t="str">
            <v>Chirografario</v>
          </cell>
          <cell r="AK2987">
            <v>409554.1294520548</v>
          </cell>
          <cell r="AL2987" t="str">
            <v>Chirografario</v>
          </cell>
          <cell r="AM2987" t="str">
            <v>Chirografario - Altro</v>
          </cell>
          <cell r="AN2987" t="str">
            <v>CONSUMER - NON IPO</v>
          </cell>
        </row>
        <row r="2988">
          <cell r="M2988">
            <v>12485.69</v>
          </cell>
          <cell r="N2988">
            <v>12485.69</v>
          </cell>
          <cell r="R2988">
            <v>3370.52</v>
          </cell>
          <cell r="AB2988" t="str">
            <v>Chirografario</v>
          </cell>
          <cell r="AK2988">
            <v>87263.000520547939</v>
          </cell>
          <cell r="AL2988" t="str">
            <v>Chirografario</v>
          </cell>
          <cell r="AM2988" t="str">
            <v>Chirografario - Altro</v>
          </cell>
          <cell r="AN2988" t="str">
            <v>CONSUMER - NON IPO</v>
          </cell>
        </row>
        <row r="2989">
          <cell r="M2989">
            <v>9749.43</v>
          </cell>
          <cell r="N2989">
            <v>9749.43</v>
          </cell>
          <cell r="R2989">
            <v>4585.6099999999997</v>
          </cell>
          <cell r="AB2989" t="str">
            <v>Chirografario</v>
          </cell>
          <cell r="AK2989">
            <v>38356.661589041098</v>
          </cell>
          <cell r="AL2989" t="str">
            <v>Chirografario</v>
          </cell>
          <cell r="AM2989" t="str">
            <v>Chirografario - Altro</v>
          </cell>
          <cell r="AN2989" t="str">
            <v>CONSUMER - NON IPO</v>
          </cell>
        </row>
        <row r="2990">
          <cell r="M2990">
            <v>14607.52</v>
          </cell>
          <cell r="N2990">
            <v>14607.52</v>
          </cell>
          <cell r="R2990">
            <v>624.84</v>
          </cell>
          <cell r="AB2990" t="str">
            <v>Chirografario</v>
          </cell>
          <cell r="AK2990">
            <v>131547.72120547947</v>
          </cell>
          <cell r="AL2990" t="str">
            <v>Chirografario</v>
          </cell>
          <cell r="AM2990" t="str">
            <v>Chirografario - Altro</v>
          </cell>
          <cell r="AN2990" t="str">
            <v>CONSUMER - NON IPO</v>
          </cell>
        </row>
        <row r="2991">
          <cell r="M2991">
            <v>19716.400000000001</v>
          </cell>
          <cell r="N2991">
            <v>19716.399999999998</v>
          </cell>
          <cell r="R2991">
            <v>808.33</v>
          </cell>
          <cell r="AB2991" t="str">
            <v>Chirografario</v>
          </cell>
          <cell r="AK2991">
            <v>122241.68</v>
          </cell>
          <cell r="AL2991" t="str">
            <v>Chirografario</v>
          </cell>
          <cell r="AM2991" t="str">
            <v>Chirografario - Altro</v>
          </cell>
          <cell r="AN2991" t="str">
            <v>CONSUMER - NON IPO</v>
          </cell>
        </row>
        <row r="2992">
          <cell r="M2992">
            <v>9109.9599999999991</v>
          </cell>
          <cell r="N2992">
            <v>9109.9600000000009</v>
          </cell>
          <cell r="R2992">
            <v>337</v>
          </cell>
          <cell r="AB2992" t="str">
            <v>Chirografario</v>
          </cell>
          <cell r="AK2992">
            <v>84610.31342465755</v>
          </cell>
          <cell r="AL2992" t="str">
            <v>Chirografario</v>
          </cell>
          <cell r="AM2992" t="str">
            <v>Chirografario - Altro</v>
          </cell>
          <cell r="AN2992" t="str">
            <v>CONSUMER - NON IPO</v>
          </cell>
        </row>
        <row r="2993">
          <cell r="M2993">
            <v>10292.81</v>
          </cell>
          <cell r="N2993">
            <v>10292.810000000001</v>
          </cell>
          <cell r="R2993">
            <v>4591.37</v>
          </cell>
          <cell r="AB2993" t="str">
            <v>Chirografario</v>
          </cell>
          <cell r="AK2993">
            <v>72923.853863013719</v>
          </cell>
          <cell r="AL2993" t="str">
            <v>Chirografario</v>
          </cell>
          <cell r="AM2993" t="str">
            <v>Chirografario - Altro</v>
          </cell>
          <cell r="AN2993" t="str">
            <v>CONSUMER - NON IPO</v>
          </cell>
        </row>
        <row r="2994">
          <cell r="M2994">
            <v>67669.279999999999</v>
          </cell>
          <cell r="N2994">
            <v>67669.279999999999</v>
          </cell>
          <cell r="R2994">
            <v>18258.63</v>
          </cell>
          <cell r="AB2994" t="str">
            <v>Chirografario</v>
          </cell>
          <cell r="AK2994">
            <v>478319.8421917808</v>
          </cell>
          <cell r="AL2994" t="str">
            <v>Chirografario</v>
          </cell>
          <cell r="AM2994" t="str">
            <v>Chirografario - Altro</v>
          </cell>
          <cell r="AN2994" t="str">
            <v>CONSUMER - NON IPO</v>
          </cell>
        </row>
        <row r="2995">
          <cell r="M2995">
            <v>26241.91</v>
          </cell>
          <cell r="N2995">
            <v>26241.91</v>
          </cell>
          <cell r="R2995">
            <v>0</v>
          </cell>
          <cell r="AB2995" t="str">
            <v>Chirografario</v>
          </cell>
          <cell r="AK2995">
            <v>185490.7610958904</v>
          </cell>
          <cell r="AL2995" t="str">
            <v>Chirografario</v>
          </cell>
          <cell r="AM2995" t="str">
            <v>Chirografario - Altro</v>
          </cell>
          <cell r="AN2995" t="str">
            <v>CONSUMER - NON IPO</v>
          </cell>
        </row>
        <row r="2996">
          <cell r="M2996">
            <v>21892.420000000002</v>
          </cell>
          <cell r="N2996">
            <v>21892.420000000002</v>
          </cell>
          <cell r="R2996">
            <v>1036.74</v>
          </cell>
          <cell r="AB2996" t="str">
            <v>Chirografario</v>
          </cell>
          <cell r="AK2996">
            <v>86789.949972602742</v>
          </cell>
          <cell r="AL2996" t="str">
            <v>Chirografario</v>
          </cell>
          <cell r="AM2996" t="str">
            <v>Chirografario - Altro</v>
          </cell>
          <cell r="AN2996" t="str">
            <v>CONSUMER - NON IPO</v>
          </cell>
        </row>
        <row r="2997">
          <cell r="M2997">
            <v>10941.95</v>
          </cell>
          <cell r="N2997">
            <v>10941.95</v>
          </cell>
          <cell r="R2997">
            <v>490.48</v>
          </cell>
          <cell r="AB2997" t="str">
            <v>Chirografario</v>
          </cell>
          <cell r="AK2997">
            <v>74735.017397260279</v>
          </cell>
          <cell r="AL2997" t="str">
            <v>Chirografario</v>
          </cell>
          <cell r="AM2997" t="str">
            <v>Chirografario - Altro</v>
          </cell>
          <cell r="AN2997" t="str">
            <v>CONSUMER - NON IPO</v>
          </cell>
        </row>
        <row r="2998">
          <cell r="M2998">
            <v>35039.4</v>
          </cell>
          <cell r="N2998">
            <v>35039.4</v>
          </cell>
          <cell r="R2998">
            <v>0</v>
          </cell>
          <cell r="AB2998" t="str">
            <v>Chirografario</v>
          </cell>
          <cell r="AK2998">
            <v>239323.90191780822</v>
          </cell>
          <cell r="AL2998" t="str">
            <v>Chirografario</v>
          </cell>
          <cell r="AM2998" t="str">
            <v>Chirografario - Altro</v>
          </cell>
          <cell r="AN2998" t="str">
            <v>CONSUMER - NON IPO</v>
          </cell>
        </row>
        <row r="2999">
          <cell r="M2999">
            <v>13457.88</v>
          </cell>
          <cell r="N2999">
            <v>13457.880000000001</v>
          </cell>
          <cell r="R2999">
            <v>4533.87</v>
          </cell>
          <cell r="AB2999" t="str">
            <v>Chirografario</v>
          </cell>
          <cell r="AK2999">
            <v>98150.346739726039</v>
          </cell>
          <cell r="AL2999" t="str">
            <v>Chirografario</v>
          </cell>
          <cell r="AM2999" t="str">
            <v>Chirografario - Altro</v>
          </cell>
          <cell r="AN2999" t="str">
            <v>CONSUMER - NON IPO</v>
          </cell>
        </row>
        <row r="3000">
          <cell r="M3000">
            <v>6309.88</v>
          </cell>
          <cell r="N3000">
            <v>6309.88</v>
          </cell>
          <cell r="R3000">
            <v>1028.4000000000001</v>
          </cell>
          <cell r="AB3000" t="str">
            <v>Chirografario</v>
          </cell>
          <cell r="AK3000">
            <v>46053.480328767124</v>
          </cell>
          <cell r="AL3000" t="str">
            <v>Chirografario</v>
          </cell>
          <cell r="AM3000" t="str">
            <v>Chirografario - Altro</v>
          </cell>
          <cell r="AN3000" t="str">
            <v>CONSUMER - NON IPO</v>
          </cell>
        </row>
        <row r="3001">
          <cell r="M3001">
            <v>2507.9299999999998</v>
          </cell>
          <cell r="N3001">
            <v>2507.9299999999998</v>
          </cell>
          <cell r="R3001">
            <v>96.15</v>
          </cell>
          <cell r="AB3001" t="str">
            <v>Chirografario</v>
          </cell>
          <cell r="AK3001">
            <v>21575.069041095892</v>
          </cell>
          <cell r="AL3001" t="str">
            <v>Chirografario</v>
          </cell>
          <cell r="AM3001" t="str">
            <v>Chirografario - Altro</v>
          </cell>
          <cell r="AN3001" t="str">
            <v>CONSUMER - NON IPO</v>
          </cell>
        </row>
        <row r="3002">
          <cell r="M3002">
            <v>63416.18</v>
          </cell>
          <cell r="N3002">
            <v>63416.18</v>
          </cell>
          <cell r="R3002">
            <v>0</v>
          </cell>
          <cell r="AB3002" t="str">
            <v>Chirografario</v>
          </cell>
          <cell r="AK3002">
            <v>1336952.0687671234</v>
          </cell>
          <cell r="AL3002" t="str">
            <v>Chirografario</v>
          </cell>
          <cell r="AM3002" t="str">
            <v>Chirografario - Altro</v>
          </cell>
          <cell r="AN3002" t="str">
            <v>CONSUMER - NON IPO</v>
          </cell>
        </row>
        <row r="3003">
          <cell r="M3003">
            <v>5596.75</v>
          </cell>
          <cell r="N3003">
            <v>5596.75</v>
          </cell>
          <cell r="R3003">
            <v>740.98</v>
          </cell>
          <cell r="AB3003" t="str">
            <v>Chirografario</v>
          </cell>
          <cell r="AK3003">
            <v>97306.782191780818</v>
          </cell>
          <cell r="AL3003" t="str">
            <v>Chirografario</v>
          </cell>
          <cell r="AM3003" t="str">
            <v>Chirografario - Altro</v>
          </cell>
          <cell r="AN3003" t="str">
            <v>CONSUMER - NON IPO</v>
          </cell>
        </row>
        <row r="3004">
          <cell r="M3004">
            <v>10613.97</v>
          </cell>
          <cell r="N3004">
            <v>10613.970000000001</v>
          </cell>
          <cell r="R3004">
            <v>1845.56</v>
          </cell>
          <cell r="AB3004" t="str">
            <v>Chirografario</v>
          </cell>
          <cell r="AK3004">
            <v>69877.725780821929</v>
          </cell>
          <cell r="AL3004" t="str">
            <v>Chirografario</v>
          </cell>
          <cell r="AM3004" t="str">
            <v>Chirografario - Altro</v>
          </cell>
          <cell r="AN3004" t="str">
            <v>CONSUMER - NON IPO</v>
          </cell>
        </row>
        <row r="3005">
          <cell r="M3005">
            <v>7188.21</v>
          </cell>
          <cell r="N3005">
            <v>7188.21</v>
          </cell>
          <cell r="R3005">
            <v>258.83999999999997</v>
          </cell>
          <cell r="AB3005" t="str">
            <v>Chirografario</v>
          </cell>
          <cell r="AK3005">
            <v>67352.543013698625</v>
          </cell>
          <cell r="AL3005" t="str">
            <v>Chirografario</v>
          </cell>
          <cell r="AM3005" t="str">
            <v>Chirografario - Altro</v>
          </cell>
          <cell r="AN3005" t="str">
            <v>CONSUMER - NON IPO</v>
          </cell>
        </row>
        <row r="3006">
          <cell r="M3006">
            <v>36763.089999999997</v>
          </cell>
          <cell r="N3006">
            <v>36763.089999999997</v>
          </cell>
          <cell r="R3006">
            <v>0</v>
          </cell>
          <cell r="AB3006" t="str">
            <v>Chirografario</v>
          </cell>
          <cell r="AK3006">
            <v>373069.82290410955</v>
          </cell>
          <cell r="AL3006" t="str">
            <v>Chirografario</v>
          </cell>
          <cell r="AM3006" t="str">
            <v>Chirografario - Altro</v>
          </cell>
          <cell r="AN3006" t="str">
            <v>CONSUMER - NON IPO</v>
          </cell>
        </row>
        <row r="3007">
          <cell r="M3007">
            <v>156615.73000000001</v>
          </cell>
          <cell r="N3007">
            <v>156615.73000000001</v>
          </cell>
          <cell r="R3007">
            <v>4579.25</v>
          </cell>
          <cell r="AB3007" t="str">
            <v>Chirografario</v>
          </cell>
          <cell r="AK3007">
            <v>1479482.293260274</v>
          </cell>
          <cell r="AL3007" t="str">
            <v>Chirografario</v>
          </cell>
          <cell r="AM3007" t="str">
            <v>Chirografario - Altro</v>
          </cell>
          <cell r="AN3007" t="str">
            <v>CONSUMER - NON IPO</v>
          </cell>
        </row>
        <row r="3008">
          <cell r="M3008">
            <v>12605.15</v>
          </cell>
          <cell r="N3008">
            <v>12605.15</v>
          </cell>
          <cell r="R3008">
            <v>8949.34</v>
          </cell>
          <cell r="AB3008" t="str">
            <v>Chirografario</v>
          </cell>
          <cell r="AK3008">
            <v>71106.859863013698</v>
          </cell>
          <cell r="AL3008" t="str">
            <v>Chirografario</v>
          </cell>
          <cell r="AM3008" t="str">
            <v>Chirografario - Altro</v>
          </cell>
          <cell r="AN3008" t="str">
            <v>CONSUMER - NON IPO</v>
          </cell>
        </row>
        <row r="3009">
          <cell r="M3009">
            <v>8538.69</v>
          </cell>
          <cell r="N3009">
            <v>8538.69</v>
          </cell>
          <cell r="R3009">
            <v>3540.49</v>
          </cell>
          <cell r="AB3009" t="str">
            <v>Chirografario</v>
          </cell>
          <cell r="AK3009">
            <v>166984.02526027398</v>
          </cell>
          <cell r="AL3009" t="str">
            <v>Chirografario</v>
          </cell>
          <cell r="AM3009" t="str">
            <v>Chirografario - Altro</v>
          </cell>
          <cell r="AN3009" t="str">
            <v>CONSUMER - NON IPO</v>
          </cell>
        </row>
        <row r="3010">
          <cell r="M3010">
            <v>6102.8</v>
          </cell>
          <cell r="N3010">
            <v>6102.7999999999993</v>
          </cell>
          <cell r="R3010">
            <v>866.16</v>
          </cell>
          <cell r="AB3010" t="str">
            <v>Chirografario</v>
          </cell>
          <cell r="AK3010">
            <v>66311.51999999999</v>
          </cell>
          <cell r="AL3010" t="str">
            <v>Chirografario</v>
          </cell>
          <cell r="AM3010" t="str">
            <v>Chirografario - Altro</v>
          </cell>
          <cell r="AN3010" t="str">
            <v>CONSUMER - NON IPO</v>
          </cell>
        </row>
        <row r="3011">
          <cell r="M3011">
            <v>7396.13</v>
          </cell>
          <cell r="N3011">
            <v>7396.13</v>
          </cell>
          <cell r="R3011">
            <v>663.23</v>
          </cell>
          <cell r="AB3011" t="str">
            <v>Chirografario</v>
          </cell>
          <cell r="AK3011">
            <v>48672.6144109589</v>
          </cell>
          <cell r="AL3011" t="str">
            <v>Chirografario</v>
          </cell>
          <cell r="AM3011" t="str">
            <v>Chirografario - Altro</v>
          </cell>
          <cell r="AN3011" t="str">
            <v>CONSUMER - NON IPO</v>
          </cell>
        </row>
        <row r="3012">
          <cell r="M3012">
            <v>3497.92</v>
          </cell>
          <cell r="N3012">
            <v>3497.92</v>
          </cell>
          <cell r="R3012">
            <v>1242.8</v>
          </cell>
          <cell r="AB3012" t="str">
            <v>Chirografario</v>
          </cell>
          <cell r="AK3012">
            <v>35765.034082191778</v>
          </cell>
          <cell r="AL3012" t="str">
            <v>Chirografario</v>
          </cell>
          <cell r="AM3012" t="str">
            <v>Chirografario - Altro</v>
          </cell>
          <cell r="AN3012" t="str">
            <v>CONSUMER - NON IPO</v>
          </cell>
        </row>
        <row r="3013">
          <cell r="M3013">
            <v>44159</v>
          </cell>
          <cell r="N3013">
            <v>44159</v>
          </cell>
          <cell r="R3013">
            <v>0</v>
          </cell>
          <cell r="AB3013" t="str">
            <v>Chirografario</v>
          </cell>
          <cell r="AK3013">
            <v>452357.53698630142</v>
          </cell>
          <cell r="AL3013" t="str">
            <v>Chirografario</v>
          </cell>
          <cell r="AM3013" t="str">
            <v>Chirografario - Altro</v>
          </cell>
          <cell r="AN3013" t="str">
            <v>CONSUMER - NON IPO</v>
          </cell>
        </row>
        <row r="3014">
          <cell r="M3014">
            <v>5115.45</v>
          </cell>
          <cell r="N3014">
            <v>5115.45</v>
          </cell>
          <cell r="R3014">
            <v>1895.57</v>
          </cell>
          <cell r="AB3014" t="str">
            <v>Chirografario</v>
          </cell>
          <cell r="AK3014">
            <v>64524.74465753424</v>
          </cell>
          <cell r="AL3014" t="str">
            <v>Chirografario</v>
          </cell>
          <cell r="AM3014" t="str">
            <v>Chirografario - Altro</v>
          </cell>
          <cell r="AN3014" t="str">
            <v>CONSUMER - NON IPO</v>
          </cell>
        </row>
        <row r="3015">
          <cell r="M3015">
            <v>7178.92</v>
          </cell>
          <cell r="N3015">
            <v>7178.92</v>
          </cell>
          <cell r="R3015">
            <v>4508.8999999999996</v>
          </cell>
          <cell r="AB3015" t="str">
            <v>Chirografario</v>
          </cell>
          <cell r="AK3015">
            <v>53517.37347945205</v>
          </cell>
          <cell r="AL3015" t="str">
            <v>Chirografario</v>
          </cell>
          <cell r="AM3015" t="str">
            <v>Chirografario - Altro</v>
          </cell>
          <cell r="AN3015" t="str">
            <v>CONSUMER - NON IPO</v>
          </cell>
        </row>
        <row r="3016">
          <cell r="M3016">
            <v>16614.560000000001</v>
          </cell>
          <cell r="N3016">
            <v>16614.559999999998</v>
          </cell>
          <cell r="R3016">
            <v>7419.01</v>
          </cell>
          <cell r="AB3016" t="str">
            <v>Chirografario</v>
          </cell>
          <cell r="AK3016">
            <v>107243.57084931505</v>
          </cell>
          <cell r="AL3016" t="str">
            <v>Chirografario</v>
          </cell>
          <cell r="AM3016" t="str">
            <v>Chirografario - Altro</v>
          </cell>
          <cell r="AN3016" t="str">
            <v>CONSUMER - NON IPO</v>
          </cell>
        </row>
        <row r="3017">
          <cell r="M3017">
            <v>10191.17</v>
          </cell>
          <cell r="N3017">
            <v>10191.17</v>
          </cell>
          <cell r="R3017">
            <v>4657.43</v>
          </cell>
          <cell r="AB3017" t="str">
            <v>Chirografario</v>
          </cell>
          <cell r="AK3017">
            <v>61258.704054794522</v>
          </cell>
          <cell r="AL3017" t="str">
            <v>Chirografario</v>
          </cell>
          <cell r="AM3017" t="str">
            <v>Chirografario - Altro</v>
          </cell>
          <cell r="AN3017" t="str">
            <v>CONSUMER - NON IPO</v>
          </cell>
        </row>
        <row r="3018">
          <cell r="M3018">
            <v>17402.22</v>
          </cell>
          <cell r="N3018">
            <v>17402.22</v>
          </cell>
          <cell r="R3018">
            <v>719.72</v>
          </cell>
          <cell r="AB3018" t="str">
            <v>Chirografario</v>
          </cell>
          <cell r="AK3018">
            <v>125534.37057534247</v>
          </cell>
          <cell r="AL3018" t="str">
            <v>Chirografario</v>
          </cell>
          <cell r="AM3018" t="str">
            <v>Chirografario - Altro</v>
          </cell>
          <cell r="AN3018" t="str">
            <v>CONSUMER - NON IPO</v>
          </cell>
        </row>
        <row r="3019">
          <cell r="M3019">
            <v>28920.13</v>
          </cell>
          <cell r="N3019">
            <v>28920.129999999997</v>
          </cell>
          <cell r="R3019">
            <v>0</v>
          </cell>
          <cell r="AB3019" t="str">
            <v>Chirografario</v>
          </cell>
          <cell r="AK3019">
            <v>208621.10216438354</v>
          </cell>
          <cell r="AL3019" t="str">
            <v>Chirografario</v>
          </cell>
          <cell r="AM3019" t="str">
            <v>Chirografario - Altro</v>
          </cell>
          <cell r="AN3019" t="str">
            <v>CONSUMER - NON IPO</v>
          </cell>
        </row>
        <row r="3020">
          <cell r="M3020">
            <v>1370.23</v>
          </cell>
          <cell r="N3020">
            <v>1370.23</v>
          </cell>
          <cell r="R3020">
            <v>489.75</v>
          </cell>
          <cell r="AB3020" t="str">
            <v>Chirografario</v>
          </cell>
          <cell r="AK3020">
            <v>11476.145506849316</v>
          </cell>
          <cell r="AL3020" t="str">
            <v>Chirografario</v>
          </cell>
          <cell r="AM3020" t="str">
            <v>Chirografario - Altro</v>
          </cell>
          <cell r="AN3020" t="str">
            <v>CONSUMER - NON IPO</v>
          </cell>
        </row>
        <row r="3021">
          <cell r="M3021">
            <v>4249.46</v>
          </cell>
          <cell r="N3021">
            <v>4249.46</v>
          </cell>
          <cell r="R3021">
            <v>129.68</v>
          </cell>
          <cell r="AB3021" t="str">
            <v>Chirografario</v>
          </cell>
          <cell r="AK3021">
            <v>48828.041753424652</v>
          </cell>
          <cell r="AL3021" t="str">
            <v>Chirografario</v>
          </cell>
          <cell r="AM3021" t="str">
            <v>Chirografario - Altro</v>
          </cell>
          <cell r="AN3021" t="str">
            <v>CONSUMER - NON IPO</v>
          </cell>
        </row>
        <row r="3022">
          <cell r="M3022">
            <v>4257.67</v>
          </cell>
          <cell r="N3022">
            <v>4257.67</v>
          </cell>
          <cell r="R3022">
            <v>169.45</v>
          </cell>
          <cell r="AB3022" t="str">
            <v>Chirografario</v>
          </cell>
          <cell r="AK3022">
            <v>35729.433452054793</v>
          </cell>
          <cell r="AL3022" t="str">
            <v>Chirografario</v>
          </cell>
          <cell r="AM3022" t="str">
            <v>Chirografario - Altro</v>
          </cell>
          <cell r="AN3022" t="str">
            <v>CONSUMER - NON IPO</v>
          </cell>
        </row>
        <row r="3023">
          <cell r="M3023">
            <v>4590.45</v>
          </cell>
          <cell r="N3023">
            <v>4590.4500000000007</v>
          </cell>
          <cell r="R3023">
            <v>464.37</v>
          </cell>
          <cell r="AB3023" t="str">
            <v>Chirografario</v>
          </cell>
          <cell r="AK3023">
            <v>52507.202054794529</v>
          </cell>
          <cell r="AL3023" t="str">
            <v>Chirografario</v>
          </cell>
          <cell r="AM3023" t="str">
            <v>Chirografario - Altro</v>
          </cell>
          <cell r="AN3023" t="str">
            <v>CONSUMER - NON IPO</v>
          </cell>
        </row>
        <row r="3024">
          <cell r="M3024">
            <v>5907.82</v>
          </cell>
          <cell r="N3024">
            <v>5907.8200000000006</v>
          </cell>
          <cell r="R3024">
            <v>525.46</v>
          </cell>
          <cell r="AB3024" t="str">
            <v>Chirografario</v>
          </cell>
          <cell r="AK3024">
            <v>41840.314246575348</v>
          </cell>
          <cell r="AL3024" t="str">
            <v>Chirografario</v>
          </cell>
          <cell r="AM3024" t="str">
            <v>Chirografario - Altro</v>
          </cell>
          <cell r="AN3024" t="str">
            <v>CONSUMER - NON IPO</v>
          </cell>
        </row>
        <row r="3025">
          <cell r="M3025">
            <v>15210.08</v>
          </cell>
          <cell r="N3025">
            <v>15210.08</v>
          </cell>
          <cell r="R3025">
            <v>6833.66</v>
          </cell>
          <cell r="AB3025" t="str">
            <v>Chirografario</v>
          </cell>
          <cell r="AK3025">
            <v>73091.726904109586</v>
          </cell>
          <cell r="AL3025" t="str">
            <v>Chirografario</v>
          </cell>
          <cell r="AM3025" t="str">
            <v>Chirografario - Altro</v>
          </cell>
          <cell r="AN3025" t="str">
            <v>CONSUMER - NON IPO</v>
          </cell>
        </row>
        <row r="3026">
          <cell r="M3026">
            <v>3076.68</v>
          </cell>
          <cell r="N3026">
            <v>3076.6800000000003</v>
          </cell>
          <cell r="R3026">
            <v>436.91</v>
          </cell>
          <cell r="AB3026" t="str">
            <v>Chirografario</v>
          </cell>
          <cell r="AK3026">
            <v>21258.594410958907</v>
          </cell>
          <cell r="AL3026" t="str">
            <v>Chirografario</v>
          </cell>
          <cell r="AM3026" t="str">
            <v>Chirografario - Altro</v>
          </cell>
          <cell r="AN3026" t="str">
            <v>CONSUMER - NON IPO</v>
          </cell>
        </row>
        <row r="3027">
          <cell r="M3027">
            <v>3734.78</v>
          </cell>
          <cell r="N3027">
            <v>3734.7799999999997</v>
          </cell>
          <cell r="R3027">
            <v>152.05000000000001</v>
          </cell>
          <cell r="AB3027" t="str">
            <v>Chirografario</v>
          </cell>
          <cell r="AK3027">
            <v>26941.577369863011</v>
          </cell>
          <cell r="AL3027" t="str">
            <v>Chirografario</v>
          </cell>
          <cell r="AM3027" t="str">
            <v>Chirografario - Altro</v>
          </cell>
          <cell r="AN3027" t="str">
            <v>CONSUMER - NON IPO</v>
          </cell>
        </row>
        <row r="3028">
          <cell r="M3028">
            <v>3073.24</v>
          </cell>
          <cell r="N3028">
            <v>3073.2400000000002</v>
          </cell>
          <cell r="R3028">
            <v>553.16</v>
          </cell>
          <cell r="AB3028" t="str">
            <v>Chirografario</v>
          </cell>
          <cell r="AK3028">
            <v>18018.448219178084</v>
          </cell>
          <cell r="AL3028" t="str">
            <v>Chirografario</v>
          </cell>
          <cell r="AM3028" t="str">
            <v>Chirografario - Altro</v>
          </cell>
          <cell r="AN3028" t="str">
            <v>CONSUMER - NON IPO</v>
          </cell>
        </row>
        <row r="3029">
          <cell r="M3029">
            <v>6306.92</v>
          </cell>
          <cell r="N3029">
            <v>6306.92</v>
          </cell>
          <cell r="R3029">
            <v>963.2</v>
          </cell>
          <cell r="AB3029" t="str">
            <v>Chirografario</v>
          </cell>
          <cell r="AK3029">
            <v>69255.165369863011</v>
          </cell>
          <cell r="AL3029" t="str">
            <v>Chirografario</v>
          </cell>
          <cell r="AM3029" t="str">
            <v>Chirografario - Altro</v>
          </cell>
          <cell r="AN3029" t="str">
            <v>CONSUMER - NON IPO</v>
          </cell>
        </row>
        <row r="3030">
          <cell r="M3030">
            <v>13264.91</v>
          </cell>
          <cell r="N3030">
            <v>13264.91</v>
          </cell>
          <cell r="R3030">
            <v>596.09</v>
          </cell>
          <cell r="AB3030" t="str">
            <v>Chirografario</v>
          </cell>
          <cell r="AK3030">
            <v>94962.218712328759</v>
          </cell>
          <cell r="AL3030" t="str">
            <v>Chirografario</v>
          </cell>
          <cell r="AM3030" t="str">
            <v>Chirografario - Altro</v>
          </cell>
          <cell r="AN3030" t="str">
            <v>CONSUMER - NON IPO</v>
          </cell>
        </row>
        <row r="3031">
          <cell r="M3031">
            <v>13721.51</v>
          </cell>
          <cell r="N3031">
            <v>13721.51</v>
          </cell>
          <cell r="R3031">
            <v>591.04999999999995</v>
          </cell>
          <cell r="AB3031" t="str">
            <v>Chirografario</v>
          </cell>
          <cell r="AK3031">
            <v>50111.70638356165</v>
          </cell>
          <cell r="AL3031" t="str">
            <v>Chirografario</v>
          </cell>
          <cell r="AM3031" t="str">
            <v>Chirografario - Altro</v>
          </cell>
          <cell r="AN3031" t="str">
            <v>CONSUMER - NON IPO</v>
          </cell>
        </row>
        <row r="3032">
          <cell r="M3032">
            <v>18817.52</v>
          </cell>
          <cell r="N3032">
            <v>18817.519999999997</v>
          </cell>
          <cell r="R3032">
            <v>840.52</v>
          </cell>
          <cell r="AB3032" t="str">
            <v>Chirografario</v>
          </cell>
          <cell r="AK3032">
            <v>133217.73063013697</v>
          </cell>
          <cell r="AL3032" t="str">
            <v>Chirografario</v>
          </cell>
          <cell r="AM3032" t="str">
            <v>Chirografario - Altro</v>
          </cell>
          <cell r="AN3032" t="str">
            <v>CONSUMER - NON IPO</v>
          </cell>
        </row>
        <row r="3033">
          <cell r="M3033">
            <v>23716.63</v>
          </cell>
          <cell r="N3033">
            <v>23716.63</v>
          </cell>
          <cell r="R3033">
            <v>1035.19</v>
          </cell>
          <cell r="AB3033" t="str">
            <v>Chirografario</v>
          </cell>
          <cell r="AK3033">
            <v>192592.03101369867</v>
          </cell>
          <cell r="AL3033" t="str">
            <v>Chirografario</v>
          </cell>
          <cell r="AM3033" t="str">
            <v>Chirografario - Altro</v>
          </cell>
          <cell r="AN3033" t="str">
            <v>CONSUMER - NON IPO</v>
          </cell>
        </row>
        <row r="3034">
          <cell r="M3034">
            <v>115652.22</v>
          </cell>
          <cell r="N3034">
            <v>115652.22</v>
          </cell>
          <cell r="R3034">
            <v>9941.4900000000016</v>
          </cell>
          <cell r="AB3034" t="str">
            <v>Chirografario</v>
          </cell>
          <cell r="AK3034">
            <v>865332.08991780819</v>
          </cell>
          <cell r="AL3034" t="str">
            <v>Chirografario</v>
          </cell>
          <cell r="AM3034" t="str">
            <v>Chirografario - Altro</v>
          </cell>
          <cell r="AN3034" t="str">
            <v>CONSUMER - NON IPO</v>
          </cell>
        </row>
        <row r="3035">
          <cell r="M3035">
            <v>6654.51</v>
          </cell>
          <cell r="N3035">
            <v>6654.51</v>
          </cell>
          <cell r="R3035">
            <v>131.86000000000001</v>
          </cell>
          <cell r="AB3035" t="str">
            <v>Chirografario</v>
          </cell>
          <cell r="AK3035">
            <v>156280.71156164384</v>
          </cell>
          <cell r="AL3035" t="str">
            <v>Chirografario</v>
          </cell>
          <cell r="AM3035" t="str">
            <v>Chirografario - Altro</v>
          </cell>
          <cell r="AN3035" t="str">
            <v>CONSUMER - NON IPO</v>
          </cell>
        </row>
        <row r="3036">
          <cell r="M3036">
            <v>26140.36</v>
          </cell>
          <cell r="N3036">
            <v>26140.36</v>
          </cell>
          <cell r="R3036">
            <v>2698.58</v>
          </cell>
          <cell r="AB3036" t="str">
            <v>Chirografario</v>
          </cell>
          <cell r="AK3036">
            <v>615408.53008219181</v>
          </cell>
          <cell r="AL3036" t="str">
            <v>Chirografario</v>
          </cell>
          <cell r="AM3036" t="str">
            <v>Chirografario - Altro</v>
          </cell>
          <cell r="AN3036" t="str">
            <v>CONSUMER - NON IPO</v>
          </cell>
        </row>
        <row r="3037">
          <cell r="M3037">
            <v>17042.04</v>
          </cell>
          <cell r="N3037">
            <v>17042.04</v>
          </cell>
          <cell r="R3037">
            <v>3057.3</v>
          </cell>
          <cell r="AB3037" t="str">
            <v>Chirografario</v>
          </cell>
          <cell r="AK3037">
            <v>121955.63967123289</v>
          </cell>
          <cell r="AL3037" t="str">
            <v>Chirografario</v>
          </cell>
          <cell r="AM3037" t="str">
            <v>Chirografario - Altro</v>
          </cell>
          <cell r="AN3037" t="str">
            <v>CONSUMER - NON IPO</v>
          </cell>
        </row>
        <row r="3038">
          <cell r="M3038">
            <v>5788.56</v>
          </cell>
          <cell r="N3038">
            <v>5788.56</v>
          </cell>
          <cell r="R3038">
            <v>1345.76</v>
          </cell>
          <cell r="AB3038" t="str">
            <v>Chirografario</v>
          </cell>
          <cell r="AK3038">
            <v>49813.334136986305</v>
          </cell>
          <cell r="AL3038" t="str">
            <v>Chirografario</v>
          </cell>
          <cell r="AM3038" t="str">
            <v>Chirografario - Altro</v>
          </cell>
          <cell r="AN3038" t="str">
            <v>CONSUMER - NON IPO</v>
          </cell>
        </row>
        <row r="3039">
          <cell r="M3039">
            <v>9066.9800000000014</v>
          </cell>
          <cell r="N3039">
            <v>9066.9800000000014</v>
          </cell>
          <cell r="R3039">
            <v>389.49</v>
          </cell>
          <cell r="AB3039" t="str">
            <v>Chirografario</v>
          </cell>
          <cell r="AK3039">
            <v>24269.697150684937</v>
          </cell>
          <cell r="AL3039" t="str">
            <v>Chirografario</v>
          </cell>
          <cell r="AM3039" t="str">
            <v>Chirografario - Altro</v>
          </cell>
          <cell r="AN3039" t="str">
            <v>CONSUMER - NON IPO</v>
          </cell>
        </row>
        <row r="3040">
          <cell r="M3040">
            <v>7590.9</v>
          </cell>
          <cell r="N3040">
            <v>7590.9</v>
          </cell>
          <cell r="R3040">
            <v>3157</v>
          </cell>
          <cell r="AB3040" t="str">
            <v>Chirografario</v>
          </cell>
          <cell r="AK3040">
            <v>54841.652876712331</v>
          </cell>
          <cell r="AL3040" t="str">
            <v>Chirografario</v>
          </cell>
          <cell r="AM3040" t="str">
            <v>Chirografario - Altro</v>
          </cell>
          <cell r="AN3040" t="str">
            <v>CONSUMER - NON IPO</v>
          </cell>
        </row>
        <row r="3041">
          <cell r="M3041">
            <v>11755.22</v>
          </cell>
          <cell r="N3041">
            <v>11755.220000000001</v>
          </cell>
          <cell r="R3041">
            <v>3987.06</v>
          </cell>
          <cell r="AB3041" t="str">
            <v>Chirografario</v>
          </cell>
          <cell r="AK3041">
            <v>103317.11167123289</v>
          </cell>
          <cell r="AL3041" t="str">
            <v>Chirografario</v>
          </cell>
          <cell r="AM3041" t="str">
            <v>Chirografario - Altro</v>
          </cell>
          <cell r="AN3041" t="str">
            <v>CONSUMER - NON IPO</v>
          </cell>
        </row>
        <row r="3042">
          <cell r="M3042">
            <v>6952.52</v>
          </cell>
          <cell r="N3042">
            <v>6952.5199999999995</v>
          </cell>
          <cell r="R3042">
            <v>309.29000000000002</v>
          </cell>
          <cell r="AB3042" t="str">
            <v>Chirografario</v>
          </cell>
          <cell r="AK3042">
            <v>48229.536</v>
          </cell>
          <cell r="AL3042" t="str">
            <v>Chirografario</v>
          </cell>
          <cell r="AM3042" t="str">
            <v>Chirografario - Altro</v>
          </cell>
          <cell r="AN3042" t="str">
            <v>CONSUMER - NON IPO</v>
          </cell>
        </row>
        <row r="3043">
          <cell r="M3043">
            <v>23537.23</v>
          </cell>
          <cell r="N3043">
            <v>23537.23</v>
          </cell>
          <cell r="R3043">
            <v>1028.92</v>
          </cell>
          <cell r="AB3043" t="str">
            <v>Chirografario</v>
          </cell>
          <cell r="AK3043">
            <v>90602.21410958904</v>
          </cell>
          <cell r="AL3043" t="str">
            <v>Chirografario</v>
          </cell>
          <cell r="AM3043" t="str">
            <v>Chirografario - Altro</v>
          </cell>
          <cell r="AN3043" t="str">
            <v>CONSUMER - NON IPO</v>
          </cell>
        </row>
        <row r="3044">
          <cell r="M3044">
            <v>3435.71</v>
          </cell>
          <cell r="N3044">
            <v>3435.71</v>
          </cell>
          <cell r="R3044">
            <v>152.72999999999999</v>
          </cell>
          <cell r="AB3044" t="str">
            <v>Chirografario</v>
          </cell>
          <cell r="AK3044">
            <v>23616.976410958905</v>
          </cell>
          <cell r="AL3044" t="str">
            <v>Chirografario</v>
          </cell>
          <cell r="AM3044" t="str">
            <v>Chirografario - Altro</v>
          </cell>
          <cell r="AN3044" t="str">
            <v>CONSUMER - NON IPO</v>
          </cell>
        </row>
        <row r="3045">
          <cell r="M3045">
            <v>36856.769999999997</v>
          </cell>
          <cell r="N3045">
            <v>36856.769999999997</v>
          </cell>
          <cell r="R3045">
            <v>3287.4700000000003</v>
          </cell>
          <cell r="AB3045" t="str">
            <v>Chirografario</v>
          </cell>
          <cell r="AK3045">
            <v>254766.11153424656</v>
          </cell>
          <cell r="AL3045" t="str">
            <v>Chirografario</v>
          </cell>
          <cell r="AM3045" t="str">
            <v>Chirografario - Altro</v>
          </cell>
          <cell r="AN3045" t="str">
            <v>CONSUMER - NON IPO</v>
          </cell>
        </row>
        <row r="3046">
          <cell r="M3046">
            <v>2796.47</v>
          </cell>
          <cell r="N3046">
            <v>2796.4700000000003</v>
          </cell>
          <cell r="R3046">
            <v>635.52</v>
          </cell>
          <cell r="AB3046" t="str">
            <v>Chirografario</v>
          </cell>
          <cell r="AK3046">
            <v>23942.380136986303</v>
          </cell>
          <cell r="AL3046" t="str">
            <v>Chirografario</v>
          </cell>
          <cell r="AM3046" t="str">
            <v>Chirografario - Altro</v>
          </cell>
          <cell r="AN3046" t="str">
            <v>CONSUMER - NON IPO</v>
          </cell>
        </row>
        <row r="3047">
          <cell r="M3047">
            <v>14178.31</v>
          </cell>
          <cell r="N3047">
            <v>14178.31</v>
          </cell>
          <cell r="R3047">
            <v>388.63</v>
          </cell>
          <cell r="AB3047" t="str">
            <v>Chirografario</v>
          </cell>
          <cell r="AK3047">
            <v>247013.35147945205</v>
          </cell>
          <cell r="AL3047" t="str">
            <v>Chirografario</v>
          </cell>
          <cell r="AM3047" t="str">
            <v>Chirografario - Altro</v>
          </cell>
          <cell r="AN3047" t="str">
            <v>CONSUMER - NON IPO</v>
          </cell>
        </row>
        <row r="3048">
          <cell r="M3048">
            <v>2975.95</v>
          </cell>
          <cell r="N3048">
            <v>2975.9500000000003</v>
          </cell>
          <cell r="R3048">
            <v>250.58</v>
          </cell>
          <cell r="AB3048" t="str">
            <v>Chirografario</v>
          </cell>
          <cell r="AK3048">
            <v>22927.044931506851</v>
          </cell>
          <cell r="AL3048" t="str">
            <v>Chirografario</v>
          </cell>
          <cell r="AM3048" t="str">
            <v>Chirografario - Altro</v>
          </cell>
          <cell r="AN3048" t="str">
            <v>CONSUMER - NON IPO</v>
          </cell>
        </row>
        <row r="3049">
          <cell r="M3049">
            <v>5499.12</v>
          </cell>
          <cell r="N3049">
            <v>5499.12</v>
          </cell>
          <cell r="R3049">
            <v>1058.1600000000001</v>
          </cell>
          <cell r="AB3049" t="str">
            <v>Chirografario</v>
          </cell>
          <cell r="AK3049">
            <v>42365.823123287671</v>
          </cell>
          <cell r="AL3049" t="str">
            <v>Chirografario</v>
          </cell>
          <cell r="AM3049" t="str">
            <v>Chirografario - Altro</v>
          </cell>
          <cell r="AN3049" t="str">
            <v>CONSUMER - NON IPO</v>
          </cell>
        </row>
        <row r="3050">
          <cell r="M3050">
            <v>7856.74</v>
          </cell>
          <cell r="N3050">
            <v>7856.74</v>
          </cell>
          <cell r="R3050">
            <v>348.43</v>
          </cell>
          <cell r="AB3050" t="str">
            <v>Chirografario</v>
          </cell>
          <cell r="AK3050">
            <v>57128.18619178082</v>
          </cell>
          <cell r="AL3050" t="str">
            <v>Chirografario</v>
          </cell>
          <cell r="AM3050" t="str">
            <v>Chirografario - Altro</v>
          </cell>
          <cell r="AN3050" t="str">
            <v>CONSUMER - NON IPO</v>
          </cell>
        </row>
        <row r="3051">
          <cell r="M3051">
            <v>16912.52</v>
          </cell>
          <cell r="N3051">
            <v>16912.52</v>
          </cell>
          <cell r="R3051">
            <v>1501.5</v>
          </cell>
          <cell r="AB3051" t="str">
            <v>Chirografario</v>
          </cell>
          <cell r="AK3051">
            <v>115514.82838356165</v>
          </cell>
          <cell r="AL3051" t="str">
            <v>Chirografario</v>
          </cell>
          <cell r="AM3051" t="str">
            <v>Chirografario - Altro</v>
          </cell>
          <cell r="AN3051" t="str">
            <v>CONSUMER - NON IPO</v>
          </cell>
        </row>
        <row r="3052">
          <cell r="M3052">
            <v>55879.75</v>
          </cell>
          <cell r="N3052">
            <v>55879.75</v>
          </cell>
          <cell r="R3052">
            <v>0</v>
          </cell>
          <cell r="AB3052" t="str">
            <v>Chirografario</v>
          </cell>
          <cell r="AK3052">
            <v>346454.45</v>
          </cell>
          <cell r="AL3052" t="str">
            <v>Chirografario</v>
          </cell>
          <cell r="AM3052" t="str">
            <v>Chirografario - Altro</v>
          </cell>
          <cell r="AN3052" t="str">
            <v>CONSUMER - NON IPO</v>
          </cell>
        </row>
        <row r="3053">
          <cell r="M3053">
            <v>34638.6</v>
          </cell>
          <cell r="N3053">
            <v>34638.6</v>
          </cell>
          <cell r="R3053">
            <v>0</v>
          </cell>
          <cell r="AB3053" t="str">
            <v>Chirografario</v>
          </cell>
          <cell r="AK3053">
            <v>232315.87068493149</v>
          </cell>
          <cell r="AL3053" t="str">
            <v>Chirografario</v>
          </cell>
          <cell r="AM3053" t="str">
            <v>Chirografario - Altro</v>
          </cell>
          <cell r="AN3053" t="str">
            <v>CONSUMER - NON IPO</v>
          </cell>
        </row>
        <row r="3054">
          <cell r="M3054">
            <v>19195.02</v>
          </cell>
          <cell r="N3054">
            <v>19195.02</v>
          </cell>
          <cell r="R3054">
            <v>842.69</v>
          </cell>
          <cell r="AB3054" t="str">
            <v>Chirografario</v>
          </cell>
          <cell r="AK3054">
            <v>131104.61605479452</v>
          </cell>
          <cell r="AL3054" t="str">
            <v>Chirografario</v>
          </cell>
          <cell r="AM3054" t="str">
            <v>Chirografario - Altro</v>
          </cell>
          <cell r="AN3054" t="str">
            <v>CONSUMER - NON IPO</v>
          </cell>
        </row>
        <row r="3055">
          <cell r="M3055">
            <v>4805.68</v>
          </cell>
          <cell r="N3055">
            <v>4805.68</v>
          </cell>
          <cell r="R3055">
            <v>430.49</v>
          </cell>
          <cell r="AB3055" t="str">
            <v>Chirografario</v>
          </cell>
          <cell r="AK3055">
            <v>17181.951780821921</v>
          </cell>
          <cell r="AL3055" t="str">
            <v>Chirografario</v>
          </cell>
          <cell r="AM3055" t="str">
            <v>Chirografario - Altro</v>
          </cell>
          <cell r="AN3055" t="str">
            <v>CONSUMER - NON IPO</v>
          </cell>
        </row>
        <row r="3056">
          <cell r="M3056">
            <v>27828.84</v>
          </cell>
          <cell r="N3056">
            <v>27828.84</v>
          </cell>
          <cell r="R3056">
            <v>0</v>
          </cell>
          <cell r="AB3056" t="str">
            <v>Chirografario</v>
          </cell>
          <cell r="AK3056">
            <v>412171.80558904109</v>
          </cell>
          <cell r="AL3056" t="str">
            <v>Chirografario</v>
          </cell>
          <cell r="AM3056" t="str">
            <v>Chirografario - Altro</v>
          </cell>
          <cell r="AN3056" t="str">
            <v>CONSUMER - NON IPO</v>
          </cell>
        </row>
        <row r="3057">
          <cell r="M3057">
            <v>1155.3499999999999</v>
          </cell>
          <cell r="N3057">
            <v>1155.3499999999999</v>
          </cell>
          <cell r="R3057">
            <v>49.69</v>
          </cell>
          <cell r="AB3057" t="str">
            <v>Chirografario</v>
          </cell>
          <cell r="AK3057">
            <v>4219.4015068493154</v>
          </cell>
          <cell r="AL3057" t="str">
            <v>Chirografario</v>
          </cell>
          <cell r="AM3057" t="str">
            <v>Chirografario - Altro</v>
          </cell>
          <cell r="AN3057" t="str">
            <v>CONSUMER - NON IPO</v>
          </cell>
        </row>
        <row r="3058">
          <cell r="M3058">
            <v>7787.21</v>
          </cell>
          <cell r="N3058">
            <v>7787.21</v>
          </cell>
          <cell r="R3058">
            <v>326.93</v>
          </cell>
          <cell r="AB3058" t="str">
            <v>Chirografario</v>
          </cell>
          <cell r="AK3058">
            <v>58158.72454794521</v>
          </cell>
          <cell r="AL3058" t="str">
            <v>Chirografario</v>
          </cell>
          <cell r="AM3058" t="str">
            <v>Chirografario - Altro</v>
          </cell>
          <cell r="AN3058" t="str">
            <v>CONSUMER - NON IPO</v>
          </cell>
        </row>
        <row r="3059">
          <cell r="M3059">
            <v>11970.41</v>
          </cell>
          <cell r="N3059">
            <v>11970.41</v>
          </cell>
          <cell r="R3059">
            <v>538.9</v>
          </cell>
          <cell r="AB3059" t="str">
            <v>Chirografario</v>
          </cell>
          <cell r="AK3059">
            <v>84579.965452054792</v>
          </cell>
          <cell r="AL3059" t="str">
            <v>Chirografario</v>
          </cell>
          <cell r="AM3059" t="str">
            <v>Chirografario - Altro</v>
          </cell>
          <cell r="AN3059" t="str">
            <v>CONSUMER - NON IPO</v>
          </cell>
        </row>
        <row r="3060">
          <cell r="M3060">
            <v>16825.129999999997</v>
          </cell>
          <cell r="N3060">
            <v>16825.13</v>
          </cell>
          <cell r="R3060">
            <v>4093</v>
          </cell>
          <cell r="AB3060" t="str">
            <v>Chirografario</v>
          </cell>
          <cell r="AK3060">
            <v>143682.00057534245</v>
          </cell>
          <cell r="AL3060" t="str">
            <v>Chirografario</v>
          </cell>
          <cell r="AM3060" t="str">
            <v>Chirografario - Altro</v>
          </cell>
          <cell r="AN3060" t="str">
            <v>CONSUMER - NON IPO</v>
          </cell>
        </row>
        <row r="3061">
          <cell r="M3061">
            <v>15230.189999999999</v>
          </cell>
          <cell r="N3061">
            <v>15230.189999999999</v>
          </cell>
          <cell r="R3061">
            <v>1198.5900000000001</v>
          </cell>
          <cell r="AB3061" t="str">
            <v>Chirografario</v>
          </cell>
          <cell r="AK3061">
            <v>258370.78487671231</v>
          </cell>
          <cell r="AL3061" t="str">
            <v>Chirografario</v>
          </cell>
          <cell r="AM3061" t="str">
            <v>Chirografario - Altro</v>
          </cell>
          <cell r="AN3061" t="str">
            <v>CONSUMER - NON IPO</v>
          </cell>
        </row>
        <row r="3062">
          <cell r="M3062">
            <v>15735.15</v>
          </cell>
          <cell r="N3062">
            <v>15735.150000000001</v>
          </cell>
          <cell r="R3062">
            <v>0</v>
          </cell>
          <cell r="AB3062" t="str">
            <v>Chirografario</v>
          </cell>
          <cell r="AK3062">
            <v>88806.60000000002</v>
          </cell>
          <cell r="AL3062" t="str">
            <v>Chirografario</v>
          </cell>
          <cell r="AM3062" t="str">
            <v>Chirografario - Altro</v>
          </cell>
          <cell r="AN3062" t="str">
            <v>CONSUMER - NON IPO</v>
          </cell>
        </row>
        <row r="3063">
          <cell r="M3063">
            <v>9443.1200000000008</v>
          </cell>
          <cell r="N3063">
            <v>9443.119999999999</v>
          </cell>
          <cell r="R3063">
            <v>379.43</v>
          </cell>
          <cell r="AB3063" t="str">
            <v>Chirografario</v>
          </cell>
          <cell r="AK3063">
            <v>103615.60438356164</v>
          </cell>
          <cell r="AL3063" t="str">
            <v>Chirografario</v>
          </cell>
          <cell r="AM3063" t="str">
            <v>Chirografario - Altro</v>
          </cell>
          <cell r="AN3063" t="str">
            <v>CONSUMER - NON IPO</v>
          </cell>
        </row>
        <row r="3064">
          <cell r="M3064">
            <v>11426.6</v>
          </cell>
          <cell r="N3064">
            <v>11426.6</v>
          </cell>
          <cell r="R3064">
            <v>4151.24</v>
          </cell>
          <cell r="AB3064" t="str">
            <v>Chirografario</v>
          </cell>
          <cell r="AK3064">
            <v>107973.54356164385</v>
          </cell>
          <cell r="AL3064" t="str">
            <v>Chirografario</v>
          </cell>
          <cell r="AM3064" t="str">
            <v>Chirografario - Altro</v>
          </cell>
          <cell r="AN3064" t="str">
            <v>CONSUMER - NON IPO</v>
          </cell>
        </row>
        <row r="3065">
          <cell r="M3065">
            <v>8384.16</v>
          </cell>
          <cell r="N3065">
            <v>8384.16</v>
          </cell>
          <cell r="R3065">
            <v>263.47000000000003</v>
          </cell>
          <cell r="AB3065" t="str">
            <v>Chirografario</v>
          </cell>
          <cell r="AK3065">
            <v>145287.15616438357</v>
          </cell>
          <cell r="AL3065" t="str">
            <v>Chirografario</v>
          </cell>
          <cell r="AM3065" t="str">
            <v>Chirografario - Altro</v>
          </cell>
          <cell r="AN3065" t="str">
            <v>CONSUMER - NON IPO</v>
          </cell>
        </row>
        <row r="3066">
          <cell r="M3066">
            <v>19411.919999999998</v>
          </cell>
          <cell r="N3066">
            <v>19411.919999999998</v>
          </cell>
          <cell r="R3066">
            <v>803.68</v>
          </cell>
          <cell r="AB3066" t="str">
            <v>Chirografario</v>
          </cell>
          <cell r="AK3066">
            <v>141627.24098630136</v>
          </cell>
          <cell r="AL3066" t="str">
            <v>Chirografario</v>
          </cell>
          <cell r="AM3066" t="str">
            <v>Chirografario - Altro</v>
          </cell>
          <cell r="AN3066" t="str">
            <v>CONSUMER - NON IPO</v>
          </cell>
        </row>
        <row r="3067">
          <cell r="M3067">
            <v>8109.73</v>
          </cell>
          <cell r="N3067">
            <v>8109.73</v>
          </cell>
          <cell r="R3067">
            <v>332.71</v>
          </cell>
          <cell r="AB3067" t="str">
            <v>Chirografario</v>
          </cell>
          <cell r="AK3067">
            <v>76742.486082191783</v>
          </cell>
          <cell r="AL3067" t="str">
            <v>Chirografario</v>
          </cell>
          <cell r="AM3067" t="str">
            <v>Chirografario - Altro</v>
          </cell>
          <cell r="AN3067" t="str">
            <v>CONSUMER - NON IPO</v>
          </cell>
        </row>
        <row r="3068">
          <cell r="M3068">
            <v>18149.14</v>
          </cell>
          <cell r="N3068">
            <v>18149.14</v>
          </cell>
          <cell r="R3068">
            <v>756.09999999999991</v>
          </cell>
          <cell r="AB3068" t="str">
            <v>Chirografario</v>
          </cell>
          <cell r="AK3068">
            <v>130773.25534246575</v>
          </cell>
          <cell r="AL3068" t="str">
            <v>Chirografario</v>
          </cell>
          <cell r="AM3068" t="str">
            <v>Chirografario - Altro</v>
          </cell>
          <cell r="AN3068" t="str">
            <v>CONSUMER - NON IPO</v>
          </cell>
        </row>
        <row r="3069">
          <cell r="M3069">
            <v>31494.22</v>
          </cell>
          <cell r="N3069">
            <v>31494.22</v>
          </cell>
          <cell r="R3069">
            <v>6599.74</v>
          </cell>
          <cell r="AB3069" t="str">
            <v>Chirografario</v>
          </cell>
          <cell r="AK3069">
            <v>243238.92104109589</v>
          </cell>
          <cell r="AL3069" t="str">
            <v>Chirografario</v>
          </cell>
          <cell r="AM3069" t="str">
            <v>Chirografario - Altro</v>
          </cell>
          <cell r="AN3069" t="str">
            <v>CONSUMER - NON IPO</v>
          </cell>
        </row>
        <row r="3070">
          <cell r="M3070">
            <v>21222.19</v>
          </cell>
          <cell r="N3070">
            <v>21222.190000000002</v>
          </cell>
          <cell r="R3070">
            <v>11205.5</v>
          </cell>
          <cell r="AB3070" t="str">
            <v>Chirografario</v>
          </cell>
          <cell r="AK3070">
            <v>332752.31060273974</v>
          </cell>
          <cell r="AL3070" t="str">
            <v>Chirografario</v>
          </cell>
          <cell r="AM3070" t="str">
            <v>Chirografario - Altro</v>
          </cell>
          <cell r="AN3070" t="str">
            <v>CONSUMER - NON IPO</v>
          </cell>
        </row>
        <row r="3071">
          <cell r="M3071">
            <v>17646.870000000003</v>
          </cell>
          <cell r="N3071">
            <v>17646.870000000003</v>
          </cell>
          <cell r="R3071">
            <v>14376.36</v>
          </cell>
          <cell r="AB3071" t="str">
            <v>Chirografario</v>
          </cell>
          <cell r="AK3071">
            <v>49169.498054794531</v>
          </cell>
          <cell r="AL3071" t="str">
            <v>Chirografario</v>
          </cell>
          <cell r="AM3071" t="str">
            <v>Chirografario - Altro</v>
          </cell>
          <cell r="AN3071" t="str">
            <v>CONSUMER - NON IPO</v>
          </cell>
        </row>
        <row r="3072">
          <cell r="M3072">
            <v>5670.11</v>
          </cell>
          <cell r="N3072">
            <v>5670.1100000000006</v>
          </cell>
          <cell r="R3072">
            <v>251.99</v>
          </cell>
          <cell r="AB3072" t="str">
            <v>Chirografario</v>
          </cell>
          <cell r="AK3072">
            <v>17305.486410958907</v>
          </cell>
          <cell r="AL3072" t="str">
            <v>Chirografario</v>
          </cell>
          <cell r="AM3072" t="str">
            <v>Chirografario - Altro</v>
          </cell>
          <cell r="AN3072" t="str">
            <v>CONSUMER - NON IPO</v>
          </cell>
        </row>
        <row r="3073">
          <cell r="M3073">
            <v>12444.16</v>
          </cell>
          <cell r="N3073">
            <v>12444.160000000002</v>
          </cell>
          <cell r="R3073">
            <v>1057.6600000000001</v>
          </cell>
          <cell r="AB3073" t="str">
            <v>Chirografario</v>
          </cell>
          <cell r="AK3073">
            <v>110633.69643835617</v>
          </cell>
          <cell r="AL3073" t="str">
            <v>Chirografario</v>
          </cell>
          <cell r="AM3073" t="str">
            <v>Chirografario - Altro</v>
          </cell>
          <cell r="AN3073" t="str">
            <v>CONSUMER - NON IPO</v>
          </cell>
        </row>
        <row r="3074">
          <cell r="M3074">
            <v>27938.99</v>
          </cell>
          <cell r="N3074">
            <v>27938.99</v>
          </cell>
          <cell r="R3074">
            <v>0</v>
          </cell>
          <cell r="AB3074" t="str">
            <v>Chirografario</v>
          </cell>
          <cell r="AK3074">
            <v>240198.76882191782</v>
          </cell>
          <cell r="AL3074" t="str">
            <v>Chirografario</v>
          </cell>
          <cell r="AM3074" t="str">
            <v>Chirografario - Altro</v>
          </cell>
          <cell r="AN3074" t="str">
            <v>CONSUMER - NON IPO</v>
          </cell>
        </row>
        <row r="3075">
          <cell r="M3075">
            <v>18811.75</v>
          </cell>
          <cell r="N3075">
            <v>18811.75</v>
          </cell>
          <cell r="R3075">
            <v>629.19000000000005</v>
          </cell>
          <cell r="AB3075" t="str">
            <v>Chirografario</v>
          </cell>
          <cell r="AK3075">
            <v>278723.13424657536</v>
          </cell>
          <cell r="AL3075" t="str">
            <v>Chirografario</v>
          </cell>
          <cell r="AM3075" t="str">
            <v>Chirografario - Altro</v>
          </cell>
          <cell r="AN3075" t="str">
            <v>CONSUMER - NON IPO</v>
          </cell>
        </row>
        <row r="3076">
          <cell r="M3076">
            <v>12465.77</v>
          </cell>
          <cell r="N3076">
            <v>12465.77</v>
          </cell>
          <cell r="R3076">
            <v>558.12</v>
          </cell>
          <cell r="AB3076" t="str">
            <v>Chirografario</v>
          </cell>
          <cell r="AK3076">
            <v>86474.8757260274</v>
          </cell>
          <cell r="AL3076" t="str">
            <v>Chirografario</v>
          </cell>
          <cell r="AM3076" t="str">
            <v>Chirografario - Altro</v>
          </cell>
          <cell r="AN3076" t="str">
            <v>CONSUMER - NON IPO</v>
          </cell>
        </row>
        <row r="3077">
          <cell r="M3077">
            <v>20918.48</v>
          </cell>
          <cell r="N3077">
            <v>20918.48</v>
          </cell>
          <cell r="R3077">
            <v>16435.88</v>
          </cell>
          <cell r="AB3077" t="str">
            <v>Chirografario</v>
          </cell>
          <cell r="AK3077">
            <v>69575.437589041088</v>
          </cell>
          <cell r="AL3077" t="str">
            <v>Chirografario</v>
          </cell>
          <cell r="AM3077" t="str">
            <v>Chirografario - Altro</v>
          </cell>
          <cell r="AN3077" t="str">
            <v>CONSUMER - NON IPO</v>
          </cell>
        </row>
        <row r="3078">
          <cell r="M3078">
            <v>25113.38</v>
          </cell>
          <cell r="N3078">
            <v>25113.38</v>
          </cell>
          <cell r="R3078">
            <v>16915.12</v>
          </cell>
          <cell r="AB3078" t="str">
            <v>Chirografario</v>
          </cell>
          <cell r="AK3078">
            <v>179921.88684931508</v>
          </cell>
          <cell r="AL3078" t="str">
            <v>Chirografario</v>
          </cell>
          <cell r="AM3078" t="str">
            <v>Chirografario - Altro</v>
          </cell>
          <cell r="AN3078" t="str">
            <v>CONSUMER - NON IPO</v>
          </cell>
        </row>
        <row r="3079">
          <cell r="M3079">
            <v>6542.13</v>
          </cell>
          <cell r="N3079">
            <v>6542.13</v>
          </cell>
          <cell r="R3079">
            <v>1196.8</v>
          </cell>
          <cell r="AB3079" t="str">
            <v>Chirografario</v>
          </cell>
          <cell r="AK3079">
            <v>39718.794739726029</v>
          </cell>
          <cell r="AL3079" t="str">
            <v>Chirografario</v>
          </cell>
          <cell r="AM3079" t="str">
            <v>Chirografario - Altro</v>
          </cell>
          <cell r="AN3079" t="str">
            <v>CONSUMER - NON IPO</v>
          </cell>
        </row>
        <row r="3080">
          <cell r="M3080">
            <v>4383.28</v>
          </cell>
          <cell r="N3080">
            <v>4383.28</v>
          </cell>
          <cell r="R3080">
            <v>1020.09</v>
          </cell>
          <cell r="AB3080" t="str">
            <v>Chirografario</v>
          </cell>
          <cell r="AK3080">
            <v>36279.147616438357</v>
          </cell>
          <cell r="AL3080" t="str">
            <v>Chirografario</v>
          </cell>
          <cell r="AM3080" t="str">
            <v>Chirografario - Altro</v>
          </cell>
          <cell r="AN3080" t="str">
            <v>CONSUMER - NON IPO</v>
          </cell>
        </row>
        <row r="3081">
          <cell r="M3081">
            <v>11569.67</v>
          </cell>
          <cell r="N3081">
            <v>11569.67</v>
          </cell>
          <cell r="R3081">
            <v>514.51</v>
          </cell>
          <cell r="AB3081" t="str">
            <v>Chirografario</v>
          </cell>
          <cell r="AK3081">
            <v>82826.158109589043</v>
          </cell>
          <cell r="AL3081" t="str">
            <v>Chirografario</v>
          </cell>
          <cell r="AM3081" t="str">
            <v>Chirografario - Altro</v>
          </cell>
          <cell r="AN3081" t="str">
            <v>CONSUMER - NON IPO</v>
          </cell>
        </row>
        <row r="3082">
          <cell r="M3082">
            <v>3031.4</v>
          </cell>
          <cell r="N3082">
            <v>3031.4</v>
          </cell>
          <cell r="R3082">
            <v>0</v>
          </cell>
          <cell r="AB3082" t="str">
            <v>Chirografario</v>
          </cell>
          <cell r="AK3082">
            <v>21701.501917808218</v>
          </cell>
          <cell r="AL3082" t="str">
            <v>Chirografario</v>
          </cell>
          <cell r="AM3082" t="str">
            <v>Chirografario - Altro</v>
          </cell>
          <cell r="AN3082" t="str">
            <v>CONSUMER - NON IPO</v>
          </cell>
        </row>
        <row r="3083">
          <cell r="M3083">
            <v>21105.68</v>
          </cell>
          <cell r="N3083">
            <v>21105.68</v>
          </cell>
          <cell r="R3083">
            <v>3848.48</v>
          </cell>
          <cell r="AB3083" t="str">
            <v>Chirografario</v>
          </cell>
          <cell r="AK3083">
            <v>127674.90805479452</v>
          </cell>
          <cell r="AL3083" t="str">
            <v>Chirografario</v>
          </cell>
          <cell r="AM3083" t="str">
            <v>Chirografario - Altro</v>
          </cell>
          <cell r="AN3083" t="str">
            <v>CONSUMER - NON IPO</v>
          </cell>
        </row>
        <row r="3084">
          <cell r="M3084">
            <v>2376.25</v>
          </cell>
          <cell r="N3084">
            <v>2376.25</v>
          </cell>
          <cell r="R3084">
            <v>95.82</v>
          </cell>
          <cell r="AB3084" t="str">
            <v>Chirografario</v>
          </cell>
          <cell r="AK3084">
            <v>17291.287671232876</v>
          </cell>
          <cell r="AL3084" t="str">
            <v>Chirografario</v>
          </cell>
          <cell r="AM3084" t="str">
            <v>Chirografario - Altro</v>
          </cell>
          <cell r="AN3084" t="str">
            <v>CONSUMER - NON IPO</v>
          </cell>
        </row>
        <row r="3085">
          <cell r="M3085">
            <v>11263.56</v>
          </cell>
          <cell r="N3085">
            <v>11263.560000000001</v>
          </cell>
          <cell r="R3085">
            <v>878.88</v>
          </cell>
          <cell r="AB3085" t="str">
            <v>Chirografario</v>
          </cell>
          <cell r="AK3085">
            <v>99736.509369863023</v>
          </cell>
          <cell r="AL3085" t="str">
            <v>Chirografario</v>
          </cell>
          <cell r="AM3085" t="str">
            <v>Chirografario - Altro</v>
          </cell>
          <cell r="AN3085" t="str">
            <v>CONSUMER - NON IPO</v>
          </cell>
        </row>
        <row r="3086">
          <cell r="M3086">
            <v>11757.7</v>
          </cell>
          <cell r="N3086">
            <v>11757.7</v>
          </cell>
          <cell r="R3086">
            <v>2113.09</v>
          </cell>
          <cell r="AB3086" t="str">
            <v>Chirografario</v>
          </cell>
          <cell r="AK3086">
            <v>84140.033972602745</v>
          </cell>
          <cell r="AL3086" t="str">
            <v>Chirografario</v>
          </cell>
          <cell r="AM3086" t="str">
            <v>Chirografario - Altro</v>
          </cell>
          <cell r="AN3086" t="str">
            <v>CONSUMER - NON IPO</v>
          </cell>
        </row>
        <row r="3087">
          <cell r="M3087">
            <v>8939.0499999999993</v>
          </cell>
          <cell r="N3087">
            <v>8939.0500000000011</v>
          </cell>
          <cell r="R3087">
            <v>1611.64</v>
          </cell>
          <cell r="AB3087" t="str">
            <v>Chirografario</v>
          </cell>
          <cell r="AK3087">
            <v>63626.443561643842</v>
          </cell>
          <cell r="AL3087" t="str">
            <v>Chirografario</v>
          </cell>
          <cell r="AM3087" t="str">
            <v>Chirografario - Altro</v>
          </cell>
          <cell r="AN3087" t="str">
            <v>CONSUMER - NON IPO</v>
          </cell>
        </row>
        <row r="3088">
          <cell r="M3088">
            <v>22415.98</v>
          </cell>
          <cell r="N3088">
            <v>22415.980000000003</v>
          </cell>
          <cell r="R3088">
            <v>3529.85</v>
          </cell>
          <cell r="AB3088" t="str">
            <v>Chirografario</v>
          </cell>
          <cell r="AK3088">
            <v>269360.24186301377</v>
          </cell>
          <cell r="AL3088" t="str">
            <v>Chirografario</v>
          </cell>
          <cell r="AM3088" t="str">
            <v>Chirografario - Altro</v>
          </cell>
          <cell r="AN3088" t="str">
            <v>CONSUMER - NON IPO</v>
          </cell>
        </row>
        <row r="3089">
          <cell r="M3089">
            <v>13989.39</v>
          </cell>
          <cell r="N3089">
            <v>13989.39</v>
          </cell>
          <cell r="R3089">
            <v>592.54</v>
          </cell>
          <cell r="AB3089" t="str">
            <v>Chirografario</v>
          </cell>
          <cell r="AK3089">
            <v>95817.739726027386</v>
          </cell>
          <cell r="AL3089" t="str">
            <v>Chirografario</v>
          </cell>
          <cell r="AM3089" t="str">
            <v>Chirografario - Altro</v>
          </cell>
          <cell r="AN3089" t="str">
            <v>CONSUMER - NON IPO</v>
          </cell>
        </row>
        <row r="3090">
          <cell r="M3090">
            <v>3843.9</v>
          </cell>
          <cell r="N3090">
            <v>3843.9</v>
          </cell>
          <cell r="R3090">
            <v>0</v>
          </cell>
          <cell r="AB3090" t="str">
            <v>Chirografario</v>
          </cell>
          <cell r="AK3090">
            <v>26349.144657534249</v>
          </cell>
          <cell r="AL3090" t="str">
            <v>Chirografario</v>
          </cell>
          <cell r="AM3090" t="str">
            <v>Chirografario - Altro</v>
          </cell>
          <cell r="AN3090" t="str">
            <v>CONSUMER - NON IPO</v>
          </cell>
        </row>
        <row r="3091">
          <cell r="M3091">
            <v>4812.18</v>
          </cell>
          <cell r="N3091">
            <v>4812.18</v>
          </cell>
          <cell r="R3091">
            <v>189.55</v>
          </cell>
          <cell r="AB3091" t="str">
            <v>Chirografario</v>
          </cell>
          <cell r="AK3091">
            <v>42782.257808219176</v>
          </cell>
          <cell r="AL3091" t="str">
            <v>Chirografario</v>
          </cell>
          <cell r="AM3091" t="str">
            <v>Chirografario - Altro</v>
          </cell>
          <cell r="AN3091" t="str">
            <v>CONSUMER - NON IPO</v>
          </cell>
        </row>
        <row r="3092">
          <cell r="M3092">
            <v>1698.06</v>
          </cell>
          <cell r="N3092">
            <v>1698.06</v>
          </cell>
          <cell r="R3092">
            <v>144.76</v>
          </cell>
          <cell r="AB3092" t="str">
            <v>Chirografario</v>
          </cell>
          <cell r="AK3092">
            <v>11639.852383561643</v>
          </cell>
          <cell r="AL3092" t="str">
            <v>Chirografario</v>
          </cell>
          <cell r="AM3092" t="str">
            <v>Chirografario - Altro</v>
          </cell>
          <cell r="AN3092" t="str">
            <v>CONSUMER - NON IPO</v>
          </cell>
        </row>
        <row r="3093">
          <cell r="M3093">
            <v>7293.01</v>
          </cell>
          <cell r="N3093">
            <v>7293.01</v>
          </cell>
          <cell r="R3093">
            <v>626.27</v>
          </cell>
          <cell r="AB3093" t="str">
            <v>Chirografario</v>
          </cell>
          <cell r="AK3093">
            <v>56006.320630136986</v>
          </cell>
          <cell r="AL3093" t="str">
            <v>Chirografario</v>
          </cell>
          <cell r="AM3093" t="str">
            <v>Chirografario - Altro</v>
          </cell>
          <cell r="AN3093" t="str">
            <v>CONSUMER - NON IPO</v>
          </cell>
        </row>
        <row r="3094">
          <cell r="M3094">
            <v>6819.3600000000006</v>
          </cell>
          <cell r="N3094">
            <v>6819.3600000000006</v>
          </cell>
          <cell r="R3094">
            <v>166.24</v>
          </cell>
          <cell r="AB3094" t="str">
            <v>Chirografario</v>
          </cell>
          <cell r="AK3094">
            <v>214127.90400000001</v>
          </cell>
          <cell r="AL3094" t="str">
            <v>Chirografario</v>
          </cell>
          <cell r="AM3094" t="str">
            <v>Chirografario - Altro</v>
          </cell>
          <cell r="AN3094" t="str">
            <v>CONSUMER - NON IPO</v>
          </cell>
        </row>
        <row r="3095">
          <cell r="M3095">
            <v>5448.2800000000007</v>
          </cell>
          <cell r="N3095">
            <v>5448.28</v>
          </cell>
          <cell r="R3095">
            <v>3060.02</v>
          </cell>
          <cell r="AB3095" t="str">
            <v>Chirografario</v>
          </cell>
          <cell r="AK3095">
            <v>132400.66739726026</v>
          </cell>
          <cell r="AL3095" t="str">
            <v>Chirografario</v>
          </cell>
          <cell r="AM3095" t="str">
            <v>Chirografario - Altro</v>
          </cell>
          <cell r="AN3095" t="str">
            <v>CONSUMER - NON IPO</v>
          </cell>
        </row>
        <row r="3096">
          <cell r="M3096">
            <v>4992.7700000000004</v>
          </cell>
          <cell r="N3096">
            <v>4992.7700000000004</v>
          </cell>
          <cell r="R3096">
            <v>2381.9</v>
          </cell>
          <cell r="AB3096" t="str">
            <v>Chirografario</v>
          </cell>
          <cell r="AK3096">
            <v>120195.80819178083</v>
          </cell>
          <cell r="AL3096" t="str">
            <v>Chirografario</v>
          </cell>
          <cell r="AM3096" t="str">
            <v>Chirografario - Altro</v>
          </cell>
          <cell r="AN3096" t="str">
            <v>CONSUMER - NON IPO</v>
          </cell>
        </row>
        <row r="3097">
          <cell r="M3097">
            <v>8453.17</v>
          </cell>
          <cell r="N3097">
            <v>8453.17</v>
          </cell>
          <cell r="R3097">
            <v>4534.03</v>
          </cell>
          <cell r="AB3097" t="str">
            <v>Chirografario</v>
          </cell>
          <cell r="AK3097">
            <v>205423.61068493148</v>
          </cell>
          <cell r="AL3097" t="str">
            <v>Chirografario</v>
          </cell>
          <cell r="AM3097" t="str">
            <v>Chirografario - Altro</v>
          </cell>
          <cell r="AN3097" t="str">
            <v>CONSUMER - NON IPO</v>
          </cell>
        </row>
        <row r="3098">
          <cell r="M3098">
            <v>21149.3</v>
          </cell>
          <cell r="N3098">
            <v>21149.300000000003</v>
          </cell>
          <cell r="R3098">
            <v>556.34</v>
          </cell>
          <cell r="AB3098" t="str">
            <v>Chirografario</v>
          </cell>
          <cell r="AK3098">
            <v>600582.1767123288</v>
          </cell>
          <cell r="AL3098" t="str">
            <v>Chirografario</v>
          </cell>
          <cell r="AM3098" t="str">
            <v>Chirografario - Altro</v>
          </cell>
          <cell r="AN3098" t="str">
            <v>CONSUMER - NON IPO</v>
          </cell>
        </row>
        <row r="3099">
          <cell r="M3099">
            <v>14348.73</v>
          </cell>
          <cell r="N3099">
            <v>14348.73</v>
          </cell>
          <cell r="R3099">
            <v>345.11</v>
          </cell>
          <cell r="AB3099" t="str">
            <v>Chirografario</v>
          </cell>
          <cell r="AK3099">
            <v>352113.90304109588</v>
          </cell>
          <cell r="AL3099" t="str">
            <v>Chirografario</v>
          </cell>
          <cell r="AM3099" t="str">
            <v>Chirografario - Altro</v>
          </cell>
          <cell r="AN3099" t="str">
            <v>CONSUMER - NON IPO</v>
          </cell>
        </row>
        <row r="3100">
          <cell r="M3100">
            <v>4298.2299999999996</v>
          </cell>
          <cell r="N3100">
            <v>4298.2299999999996</v>
          </cell>
          <cell r="R3100">
            <v>2069.59</v>
          </cell>
          <cell r="AB3100" t="str">
            <v>Chirografario</v>
          </cell>
          <cell r="AK3100">
            <v>115298.54775342465</v>
          </cell>
          <cell r="AL3100" t="str">
            <v>Chirografario</v>
          </cell>
          <cell r="AM3100" t="str">
            <v>Chirografario - Altro</v>
          </cell>
          <cell r="AN3100" t="str">
            <v>CONSUMER - NON IPO</v>
          </cell>
        </row>
        <row r="3101">
          <cell r="M3101">
            <v>27376.34</v>
          </cell>
          <cell r="N3101">
            <v>27376.339999999997</v>
          </cell>
          <cell r="R3101">
            <v>0</v>
          </cell>
          <cell r="AB3101" t="str">
            <v>Chirografario</v>
          </cell>
          <cell r="AK3101">
            <v>747486.5875068492</v>
          </cell>
          <cell r="AL3101" t="str">
            <v>Chirografario</v>
          </cell>
          <cell r="AM3101" t="str">
            <v>Chirografario - Altro</v>
          </cell>
          <cell r="AN3101" t="str">
            <v>CONSUMER - NON IPO</v>
          </cell>
        </row>
        <row r="3102">
          <cell r="M3102">
            <v>26110.36</v>
          </cell>
          <cell r="N3102">
            <v>26110.36</v>
          </cell>
          <cell r="R3102">
            <v>0</v>
          </cell>
          <cell r="AB3102" t="str">
            <v>Chirografario</v>
          </cell>
          <cell r="AK3102">
            <v>709915.65106849314</v>
          </cell>
          <cell r="AL3102" t="str">
            <v>Chirografario</v>
          </cell>
          <cell r="AM3102" t="str">
            <v>Chirografario - Altro</v>
          </cell>
          <cell r="AN3102" t="str">
            <v>CONSUMER - NON IPO</v>
          </cell>
        </row>
        <row r="3103">
          <cell r="M3103">
            <v>31464.43</v>
          </cell>
          <cell r="N3103">
            <v>31464.43</v>
          </cell>
          <cell r="R3103">
            <v>12733.31</v>
          </cell>
          <cell r="AB3103" t="str">
            <v>Chirografario</v>
          </cell>
          <cell r="AK3103">
            <v>657477.28112328774</v>
          </cell>
          <cell r="AL3103" t="str">
            <v>Chirografario</v>
          </cell>
          <cell r="AM3103" t="str">
            <v>Chirografario - Altro</v>
          </cell>
          <cell r="AN3103" t="str">
            <v>CONSUMER - NON IPO</v>
          </cell>
        </row>
        <row r="3104">
          <cell r="M3104">
            <v>5716.3</v>
          </cell>
          <cell r="N3104">
            <v>5716.3</v>
          </cell>
          <cell r="R3104">
            <v>2403.39</v>
          </cell>
          <cell r="AB3104" t="str">
            <v>Chirografario</v>
          </cell>
          <cell r="AK3104">
            <v>142093.12301369861</v>
          </cell>
          <cell r="AL3104" t="str">
            <v>Chirografario</v>
          </cell>
          <cell r="AM3104" t="str">
            <v>Chirografario - Altro</v>
          </cell>
          <cell r="AN3104" t="str">
            <v>CONSUMER - NON IPO</v>
          </cell>
        </row>
        <row r="3105">
          <cell r="M3105">
            <v>5808.64</v>
          </cell>
          <cell r="N3105">
            <v>5808.6399999999994</v>
          </cell>
          <cell r="R3105">
            <v>3485.99</v>
          </cell>
          <cell r="AB3105" t="str">
            <v>Chirografario</v>
          </cell>
          <cell r="AK3105">
            <v>139089.07835616439</v>
          </cell>
          <cell r="AL3105" t="str">
            <v>Chirografario</v>
          </cell>
          <cell r="AM3105" t="str">
            <v>Chirografario - Altro</v>
          </cell>
          <cell r="AN3105" t="str">
            <v>CONSUMER - NON IPO</v>
          </cell>
        </row>
        <row r="3106">
          <cell r="M3106">
            <v>5581.12</v>
          </cell>
          <cell r="N3106">
            <v>5581.1200000000008</v>
          </cell>
          <cell r="R3106">
            <v>2181.6799999999998</v>
          </cell>
          <cell r="AB3106" t="str">
            <v>Chirografario</v>
          </cell>
          <cell r="AK3106">
            <v>130185.35802739728</v>
          </cell>
          <cell r="AL3106" t="str">
            <v>Chirografario</v>
          </cell>
          <cell r="AM3106" t="str">
            <v>Chirografario - Altro</v>
          </cell>
          <cell r="AN3106" t="str">
            <v>CONSUMER - NON IPO</v>
          </cell>
        </row>
        <row r="3107">
          <cell r="M3107">
            <v>8713.9</v>
          </cell>
          <cell r="N3107">
            <v>8713.9000000000015</v>
          </cell>
          <cell r="R3107">
            <v>3206.23</v>
          </cell>
          <cell r="AB3107" t="str">
            <v>Chirografario</v>
          </cell>
          <cell r="AK3107">
            <v>213836.71863013704</v>
          </cell>
          <cell r="AL3107" t="str">
            <v>Chirografario</v>
          </cell>
          <cell r="AM3107" t="str">
            <v>Chirografario - Altro</v>
          </cell>
          <cell r="AN3107" t="str">
            <v>CONSUMER - NON IPO</v>
          </cell>
        </row>
        <row r="3108">
          <cell r="M3108">
            <v>2576.06</v>
          </cell>
          <cell r="N3108">
            <v>2576.0600000000004</v>
          </cell>
          <cell r="R3108">
            <v>71.150000000000006</v>
          </cell>
          <cell r="AB3108" t="str">
            <v>Chirografario</v>
          </cell>
          <cell r="AK3108">
            <v>58035.455835616449</v>
          </cell>
          <cell r="AL3108" t="str">
            <v>Chirografario</v>
          </cell>
          <cell r="AM3108" t="str">
            <v>Chirografario - Altro</v>
          </cell>
          <cell r="AN3108" t="str">
            <v>CONSUMER - NON IPO</v>
          </cell>
        </row>
        <row r="3109">
          <cell r="M3109">
            <v>5383.3</v>
          </cell>
          <cell r="N3109">
            <v>5383.3</v>
          </cell>
          <cell r="R3109">
            <v>2935.09</v>
          </cell>
          <cell r="AB3109" t="str">
            <v>Chirografario</v>
          </cell>
          <cell r="AK3109">
            <v>132001.46575342465</v>
          </cell>
          <cell r="AL3109" t="str">
            <v>Chirografario</v>
          </cell>
          <cell r="AM3109" t="str">
            <v>Chirografario - Altro</v>
          </cell>
          <cell r="AN3109" t="str">
            <v>CONSUMER - NON IPO</v>
          </cell>
        </row>
        <row r="3110">
          <cell r="M3110">
            <v>19971.060000000001</v>
          </cell>
          <cell r="N3110">
            <v>19971.059999999998</v>
          </cell>
          <cell r="R3110">
            <v>12018.6</v>
          </cell>
          <cell r="AB3110" t="str">
            <v>Chirografario</v>
          </cell>
          <cell r="AK3110">
            <v>465571.91654794512</v>
          </cell>
          <cell r="AL3110" t="str">
            <v>Chirografario</v>
          </cell>
          <cell r="AM3110" t="str">
            <v>Chirografario - Altro</v>
          </cell>
          <cell r="AN3110" t="str">
            <v>CONSUMER - NON IPO</v>
          </cell>
        </row>
        <row r="3111">
          <cell r="M3111">
            <v>3026.52</v>
          </cell>
          <cell r="N3111">
            <v>3026.52</v>
          </cell>
          <cell r="R3111">
            <v>1378.31</v>
          </cell>
          <cell r="AB3111" t="str">
            <v>Chirografario</v>
          </cell>
          <cell r="AK3111">
            <v>67777.464328767121</v>
          </cell>
          <cell r="AL3111" t="str">
            <v>Chirografario</v>
          </cell>
          <cell r="AM3111" t="str">
            <v>Chirografario - Altro</v>
          </cell>
          <cell r="AN3111" t="str">
            <v>CONSUMER - NON IPO</v>
          </cell>
        </row>
        <row r="3112">
          <cell r="M3112">
            <v>2998.92</v>
          </cell>
          <cell r="N3112">
            <v>2998.92</v>
          </cell>
          <cell r="R3112">
            <v>1172.3499999999999</v>
          </cell>
          <cell r="AB3112" t="str">
            <v>Chirografario</v>
          </cell>
          <cell r="AK3112">
            <v>68350.727342465747</v>
          </cell>
          <cell r="AL3112" t="str">
            <v>Chirografario</v>
          </cell>
          <cell r="AM3112" t="str">
            <v>Chirografario - Altro</v>
          </cell>
          <cell r="AN3112" t="str">
            <v>CONSUMER - NON IPO</v>
          </cell>
        </row>
        <row r="3113">
          <cell r="M3113">
            <v>3276.01</v>
          </cell>
          <cell r="N3113">
            <v>3276.01</v>
          </cell>
          <cell r="R3113">
            <v>1305.42</v>
          </cell>
          <cell r="AB3113" t="str">
            <v>Chirografario</v>
          </cell>
          <cell r="AK3113">
            <v>74666.101890410966</v>
          </cell>
          <cell r="AL3113" t="str">
            <v>Chirografario</v>
          </cell>
          <cell r="AM3113" t="str">
            <v>Chirografario - Altro</v>
          </cell>
          <cell r="AN3113" t="str">
            <v>CONSUMER - NON IPO</v>
          </cell>
        </row>
        <row r="3114">
          <cell r="M3114">
            <v>20020.05</v>
          </cell>
          <cell r="N3114">
            <v>20020.05</v>
          </cell>
          <cell r="R3114">
            <v>9969.23</v>
          </cell>
          <cell r="AB3114" t="str">
            <v>Chirografario</v>
          </cell>
          <cell r="AK3114">
            <v>451027.04424657533</v>
          </cell>
          <cell r="AL3114" t="str">
            <v>Chirografario</v>
          </cell>
          <cell r="AM3114" t="str">
            <v>Chirografario - Altro</v>
          </cell>
          <cell r="AN3114" t="str">
            <v>CONSUMER - NON IPO</v>
          </cell>
        </row>
        <row r="3115">
          <cell r="M3115">
            <v>9722.51</v>
          </cell>
          <cell r="N3115">
            <v>9722.51</v>
          </cell>
          <cell r="R3115">
            <v>2681.75</v>
          </cell>
          <cell r="AB3115" t="str">
            <v>Chirografario</v>
          </cell>
          <cell r="AK3115">
            <v>177988.52553424658</v>
          </cell>
          <cell r="AL3115" t="str">
            <v>Chirografario</v>
          </cell>
          <cell r="AM3115" t="str">
            <v>Chirografario - Altro</v>
          </cell>
          <cell r="AN3115" t="str">
            <v>CONSUMER - NON IPO</v>
          </cell>
        </row>
        <row r="3116">
          <cell r="M3116">
            <v>1295.25</v>
          </cell>
          <cell r="N3116">
            <v>1295.25</v>
          </cell>
          <cell r="R3116">
            <v>535.01</v>
          </cell>
          <cell r="AB3116" t="str">
            <v>Chirografario</v>
          </cell>
          <cell r="AK3116">
            <v>14485.508219178082</v>
          </cell>
          <cell r="AL3116" t="str">
            <v>Chirografario</v>
          </cell>
          <cell r="AM3116" t="str">
            <v>Chirografario - Altro</v>
          </cell>
          <cell r="AN3116" t="str">
            <v>CONSUMER - NON IPO</v>
          </cell>
        </row>
        <row r="3117">
          <cell r="M3117">
            <v>14841.07</v>
          </cell>
          <cell r="N3117">
            <v>14841.07</v>
          </cell>
          <cell r="R3117">
            <v>5449.3899999999994</v>
          </cell>
          <cell r="AB3117" t="str">
            <v>Chirografario</v>
          </cell>
          <cell r="AK3117">
            <v>202245.15665753424</v>
          </cell>
          <cell r="AL3117" t="str">
            <v>Chirografario</v>
          </cell>
          <cell r="AM3117" t="str">
            <v>Chirografario - Altro</v>
          </cell>
          <cell r="AN3117" t="str">
            <v>CONSUMER - NON IPO</v>
          </cell>
        </row>
        <row r="3118">
          <cell r="M3118">
            <v>5004.16</v>
          </cell>
          <cell r="N3118">
            <v>5004.16</v>
          </cell>
          <cell r="R3118">
            <v>3243.2900000000004</v>
          </cell>
          <cell r="AB3118" t="str">
            <v>Chirografario</v>
          </cell>
          <cell r="AK3118">
            <v>55964.331835616438</v>
          </cell>
          <cell r="AL3118" t="str">
            <v>Chirografario</v>
          </cell>
          <cell r="AM3118" t="str">
            <v>Chirografario - Altro</v>
          </cell>
          <cell r="AN3118" t="str">
            <v>CONSUMER - NON IPO</v>
          </cell>
        </row>
        <row r="3119">
          <cell r="M3119">
            <v>5747.5</v>
          </cell>
          <cell r="N3119">
            <v>5747.5</v>
          </cell>
          <cell r="R3119">
            <v>192.85</v>
          </cell>
          <cell r="AB3119" t="str">
            <v>Chirografario</v>
          </cell>
          <cell r="AK3119">
            <v>84448.88356164383</v>
          </cell>
          <cell r="AL3119" t="str">
            <v>Chirografario</v>
          </cell>
          <cell r="AM3119" t="str">
            <v>Chirografario - Altro</v>
          </cell>
          <cell r="AN3119" t="str">
            <v>CONSUMER - NON IPO</v>
          </cell>
        </row>
        <row r="3120">
          <cell r="M3120">
            <v>12999.78</v>
          </cell>
          <cell r="N3120">
            <v>12999.779999999999</v>
          </cell>
          <cell r="R3120">
            <v>4846.21</v>
          </cell>
          <cell r="AB3120" t="str">
            <v>Chirografario</v>
          </cell>
          <cell r="AK3120">
            <v>191043.34224657534</v>
          </cell>
          <cell r="AL3120" t="str">
            <v>Chirografario</v>
          </cell>
          <cell r="AM3120" t="str">
            <v>Chirografario - Altro</v>
          </cell>
          <cell r="AN3120" t="str">
            <v>CONSUMER - NON IPO</v>
          </cell>
        </row>
        <row r="3121">
          <cell r="M3121">
            <v>4446.04</v>
          </cell>
          <cell r="N3121">
            <v>4446.04</v>
          </cell>
          <cell r="R3121">
            <v>164.31</v>
          </cell>
          <cell r="AB3121" t="str">
            <v>Chirografario</v>
          </cell>
          <cell r="AK3121">
            <v>63815.900164383558</v>
          </cell>
          <cell r="AL3121" t="str">
            <v>Chirografario</v>
          </cell>
          <cell r="AM3121" t="str">
            <v>Chirografario - Altro</v>
          </cell>
          <cell r="AN3121" t="str">
            <v>CONSUMER - NON IPO</v>
          </cell>
        </row>
        <row r="3122">
          <cell r="M3122">
            <v>4540.71</v>
          </cell>
          <cell r="N3122">
            <v>4540.71</v>
          </cell>
          <cell r="R3122">
            <v>3226.21</v>
          </cell>
          <cell r="AB3122" t="str">
            <v>Chirografario</v>
          </cell>
          <cell r="AK3122">
            <v>50370.780246575341</v>
          </cell>
          <cell r="AL3122" t="str">
            <v>Chirografario</v>
          </cell>
          <cell r="AM3122" t="str">
            <v>Chirografario - Altro</v>
          </cell>
          <cell r="AN3122" t="str">
            <v>CONSUMER - NON IPO</v>
          </cell>
        </row>
        <row r="3123">
          <cell r="M3123">
            <v>4802.5</v>
          </cell>
          <cell r="N3123">
            <v>4802.5</v>
          </cell>
          <cell r="R3123">
            <v>132.63999999999999</v>
          </cell>
          <cell r="AB3123" t="str">
            <v>Chirografario</v>
          </cell>
          <cell r="AK3123">
            <v>121154.57534246575</v>
          </cell>
          <cell r="AL3123" t="str">
            <v>Chirografario</v>
          </cell>
          <cell r="AM3123" t="str">
            <v>Chirografario - Altro</v>
          </cell>
          <cell r="AN3123" t="str">
            <v>CONSUMER - NON IPO</v>
          </cell>
        </row>
        <row r="3124">
          <cell r="M3124">
            <v>5455.7</v>
          </cell>
          <cell r="N3124">
            <v>5455.7000000000007</v>
          </cell>
          <cell r="R3124">
            <v>2455.9299999999998</v>
          </cell>
          <cell r="AB3124" t="str">
            <v>Chirografario</v>
          </cell>
          <cell r="AK3124">
            <v>157109.21287671235</v>
          </cell>
          <cell r="AL3124" t="str">
            <v>Chirografario</v>
          </cell>
          <cell r="AM3124" t="str">
            <v>Chirografario - Altro</v>
          </cell>
          <cell r="AN3124" t="str">
            <v>CONSUMER - NON IPO</v>
          </cell>
        </row>
        <row r="3125">
          <cell r="M3125">
            <v>12978.03</v>
          </cell>
          <cell r="N3125">
            <v>12978.029999999999</v>
          </cell>
          <cell r="R3125">
            <v>6923.24</v>
          </cell>
          <cell r="AB3125" t="str">
            <v>Chirografario</v>
          </cell>
          <cell r="AK3125">
            <v>295792.41526027396</v>
          </cell>
          <cell r="AL3125" t="str">
            <v>Chirografario</v>
          </cell>
          <cell r="AM3125" t="str">
            <v>Chirografario - Altro</v>
          </cell>
          <cell r="AN3125" t="str">
            <v>CONSUMER - NON IPO</v>
          </cell>
        </row>
        <row r="3126">
          <cell r="M3126">
            <v>10055.119999999999</v>
          </cell>
          <cell r="N3126">
            <v>10055.119999999999</v>
          </cell>
          <cell r="R3126">
            <v>417.82</v>
          </cell>
          <cell r="AB3126" t="str">
            <v>Chirografario</v>
          </cell>
          <cell r="AK3126">
            <v>110771.60964383562</v>
          </cell>
          <cell r="AL3126" t="str">
            <v>Chirografario</v>
          </cell>
          <cell r="AM3126" t="str">
            <v>Chirografario - Altro</v>
          </cell>
          <cell r="AN3126" t="str">
            <v>CONSUMER - NON IPO</v>
          </cell>
        </row>
        <row r="3127">
          <cell r="M3127">
            <v>4217.78</v>
          </cell>
          <cell r="N3127">
            <v>4217.78</v>
          </cell>
          <cell r="R3127">
            <v>173.74</v>
          </cell>
          <cell r="AB3127" t="str">
            <v>Chirografario</v>
          </cell>
          <cell r="AK3127">
            <v>46800.024657534246</v>
          </cell>
          <cell r="AL3127" t="str">
            <v>Chirografario</v>
          </cell>
          <cell r="AM3127" t="str">
            <v>Chirografario - Altro</v>
          </cell>
          <cell r="AN3127" t="str">
            <v>CONSUMER - NON IPO</v>
          </cell>
        </row>
        <row r="3128">
          <cell r="M3128">
            <v>3593.21</v>
          </cell>
          <cell r="N3128">
            <v>3593.21</v>
          </cell>
          <cell r="R3128">
            <v>1803.3100000000002</v>
          </cell>
          <cell r="AB3128" t="str">
            <v>Chirografario</v>
          </cell>
          <cell r="AK3128">
            <v>46524.686191780827</v>
          </cell>
          <cell r="AL3128" t="str">
            <v>Chirografario</v>
          </cell>
          <cell r="AM3128" t="str">
            <v>Chirografario - Altro</v>
          </cell>
          <cell r="AN3128" t="str">
            <v>CONSUMER - NON IPO</v>
          </cell>
        </row>
        <row r="3129">
          <cell r="M3129">
            <v>17449.310000000001</v>
          </cell>
          <cell r="N3129">
            <v>17449.310000000001</v>
          </cell>
          <cell r="R3129">
            <v>620.54</v>
          </cell>
          <cell r="AB3129" t="str">
            <v>Chirografario</v>
          </cell>
          <cell r="AK3129">
            <v>228036.18821917809</v>
          </cell>
          <cell r="AL3129" t="str">
            <v>Chirografario</v>
          </cell>
          <cell r="AM3129" t="str">
            <v>Chirografario - Altro</v>
          </cell>
          <cell r="AN3129" t="str">
            <v>CONSUMER - NON IPO</v>
          </cell>
        </row>
        <row r="3130">
          <cell r="M3130">
            <v>4607.01</v>
          </cell>
          <cell r="N3130">
            <v>4607.01</v>
          </cell>
          <cell r="R3130">
            <v>1772.13</v>
          </cell>
          <cell r="AB3130" t="str">
            <v>Chirografario</v>
          </cell>
          <cell r="AK3130">
            <v>53113.145424657538</v>
          </cell>
          <cell r="AL3130" t="str">
            <v>Chirografario</v>
          </cell>
          <cell r="AM3130" t="str">
            <v>Chirografario - Altro</v>
          </cell>
          <cell r="AN3130" t="str">
            <v>CONSUMER - NON IPO</v>
          </cell>
        </row>
        <row r="3131">
          <cell r="M3131">
            <v>3113.39</v>
          </cell>
          <cell r="N3131">
            <v>3113.3900000000003</v>
          </cell>
          <cell r="R3131">
            <v>1277.5999999999999</v>
          </cell>
          <cell r="AB3131" t="str">
            <v>Chirografario</v>
          </cell>
          <cell r="AK3131">
            <v>34724.96079452055</v>
          </cell>
          <cell r="AL3131" t="str">
            <v>Chirografario</v>
          </cell>
          <cell r="AM3131" t="str">
            <v>Chirografario - Altro</v>
          </cell>
          <cell r="AN3131" t="str">
            <v>CONSUMER - NON IPO</v>
          </cell>
        </row>
        <row r="3132">
          <cell r="M3132">
            <v>3349.9</v>
          </cell>
          <cell r="N3132">
            <v>3349.9</v>
          </cell>
          <cell r="R3132">
            <v>1395.47</v>
          </cell>
          <cell r="AB3132" t="str">
            <v>Chirografario</v>
          </cell>
          <cell r="AK3132">
            <v>37170.123287671238</v>
          </cell>
          <cell r="AL3132" t="str">
            <v>Chirografario</v>
          </cell>
          <cell r="AM3132" t="str">
            <v>Chirografario - Altro</v>
          </cell>
          <cell r="AN3132" t="str">
            <v>CONSUMER - NON IPO</v>
          </cell>
        </row>
        <row r="3133">
          <cell r="M3133">
            <v>5303.41</v>
          </cell>
          <cell r="N3133">
            <v>5303.41</v>
          </cell>
          <cell r="R3133">
            <v>2052.9</v>
          </cell>
          <cell r="AB3133" t="str">
            <v>Chirografario</v>
          </cell>
          <cell r="AK3133">
            <v>66227.24049315069</v>
          </cell>
          <cell r="AL3133" t="str">
            <v>Chirografario</v>
          </cell>
          <cell r="AM3133" t="str">
            <v>Chirografario - Altro</v>
          </cell>
          <cell r="AN3133" t="str">
            <v>CONSUMER - NON IPO</v>
          </cell>
        </row>
        <row r="3134">
          <cell r="M3134">
            <v>6570.96</v>
          </cell>
          <cell r="N3134">
            <v>6570.96</v>
          </cell>
          <cell r="R3134">
            <v>2271.61</v>
          </cell>
          <cell r="AB3134" t="str">
            <v>Chirografario</v>
          </cell>
          <cell r="AK3134">
            <v>89401.061260273971</v>
          </cell>
          <cell r="AL3134" t="str">
            <v>Chirografario</v>
          </cell>
          <cell r="AM3134" t="str">
            <v>Chirografario - Altro</v>
          </cell>
          <cell r="AN3134" t="str">
            <v>CONSUMER - NON IPO</v>
          </cell>
        </row>
        <row r="3135">
          <cell r="M3135">
            <v>1704.8600000000001</v>
          </cell>
          <cell r="N3135">
            <v>1704.8600000000001</v>
          </cell>
          <cell r="R3135">
            <v>712.22</v>
          </cell>
          <cell r="AB3135" t="str">
            <v>Chirografario</v>
          </cell>
          <cell r="AK3135">
            <v>18781.485095890414</v>
          </cell>
          <cell r="AL3135" t="str">
            <v>Chirografario</v>
          </cell>
          <cell r="AM3135" t="str">
            <v>Chirografario - Altro</v>
          </cell>
          <cell r="AN3135" t="str">
            <v>CONSUMER - NON IPO</v>
          </cell>
        </row>
        <row r="3136">
          <cell r="M3136">
            <v>14424.34</v>
          </cell>
          <cell r="N3136">
            <v>14424.34</v>
          </cell>
          <cell r="R3136">
            <v>5919.34</v>
          </cell>
          <cell r="AB3136" t="str">
            <v>Chirografario</v>
          </cell>
          <cell r="AK3136">
            <v>160880.78942465753</v>
          </cell>
          <cell r="AL3136" t="str">
            <v>Chirografario</v>
          </cell>
          <cell r="AM3136" t="str">
            <v>Chirografario - Altro</v>
          </cell>
          <cell r="AN3136" t="str">
            <v>CONSUMER - NON IPO</v>
          </cell>
        </row>
        <row r="3137">
          <cell r="M3137">
            <v>19881.57</v>
          </cell>
          <cell r="N3137">
            <v>19881.57</v>
          </cell>
          <cell r="R3137">
            <v>826.25</v>
          </cell>
          <cell r="AB3137" t="str">
            <v>Chirografario</v>
          </cell>
          <cell r="AK3137">
            <v>125662.4164109589</v>
          </cell>
          <cell r="AL3137" t="str">
            <v>Chirografario</v>
          </cell>
          <cell r="AM3137" t="str">
            <v>Chirografario - Altro</v>
          </cell>
          <cell r="AN3137" t="str">
            <v>CONSUMER - NON IPO</v>
          </cell>
        </row>
        <row r="3138">
          <cell r="M3138">
            <v>2009.09</v>
          </cell>
          <cell r="N3138">
            <v>2009.09</v>
          </cell>
          <cell r="R3138">
            <v>332.64</v>
          </cell>
          <cell r="AB3138" t="str">
            <v>Chirografario</v>
          </cell>
          <cell r="AK3138">
            <v>18901.95906849315</v>
          </cell>
          <cell r="AL3138" t="str">
            <v>Chirografario</v>
          </cell>
          <cell r="AM3138" t="str">
            <v>Chirografario - Altro</v>
          </cell>
          <cell r="AN3138" t="str">
            <v>CONSUMER - NON IPO</v>
          </cell>
        </row>
        <row r="3139">
          <cell r="M3139">
            <v>4116.07</v>
          </cell>
          <cell r="N3139">
            <v>4116.07</v>
          </cell>
          <cell r="R3139">
            <v>877.24</v>
          </cell>
          <cell r="AB3139" t="str">
            <v>Chirografario</v>
          </cell>
          <cell r="AK3139">
            <v>28282.47550684931</v>
          </cell>
          <cell r="AL3139" t="str">
            <v>Chirografario</v>
          </cell>
          <cell r="AM3139" t="str">
            <v>Chirografario - Altro</v>
          </cell>
          <cell r="AN3139" t="str">
            <v>CONSUMER - NON IPO</v>
          </cell>
        </row>
        <row r="3140">
          <cell r="M3140">
            <v>80725.209999999992</v>
          </cell>
          <cell r="N3140">
            <v>80725.209999999992</v>
          </cell>
          <cell r="R3140">
            <v>33276.840000000004</v>
          </cell>
          <cell r="AB3140" t="str">
            <v>Chirografario</v>
          </cell>
          <cell r="AK3140">
            <v>298130.36460273969</v>
          </cell>
          <cell r="AL3140" t="str">
            <v>Chirografario</v>
          </cell>
          <cell r="AM3140" t="str">
            <v>Chirografario - Altro</v>
          </cell>
          <cell r="AN3140" t="str">
            <v>CONSUMER - NON IPO</v>
          </cell>
        </row>
        <row r="3141">
          <cell r="M3141">
            <v>12298.480000000001</v>
          </cell>
          <cell r="N3141">
            <v>12298.480000000001</v>
          </cell>
          <cell r="R3141">
            <v>536.66999999999996</v>
          </cell>
          <cell r="AB3141" t="str">
            <v>Chirografario</v>
          </cell>
          <cell r="AK3141">
            <v>80765.634410958912</v>
          </cell>
          <cell r="AL3141" t="str">
            <v>Chirografario</v>
          </cell>
          <cell r="AM3141" t="str">
            <v>Chirografario - Altro</v>
          </cell>
          <cell r="AN3141" t="str">
            <v>CONSUMER - NON IPO</v>
          </cell>
        </row>
        <row r="3142">
          <cell r="M3142">
            <v>6187.94</v>
          </cell>
          <cell r="N3142">
            <v>6187.94</v>
          </cell>
          <cell r="R3142">
            <v>276.52</v>
          </cell>
          <cell r="AB3142" t="str">
            <v>Chirografario</v>
          </cell>
          <cell r="AK3142">
            <v>43163.000657534241</v>
          </cell>
          <cell r="AL3142" t="str">
            <v>Chirografario</v>
          </cell>
          <cell r="AM3142" t="str">
            <v>Chirografario - Altro</v>
          </cell>
          <cell r="AN3142" t="str">
            <v>CONSUMER - NON IPO</v>
          </cell>
        </row>
        <row r="3143">
          <cell r="M3143">
            <v>1668.31</v>
          </cell>
          <cell r="N3143">
            <v>1668.31</v>
          </cell>
          <cell r="R3143">
            <v>890.63</v>
          </cell>
          <cell r="AB3143" t="str">
            <v>Chirografario</v>
          </cell>
          <cell r="AK3143">
            <v>9548.218054794519</v>
          </cell>
          <cell r="AL3143" t="str">
            <v>Chirografario</v>
          </cell>
          <cell r="AM3143" t="str">
            <v>Chirografario - Altro</v>
          </cell>
          <cell r="AN3143" t="str">
            <v>CONSUMER - NON IPO</v>
          </cell>
        </row>
        <row r="3144">
          <cell r="M3144">
            <v>11474.55</v>
          </cell>
          <cell r="N3144">
            <v>11474.550000000001</v>
          </cell>
          <cell r="R3144">
            <v>523.38</v>
          </cell>
          <cell r="AB3144" t="str">
            <v>Chirografario</v>
          </cell>
          <cell r="AK3144">
            <v>37221.553972602742</v>
          </cell>
          <cell r="AL3144" t="str">
            <v>Chirografario</v>
          </cell>
          <cell r="AM3144" t="str">
            <v>Chirografario - Altro</v>
          </cell>
          <cell r="AN3144" t="str">
            <v>CONSUMER - NON IPO</v>
          </cell>
        </row>
        <row r="3145">
          <cell r="M3145">
            <v>10333.07</v>
          </cell>
          <cell r="N3145">
            <v>10333.07</v>
          </cell>
          <cell r="R3145">
            <v>464.13</v>
          </cell>
          <cell r="AB3145" t="str">
            <v>Chirografario</v>
          </cell>
          <cell r="AK3145">
            <v>61885.180876712322</v>
          </cell>
          <cell r="AL3145" t="str">
            <v>Chirografario</v>
          </cell>
          <cell r="AM3145" t="str">
            <v>Chirografario - Altro</v>
          </cell>
          <cell r="AN3145" t="str">
            <v>CONSUMER - NON IPO</v>
          </cell>
        </row>
        <row r="3146">
          <cell r="M3146">
            <v>6582.57</v>
          </cell>
          <cell r="N3146">
            <v>6582.57</v>
          </cell>
          <cell r="R3146">
            <v>1218.02</v>
          </cell>
          <cell r="AB3146" t="str">
            <v>Chirografario</v>
          </cell>
          <cell r="AK3146">
            <v>44274.546164383559</v>
          </cell>
          <cell r="AL3146" t="str">
            <v>Chirografario</v>
          </cell>
          <cell r="AM3146" t="str">
            <v>Chirografario - Altro</v>
          </cell>
          <cell r="AN3146" t="str">
            <v>CONSUMER - NON IPO</v>
          </cell>
        </row>
        <row r="3147">
          <cell r="M3147">
            <v>27584.880000000001</v>
          </cell>
          <cell r="N3147">
            <v>27584.879999999997</v>
          </cell>
          <cell r="R3147">
            <v>0</v>
          </cell>
          <cell r="AB3147" t="str">
            <v>Chirografario</v>
          </cell>
          <cell r="AK3147">
            <v>190600.18454794519</v>
          </cell>
          <cell r="AL3147" t="str">
            <v>Chirografario</v>
          </cell>
          <cell r="AM3147" t="str">
            <v>Chirografario - Altro</v>
          </cell>
          <cell r="AN3147" t="str">
            <v>CONSUMER - NON IPO</v>
          </cell>
        </row>
        <row r="3148">
          <cell r="M3148">
            <v>7554.66</v>
          </cell>
          <cell r="N3148">
            <v>7554.66</v>
          </cell>
          <cell r="R3148">
            <v>340.61</v>
          </cell>
          <cell r="AB3148" t="str">
            <v>Chirografario</v>
          </cell>
          <cell r="AK3148">
            <v>35123.994575342462</v>
          </cell>
          <cell r="AL3148" t="str">
            <v>Chirografario</v>
          </cell>
          <cell r="AM3148" t="str">
            <v>Chirografario - Altro</v>
          </cell>
          <cell r="AN3148" t="str">
            <v>CONSUMER - NON IPO</v>
          </cell>
        </row>
        <row r="3149">
          <cell r="M3149">
            <v>13337.04</v>
          </cell>
          <cell r="N3149">
            <v>13337.04</v>
          </cell>
          <cell r="R3149">
            <v>556.04</v>
          </cell>
          <cell r="AB3149" t="str">
            <v>Chirografario</v>
          </cell>
          <cell r="AK3149">
            <v>31826.196821917809</v>
          </cell>
          <cell r="AL3149" t="str">
            <v>Chirografario</v>
          </cell>
          <cell r="AM3149" t="str">
            <v>Chirografario - Altro</v>
          </cell>
          <cell r="AN3149" t="str">
            <v>CONSUMER - NON IPO</v>
          </cell>
        </row>
        <row r="3150">
          <cell r="M3150">
            <v>23560.1</v>
          </cell>
          <cell r="N3150">
            <v>23560.100000000002</v>
          </cell>
          <cell r="R3150">
            <v>17353.47</v>
          </cell>
          <cell r="AB3150" t="str">
            <v>Chirografario</v>
          </cell>
          <cell r="AK3150">
            <v>75715.061095890414</v>
          </cell>
          <cell r="AL3150" t="str">
            <v>Chirografario</v>
          </cell>
          <cell r="AM3150" t="str">
            <v>Chirografario - Altro</v>
          </cell>
          <cell r="AN3150" t="str">
            <v>CONSUMER - NON IPO</v>
          </cell>
        </row>
        <row r="3151">
          <cell r="M3151">
            <v>18815.95</v>
          </cell>
          <cell r="N3151">
            <v>18815.95</v>
          </cell>
          <cell r="R3151">
            <v>840.4</v>
          </cell>
          <cell r="AB3151" t="str">
            <v>Chirografario</v>
          </cell>
          <cell r="AK3151">
            <v>99750.310273972616</v>
          </cell>
          <cell r="AL3151" t="str">
            <v>Chirografario</v>
          </cell>
          <cell r="AM3151" t="str">
            <v>Chirografario - Altro</v>
          </cell>
          <cell r="AN3151" t="str">
            <v>CONSUMER - NON IPO</v>
          </cell>
        </row>
        <row r="3152">
          <cell r="M3152">
            <v>23012.71</v>
          </cell>
          <cell r="N3152">
            <v>23012.71</v>
          </cell>
          <cell r="R3152">
            <v>1037.67</v>
          </cell>
          <cell r="AB3152" t="str">
            <v>Chirografario</v>
          </cell>
          <cell r="AK3152">
            <v>133852.00912328769</v>
          </cell>
          <cell r="AL3152" t="str">
            <v>Chirografario</v>
          </cell>
          <cell r="AM3152" t="str">
            <v>Chirografario - Altro</v>
          </cell>
          <cell r="AN3152" t="str">
            <v>CONSUMER - NON IPO</v>
          </cell>
        </row>
        <row r="3153">
          <cell r="M3153">
            <v>23584.12</v>
          </cell>
          <cell r="N3153">
            <v>23584.12</v>
          </cell>
          <cell r="R3153">
            <v>1072.01</v>
          </cell>
          <cell r="AB3153" t="str">
            <v>Chirografario</v>
          </cell>
          <cell r="AK3153">
            <v>83029.02520547944</v>
          </cell>
          <cell r="AL3153" t="str">
            <v>Chirografario</v>
          </cell>
          <cell r="AM3153" t="str">
            <v>Chirografario - Altro</v>
          </cell>
          <cell r="AN3153" t="str">
            <v>CONSUMER - NON IPO</v>
          </cell>
        </row>
        <row r="3154">
          <cell r="M3154">
            <v>9367.59</v>
          </cell>
          <cell r="N3154">
            <v>9367.59</v>
          </cell>
          <cell r="R3154">
            <v>1243.31</v>
          </cell>
          <cell r="AB3154" t="str">
            <v>Chirografario</v>
          </cell>
          <cell r="AK3154">
            <v>56872.820383561644</v>
          </cell>
          <cell r="AL3154" t="str">
            <v>Chirografario</v>
          </cell>
          <cell r="AM3154" t="str">
            <v>Chirografario - Altro</v>
          </cell>
          <cell r="AN3154" t="str">
            <v>CONSUMER - NON IPO</v>
          </cell>
        </row>
        <row r="3155">
          <cell r="M3155">
            <v>5818.27</v>
          </cell>
          <cell r="N3155">
            <v>5818.27</v>
          </cell>
          <cell r="R3155">
            <v>246.64</v>
          </cell>
          <cell r="AB3155" t="str">
            <v>Chirografario</v>
          </cell>
          <cell r="AK3155">
            <v>25520.685671232877</v>
          </cell>
          <cell r="AL3155" t="str">
            <v>Chirografario</v>
          </cell>
          <cell r="AM3155" t="str">
            <v>Chirografario - Altro</v>
          </cell>
          <cell r="AN3155" t="str">
            <v>CONSUMER - NON IPO</v>
          </cell>
        </row>
        <row r="3156">
          <cell r="M3156">
            <v>2205.17</v>
          </cell>
          <cell r="N3156">
            <v>22051.57</v>
          </cell>
          <cell r="R3156">
            <v>108.80000000000001</v>
          </cell>
          <cell r="AB3156" t="str">
            <v>Chirografario</v>
          </cell>
          <cell r="AK3156">
            <v>74975.338000000003</v>
          </cell>
          <cell r="AL3156" t="str">
            <v>Chirografario</v>
          </cell>
          <cell r="AM3156" t="str">
            <v>Chirografario - Altro</v>
          </cell>
          <cell r="AN3156" t="str">
            <v>CONSUMER - NON IPO</v>
          </cell>
        </row>
        <row r="3157">
          <cell r="M3157">
            <v>11185.699999999999</v>
          </cell>
          <cell r="N3157">
            <v>11185.699999999999</v>
          </cell>
          <cell r="R3157">
            <v>507.38</v>
          </cell>
          <cell r="AB3157" t="str">
            <v>Chirografario</v>
          </cell>
          <cell r="AK3157">
            <v>51147.762465753425</v>
          </cell>
          <cell r="AL3157" t="str">
            <v>Chirografario</v>
          </cell>
          <cell r="AM3157" t="str">
            <v>Chirografario - Altro</v>
          </cell>
          <cell r="AN3157" t="str">
            <v>CONSUMER - NON IPO</v>
          </cell>
        </row>
        <row r="3158">
          <cell r="M3158">
            <v>12886.32</v>
          </cell>
          <cell r="N3158">
            <v>12886.32</v>
          </cell>
          <cell r="R3158">
            <v>608.28</v>
          </cell>
          <cell r="AB3158" t="str">
            <v>Chirografario</v>
          </cell>
          <cell r="AK3158">
            <v>46073.007123287673</v>
          </cell>
          <cell r="AL3158" t="str">
            <v>Chirografario</v>
          </cell>
          <cell r="AM3158" t="str">
            <v>Chirografario - Altro</v>
          </cell>
          <cell r="AN3158" t="str">
            <v>CONSUMER - NON IPO</v>
          </cell>
        </row>
        <row r="3159">
          <cell r="M3159">
            <v>3275.08</v>
          </cell>
          <cell r="N3159">
            <v>3275.08</v>
          </cell>
          <cell r="R3159">
            <v>2455.16</v>
          </cell>
          <cell r="AB3159" t="str">
            <v>Chirografario</v>
          </cell>
          <cell r="AK3159">
            <v>7608.9529863013686</v>
          </cell>
          <cell r="AL3159" t="str">
            <v>Chirografario</v>
          </cell>
          <cell r="AM3159" t="str">
            <v>Chirografario - Altro</v>
          </cell>
          <cell r="AN3159" t="str">
            <v>CONSUMER - NON IPO</v>
          </cell>
        </row>
        <row r="3160">
          <cell r="M3160">
            <v>3683.88</v>
          </cell>
          <cell r="N3160">
            <v>3683.88</v>
          </cell>
          <cell r="R3160">
            <v>180.07</v>
          </cell>
          <cell r="AB3160" t="str">
            <v>Chirografario</v>
          </cell>
          <cell r="AK3160">
            <v>6964.0471232876716</v>
          </cell>
          <cell r="AL3160" t="str">
            <v>Chirografario</v>
          </cell>
          <cell r="AM3160" t="str">
            <v>Chirografario - Altro</v>
          </cell>
          <cell r="AN3160" t="str">
            <v>CONSUMER - NON IPO</v>
          </cell>
        </row>
        <row r="3161">
          <cell r="M3161">
            <v>7341.87</v>
          </cell>
          <cell r="N3161">
            <v>7341.87</v>
          </cell>
          <cell r="R3161">
            <v>330.83</v>
          </cell>
          <cell r="AB3161" t="str">
            <v>Chirografario</v>
          </cell>
          <cell r="AK3161">
            <v>19169.320849315067</v>
          </cell>
          <cell r="AL3161" t="str">
            <v>Chirografario</v>
          </cell>
          <cell r="AM3161" t="str">
            <v>Chirografario - Altro</v>
          </cell>
          <cell r="AN3161" t="str">
            <v>CONSUMER - NON IPO</v>
          </cell>
        </row>
        <row r="3162">
          <cell r="M3162">
            <v>1535.93</v>
          </cell>
          <cell r="N3162">
            <v>1535.93</v>
          </cell>
          <cell r="R3162">
            <v>73.819999999999993</v>
          </cell>
          <cell r="AB3162" t="str">
            <v>Chirografario</v>
          </cell>
          <cell r="AK3162">
            <v>3631.5276438356163</v>
          </cell>
          <cell r="AL3162" t="str">
            <v>Chirografario</v>
          </cell>
          <cell r="AM3162" t="str">
            <v>Chirografario - Altro</v>
          </cell>
          <cell r="AN3162" t="str">
            <v>CONSUMER - NON IPO</v>
          </cell>
        </row>
        <row r="3163">
          <cell r="M3163">
            <v>1754.41</v>
          </cell>
          <cell r="N3163">
            <v>1754.4099999999999</v>
          </cell>
          <cell r="R3163">
            <v>84.38</v>
          </cell>
          <cell r="AB3163" t="str">
            <v>Chirografario</v>
          </cell>
          <cell r="AK3163">
            <v>4023.1264931506848</v>
          </cell>
          <cell r="AL3163" t="str">
            <v>Chirografario</v>
          </cell>
          <cell r="AM3163" t="str">
            <v>Chirografario - Altro</v>
          </cell>
          <cell r="AN3163" t="str">
            <v>CONSUMER - NON IPO</v>
          </cell>
        </row>
        <row r="3164">
          <cell r="M3164">
            <v>2733.6</v>
          </cell>
          <cell r="N3164">
            <v>2733.6</v>
          </cell>
          <cell r="R3164">
            <v>131.74</v>
          </cell>
          <cell r="AB3164" t="str">
            <v>Chirografario</v>
          </cell>
          <cell r="AK3164">
            <v>6792.808767123287</v>
          </cell>
          <cell r="AL3164" t="str">
            <v>Chirografario</v>
          </cell>
          <cell r="AM3164" t="str">
            <v>Chirografario - Altro</v>
          </cell>
          <cell r="AN3164" t="str">
            <v>CONSUMER - NON IPO</v>
          </cell>
        </row>
        <row r="3165">
          <cell r="M3165">
            <v>1917.8</v>
          </cell>
          <cell r="N3165">
            <v>1917.8000000000002</v>
          </cell>
          <cell r="R3165">
            <v>91.08</v>
          </cell>
          <cell r="AB3165" t="str">
            <v>Chirografario</v>
          </cell>
          <cell r="AK3165">
            <v>6667.6389041095899</v>
          </cell>
          <cell r="AL3165" t="str">
            <v>Chirografario</v>
          </cell>
          <cell r="AM3165" t="str">
            <v>Chirografario - Altro</v>
          </cell>
          <cell r="AN3165" t="str">
            <v>CONSUMER - NON IPO</v>
          </cell>
        </row>
        <row r="3166">
          <cell r="M3166">
            <v>1336.97</v>
          </cell>
          <cell r="N3166">
            <v>1336.97</v>
          </cell>
          <cell r="R3166">
            <v>63.73</v>
          </cell>
          <cell r="AB3166" t="str">
            <v>Chirografario</v>
          </cell>
          <cell r="AK3166">
            <v>2417.5347945205481</v>
          </cell>
          <cell r="AL3166" t="str">
            <v>Chirografario</v>
          </cell>
          <cell r="AM3166" t="str">
            <v>Chirografario - Altro</v>
          </cell>
          <cell r="AN3166" t="str">
            <v>CONSUMER - NON IPO</v>
          </cell>
        </row>
        <row r="3167">
          <cell r="M3167">
            <v>1177.22</v>
          </cell>
          <cell r="N3167">
            <v>1177.22</v>
          </cell>
          <cell r="R3167">
            <v>57.65</v>
          </cell>
          <cell r="AB3167" t="str">
            <v>Chirografario</v>
          </cell>
          <cell r="AK3167">
            <v>2225.4295890410958</v>
          </cell>
          <cell r="AL3167" t="str">
            <v>Chirografario</v>
          </cell>
          <cell r="AM3167" t="str">
            <v>Chirografario - Altro</v>
          </cell>
          <cell r="AN3167" t="str">
            <v>CONSUMER - NON IPO</v>
          </cell>
        </row>
        <row r="3168">
          <cell r="M3168">
            <v>1221.1199999999999</v>
          </cell>
          <cell r="N3168">
            <v>1221.1200000000001</v>
          </cell>
          <cell r="R3168">
            <v>58.71</v>
          </cell>
          <cell r="AB3168" t="str">
            <v>Chirografario</v>
          </cell>
          <cell r="AK3168">
            <v>2887.1960547945209</v>
          </cell>
          <cell r="AL3168" t="str">
            <v>Chirografario</v>
          </cell>
          <cell r="AM3168" t="str">
            <v>Chirografario - Altro</v>
          </cell>
          <cell r="AN3168" t="str">
            <v>CONSUMER - NON IPO</v>
          </cell>
        </row>
        <row r="3169">
          <cell r="M3169">
            <v>2081.87</v>
          </cell>
          <cell r="N3169">
            <v>2081.8700000000003</v>
          </cell>
          <cell r="R3169">
            <v>99.24</v>
          </cell>
          <cell r="AB3169" t="str">
            <v>Chirografario</v>
          </cell>
          <cell r="AK3169">
            <v>3519.2158630136992</v>
          </cell>
          <cell r="AL3169" t="str">
            <v>Chirografario</v>
          </cell>
          <cell r="AM3169" t="str">
            <v>Chirografario - Altro</v>
          </cell>
          <cell r="AN3169" t="str">
            <v>CONSUMER - NON IPO</v>
          </cell>
        </row>
        <row r="3170">
          <cell r="M3170">
            <v>17345.95</v>
          </cell>
          <cell r="N3170">
            <v>188625.15000000002</v>
          </cell>
          <cell r="R3170">
            <v>16632.82</v>
          </cell>
          <cell r="AB3170" t="str">
            <v>Ipotecario</v>
          </cell>
          <cell r="AK3170">
            <v>2579771.9145205482</v>
          </cell>
          <cell r="AL3170" t="str">
            <v>Ipotecario</v>
          </cell>
          <cell r="AM3170" t="str">
            <v>Ipotecario</v>
          </cell>
          <cell r="AN3170" t="str">
            <v>CONSUMER - IPO</v>
          </cell>
        </row>
        <row r="3171">
          <cell r="M3171">
            <v>5918.27</v>
          </cell>
          <cell r="N3171">
            <v>5918.27</v>
          </cell>
          <cell r="R3171">
            <v>742.07</v>
          </cell>
          <cell r="AB3171" t="str">
            <v>Chirografario</v>
          </cell>
          <cell r="AK3171">
            <v>65522.545397260285</v>
          </cell>
          <cell r="AL3171" t="str">
            <v>Chirografario</v>
          </cell>
          <cell r="AM3171" t="str">
            <v>Chirografario - Altro</v>
          </cell>
          <cell r="AN3171" t="str">
            <v>CONSUMER - NON IPO</v>
          </cell>
        </row>
        <row r="3172">
          <cell r="M3172">
            <v>28837.99</v>
          </cell>
          <cell r="N3172">
            <v>28837.989999999998</v>
          </cell>
          <cell r="R3172">
            <v>1242.18</v>
          </cell>
          <cell r="AB3172" t="str">
            <v>Chirografario</v>
          </cell>
          <cell r="AK3172">
            <v>155804.15419178081</v>
          </cell>
          <cell r="AL3172" t="str">
            <v>Chirografario</v>
          </cell>
          <cell r="AM3172" t="str">
            <v>Chirografario - Altro</v>
          </cell>
          <cell r="AN3172" t="str">
            <v>CONSUMER - NON IPO</v>
          </cell>
        </row>
        <row r="3173">
          <cell r="M3173">
            <v>3263.73</v>
          </cell>
          <cell r="N3173">
            <v>3263.73</v>
          </cell>
          <cell r="R3173">
            <v>158.74</v>
          </cell>
          <cell r="AB3173" t="str">
            <v>Chirografario</v>
          </cell>
          <cell r="AK3173">
            <v>6169.7909589041101</v>
          </cell>
          <cell r="AL3173" t="str">
            <v>Chirografario</v>
          </cell>
          <cell r="AM3173" t="str">
            <v>Chirografario - Altro</v>
          </cell>
          <cell r="AN3173" t="str">
            <v>CONSUMER - NON IPO</v>
          </cell>
        </row>
        <row r="3174">
          <cell r="M3174">
            <v>9004.77</v>
          </cell>
          <cell r="N3174">
            <v>9004.77</v>
          </cell>
          <cell r="R3174">
            <v>418.43</v>
          </cell>
          <cell r="AB3174" t="str">
            <v>Chirografario</v>
          </cell>
          <cell r="AK3174">
            <v>21981.507041095891</v>
          </cell>
          <cell r="AL3174" t="str">
            <v>Chirografario</v>
          </cell>
          <cell r="AM3174" t="str">
            <v>Chirografario - Altro</v>
          </cell>
          <cell r="AN3174" t="str">
            <v>CONSUMER - NON IPO</v>
          </cell>
        </row>
        <row r="3175">
          <cell r="M3175">
            <v>4997.97</v>
          </cell>
          <cell r="N3175">
            <v>4997.9699999999993</v>
          </cell>
          <cell r="R3175">
            <v>234.97</v>
          </cell>
          <cell r="AB3175" t="str">
            <v>Chirografario</v>
          </cell>
          <cell r="AK3175">
            <v>19909.721589041092</v>
          </cell>
          <cell r="AL3175" t="str">
            <v>Chirografario</v>
          </cell>
          <cell r="AM3175" t="str">
            <v>Chirografario - Altro</v>
          </cell>
          <cell r="AN3175" t="str">
            <v>CONSUMER - NON IPO</v>
          </cell>
        </row>
        <row r="3176">
          <cell r="M3176">
            <v>10489.93</v>
          </cell>
          <cell r="N3176">
            <v>37051.51</v>
          </cell>
          <cell r="R3176">
            <v>7105.0399999999991</v>
          </cell>
          <cell r="AB3176" t="str">
            <v>Chirografario</v>
          </cell>
          <cell r="AK3176">
            <v>446445.31775342469</v>
          </cell>
          <cell r="AL3176" t="str">
            <v>Chirografario</v>
          </cell>
          <cell r="AM3176" t="str">
            <v>Chirografario - Altro</v>
          </cell>
          <cell r="AN3176" t="str">
            <v>CONSUMER - NON IPO</v>
          </cell>
        </row>
        <row r="3177">
          <cell r="M3177">
            <v>45542.21</v>
          </cell>
          <cell r="N3177">
            <v>45542.21</v>
          </cell>
          <cell r="R3177">
            <v>0</v>
          </cell>
          <cell r="AB3177" t="str">
            <v>Chirografario</v>
          </cell>
          <cell r="AK3177">
            <v>445939.33846575342</v>
          </cell>
          <cell r="AL3177" t="str">
            <v>Chirografario</v>
          </cell>
          <cell r="AM3177" t="str">
            <v>Chirografario - Altro</v>
          </cell>
          <cell r="AN3177" t="str">
            <v>CONSUMER - NON IPO</v>
          </cell>
        </row>
        <row r="3178">
          <cell r="M3178">
            <v>34099.57</v>
          </cell>
          <cell r="N3178">
            <v>34099.57</v>
          </cell>
          <cell r="R3178">
            <v>8749.9</v>
          </cell>
          <cell r="AB3178" t="str">
            <v>Chirografario</v>
          </cell>
          <cell r="AK3178">
            <v>268872.77386301372</v>
          </cell>
          <cell r="AL3178" t="str">
            <v>Chirografario</v>
          </cell>
          <cell r="AM3178" t="str">
            <v>Chirografario - Altro</v>
          </cell>
          <cell r="AN3178" t="str">
            <v>CONSUMER - NON IPO</v>
          </cell>
        </row>
        <row r="3179">
          <cell r="M3179">
            <v>10373.64</v>
          </cell>
          <cell r="N3179">
            <v>10373.64</v>
          </cell>
          <cell r="R3179">
            <v>899.91</v>
          </cell>
          <cell r="AB3179" t="str">
            <v>Chirografario</v>
          </cell>
          <cell r="AK3179">
            <v>77674.405808219177</v>
          </cell>
          <cell r="AL3179" t="str">
            <v>Chirografario</v>
          </cell>
          <cell r="AM3179" t="str">
            <v>Chirografario - Altro</v>
          </cell>
          <cell r="AN3179" t="str">
            <v>CONSUMER - NON IPO</v>
          </cell>
        </row>
        <row r="3180">
          <cell r="M3180">
            <v>1101.74</v>
          </cell>
          <cell r="N3180">
            <v>1101.74</v>
          </cell>
          <cell r="R3180">
            <v>54.29</v>
          </cell>
          <cell r="AB3180" t="str">
            <v>Chirografario</v>
          </cell>
          <cell r="AK3180">
            <v>2188.3876712328765</v>
          </cell>
          <cell r="AL3180" t="str">
            <v>Chirografario</v>
          </cell>
          <cell r="AM3180" t="str">
            <v>Chirografario - Altro</v>
          </cell>
          <cell r="AN3180" t="str">
            <v>CONSUMER - NON IPO</v>
          </cell>
        </row>
        <row r="3181">
          <cell r="M3181">
            <v>856.27</v>
          </cell>
          <cell r="N3181">
            <v>856.27</v>
          </cell>
          <cell r="R3181">
            <v>0</v>
          </cell>
          <cell r="AB3181" t="str">
            <v>Chirografario</v>
          </cell>
          <cell r="AK3181">
            <v>2826.8639726027395</v>
          </cell>
          <cell r="AL3181" t="str">
            <v>Chirografario</v>
          </cell>
          <cell r="AM3181" t="str">
            <v>Chirografario - Altro</v>
          </cell>
          <cell r="AN3181" t="str">
            <v>CONSUMER - NON IPO</v>
          </cell>
        </row>
        <row r="3182">
          <cell r="M3182">
            <v>5261.57</v>
          </cell>
          <cell r="N3182">
            <v>5261.5700000000006</v>
          </cell>
          <cell r="R3182">
            <v>994.19</v>
          </cell>
          <cell r="AB3182" t="str">
            <v>Chirografario</v>
          </cell>
          <cell r="AK3182">
            <v>17485.710712328768</v>
          </cell>
          <cell r="AL3182" t="str">
            <v>Chirografario</v>
          </cell>
          <cell r="AM3182" t="str">
            <v>Chirografario - Altro</v>
          </cell>
          <cell r="AN3182" t="str">
            <v>CONSUMER - NON IPO</v>
          </cell>
        </row>
        <row r="3183">
          <cell r="M3183">
            <v>4083.89</v>
          </cell>
          <cell r="N3183">
            <v>4083.89</v>
          </cell>
          <cell r="R3183">
            <v>194.47</v>
          </cell>
          <cell r="AB3183" t="str">
            <v>Chirografario</v>
          </cell>
          <cell r="AK3183">
            <v>9488.051287671231</v>
          </cell>
          <cell r="AL3183" t="str">
            <v>Chirografario</v>
          </cell>
          <cell r="AM3183" t="str">
            <v>Chirografario - Altro</v>
          </cell>
          <cell r="AN3183" t="str">
            <v>CONSUMER - NON IPO</v>
          </cell>
        </row>
        <row r="3184">
          <cell r="M3184">
            <v>3661.97</v>
          </cell>
          <cell r="N3184">
            <v>3661.9700000000003</v>
          </cell>
          <cell r="R3184">
            <v>176.29</v>
          </cell>
          <cell r="AB3184" t="str">
            <v>Chirografario</v>
          </cell>
          <cell r="AK3184">
            <v>8397.4490136986315</v>
          </cell>
          <cell r="AL3184" t="str">
            <v>Chirografario</v>
          </cell>
          <cell r="AM3184" t="str">
            <v>Chirografario - Altro</v>
          </cell>
          <cell r="AN3184" t="str">
            <v>CONSUMER - NON IPO</v>
          </cell>
        </row>
        <row r="3185">
          <cell r="M3185">
            <v>2739.02</v>
          </cell>
          <cell r="N3185">
            <v>2739.02</v>
          </cell>
          <cell r="R3185">
            <v>121.31</v>
          </cell>
          <cell r="AB3185" t="str">
            <v>Chirografario</v>
          </cell>
          <cell r="AK3185">
            <v>5815.7273972602743</v>
          </cell>
          <cell r="AL3185" t="str">
            <v>Chirografario</v>
          </cell>
          <cell r="AM3185" t="str">
            <v>Chirografario - Altro</v>
          </cell>
          <cell r="AN3185" t="str">
            <v>CONSUMER - NON IPO</v>
          </cell>
        </row>
        <row r="3186">
          <cell r="M3186">
            <v>3863.18</v>
          </cell>
          <cell r="N3186">
            <v>3863.18</v>
          </cell>
          <cell r="R3186">
            <v>181.03</v>
          </cell>
          <cell r="AB3186" t="str">
            <v>Chirografario</v>
          </cell>
          <cell r="AK3186">
            <v>8922.3581917808224</v>
          </cell>
          <cell r="AL3186" t="str">
            <v>Chirografario</v>
          </cell>
          <cell r="AM3186" t="str">
            <v>Chirografario - Altro</v>
          </cell>
          <cell r="AN3186" t="str">
            <v>CONSUMER - NON IPO</v>
          </cell>
        </row>
        <row r="3187">
          <cell r="M3187">
            <v>33910.78</v>
          </cell>
          <cell r="N3187">
            <v>33910.78</v>
          </cell>
          <cell r="R3187">
            <v>1065.97</v>
          </cell>
          <cell r="AB3187" t="str">
            <v>Chirografario</v>
          </cell>
          <cell r="AK3187">
            <v>113903.05830136986</v>
          </cell>
          <cell r="AL3187" t="str">
            <v>Chirografario</v>
          </cell>
          <cell r="AM3187" t="str">
            <v>Chirografario - Altro</v>
          </cell>
          <cell r="AN3187" t="str">
            <v>CONSUMER - NON IPO</v>
          </cell>
        </row>
        <row r="3188">
          <cell r="M3188">
            <v>23175.07</v>
          </cell>
          <cell r="N3188">
            <v>23175.07</v>
          </cell>
          <cell r="R3188">
            <v>1087.5</v>
          </cell>
          <cell r="AB3188" t="str">
            <v>Chirografario</v>
          </cell>
          <cell r="AK3188">
            <v>82858.811917808227</v>
          </cell>
          <cell r="AL3188" t="str">
            <v>Chirografario</v>
          </cell>
          <cell r="AM3188" t="str">
            <v>Chirografario - Altro</v>
          </cell>
          <cell r="AN3188" t="str">
            <v>CONSUMER - NON IPO</v>
          </cell>
        </row>
        <row r="3189">
          <cell r="M3189">
            <v>8568.93</v>
          </cell>
          <cell r="N3189">
            <v>8568.93</v>
          </cell>
          <cell r="R3189">
            <v>406.96</v>
          </cell>
          <cell r="AB3189" t="str">
            <v>Chirografario</v>
          </cell>
          <cell r="AK3189">
            <v>29791.704575342468</v>
          </cell>
          <cell r="AL3189" t="str">
            <v>Chirografario</v>
          </cell>
          <cell r="AM3189" t="str">
            <v>Chirografario - Altro</v>
          </cell>
          <cell r="AN3189" t="str">
            <v>CONSUMER - NON IPO</v>
          </cell>
        </row>
        <row r="3190">
          <cell r="M3190">
            <v>0</v>
          </cell>
          <cell r="N3190">
            <v>10129.129999999999</v>
          </cell>
          <cell r="R3190">
            <v>0</v>
          </cell>
          <cell r="AB3190" t="str">
            <v>Chirografario</v>
          </cell>
          <cell r="AK3190">
            <v>64132.655972602734</v>
          </cell>
          <cell r="AL3190" t="str">
            <v>Chirografario</v>
          </cell>
          <cell r="AM3190" t="str">
            <v>Chirografario - Altro</v>
          </cell>
          <cell r="AN3190" t="str">
            <v>CONSUMER - NON IPO</v>
          </cell>
        </row>
        <row r="3191">
          <cell r="M3191">
            <v>16085.46</v>
          </cell>
          <cell r="N3191">
            <v>16085.46</v>
          </cell>
          <cell r="R3191">
            <v>1361.01</v>
          </cell>
          <cell r="AB3191" t="str">
            <v>Chirografario</v>
          </cell>
          <cell r="AK3191">
            <v>153759.36969863015</v>
          </cell>
          <cell r="AL3191" t="str">
            <v>Chirografario</v>
          </cell>
          <cell r="AM3191" t="str">
            <v>Chirografario - Altro</v>
          </cell>
          <cell r="AN3191" t="str">
            <v>CONSUMER - NON IPO</v>
          </cell>
        </row>
        <row r="3192">
          <cell r="M3192">
            <v>8966.48</v>
          </cell>
          <cell r="N3192">
            <v>8966.48</v>
          </cell>
          <cell r="R3192">
            <v>425.99</v>
          </cell>
          <cell r="AB3192" t="str">
            <v>Chirografario</v>
          </cell>
          <cell r="AK3192">
            <v>31051.043068493149</v>
          </cell>
          <cell r="AL3192" t="str">
            <v>Chirografario</v>
          </cell>
          <cell r="AM3192" t="str">
            <v>Chirografario - Altro</v>
          </cell>
          <cell r="AN3192" t="str">
            <v>CONSUMER - NON IPO</v>
          </cell>
        </row>
        <row r="3193">
          <cell r="M3193">
            <v>10949.62</v>
          </cell>
          <cell r="N3193">
            <v>10949.62</v>
          </cell>
          <cell r="R3193">
            <v>495.54</v>
          </cell>
          <cell r="AB3193" t="str">
            <v>Chirografario</v>
          </cell>
          <cell r="AK3193">
            <v>77217.320219178087</v>
          </cell>
          <cell r="AL3193" t="str">
            <v>Chirografario</v>
          </cell>
          <cell r="AM3193" t="str">
            <v>Chirografario - Altro</v>
          </cell>
          <cell r="AN3193" t="str">
            <v>CONSUMER - NON IPO</v>
          </cell>
        </row>
        <row r="3194">
          <cell r="M3194">
            <v>1380.22</v>
          </cell>
          <cell r="N3194">
            <v>1380.22</v>
          </cell>
          <cell r="R3194">
            <v>65.73</v>
          </cell>
          <cell r="AB3194" t="str">
            <v>Chirografario</v>
          </cell>
          <cell r="AK3194">
            <v>3157.4895890410958</v>
          </cell>
          <cell r="AL3194" t="str">
            <v>Chirografario</v>
          </cell>
          <cell r="AM3194" t="str">
            <v>Chirografario - Altro</v>
          </cell>
          <cell r="AN3194" t="str">
            <v>CONSUMER - NON IPO</v>
          </cell>
        </row>
        <row r="3195">
          <cell r="M3195">
            <v>2757.81</v>
          </cell>
          <cell r="N3195">
            <v>2757.81</v>
          </cell>
          <cell r="R3195">
            <v>256.77</v>
          </cell>
          <cell r="AB3195" t="str">
            <v>Chirografario</v>
          </cell>
          <cell r="AK3195">
            <v>6044.5150684931505</v>
          </cell>
          <cell r="AL3195" t="str">
            <v>Chirografario</v>
          </cell>
          <cell r="AM3195" t="str">
            <v>Chirografario - Altro</v>
          </cell>
          <cell r="AN3195" t="str">
            <v>CONSUMER - NON IPO</v>
          </cell>
        </row>
        <row r="3196">
          <cell r="M3196">
            <v>10754.69</v>
          </cell>
          <cell r="N3196">
            <v>10754.689999999999</v>
          </cell>
          <cell r="R3196">
            <v>1015.43</v>
          </cell>
          <cell r="AB3196" t="str">
            <v>Chirografario</v>
          </cell>
          <cell r="AK3196">
            <v>20890.617013698626</v>
          </cell>
          <cell r="AL3196" t="str">
            <v>Chirografario</v>
          </cell>
          <cell r="AM3196" t="str">
            <v>Chirografario - Altro</v>
          </cell>
          <cell r="AN3196" t="str">
            <v>CONSUMER - NON IPO</v>
          </cell>
        </row>
        <row r="3197">
          <cell r="M3197">
            <v>4393.41</v>
          </cell>
          <cell r="N3197">
            <v>4393.41</v>
          </cell>
          <cell r="R3197">
            <v>206.84</v>
          </cell>
          <cell r="AB3197" t="str">
            <v>Chirografario</v>
          </cell>
          <cell r="AK3197">
            <v>15214.439013698629</v>
          </cell>
          <cell r="AL3197" t="str">
            <v>Chirografario</v>
          </cell>
          <cell r="AM3197" t="str">
            <v>Chirografario - Altro</v>
          </cell>
          <cell r="AN3197" t="str">
            <v>CONSUMER - NON IPO</v>
          </cell>
        </row>
        <row r="3198">
          <cell r="M3198">
            <v>2381.88</v>
          </cell>
          <cell r="N3198">
            <v>2381.88</v>
          </cell>
          <cell r="R3198">
            <v>227.07</v>
          </cell>
          <cell r="AB3198" t="str">
            <v>Chirografario</v>
          </cell>
          <cell r="AK3198">
            <v>4228.6527123287678</v>
          </cell>
          <cell r="AL3198" t="str">
            <v>Chirografario</v>
          </cell>
          <cell r="AM3198" t="str">
            <v>Chirografario - Altro</v>
          </cell>
          <cell r="AN3198" t="str">
            <v>CONSUMER - NON IPO</v>
          </cell>
        </row>
        <row r="3199">
          <cell r="M3199">
            <v>3013.13</v>
          </cell>
          <cell r="N3199">
            <v>3013.13</v>
          </cell>
          <cell r="R3199">
            <v>0</v>
          </cell>
          <cell r="AB3199" t="str">
            <v>Chirografario</v>
          </cell>
          <cell r="AK3199">
            <v>15800.358410958905</v>
          </cell>
          <cell r="AL3199" t="str">
            <v>Chirografario</v>
          </cell>
          <cell r="AM3199" t="str">
            <v>Chirografario - Altro</v>
          </cell>
          <cell r="AN3199" t="str">
            <v>CONSUMER - NON IPO</v>
          </cell>
        </row>
        <row r="3200">
          <cell r="M3200">
            <v>3865.59</v>
          </cell>
          <cell r="N3200">
            <v>3865.5899999999997</v>
          </cell>
          <cell r="R3200">
            <v>188.76</v>
          </cell>
          <cell r="AB3200" t="str">
            <v>Chirografario</v>
          </cell>
          <cell r="AK3200">
            <v>9806.9488767123275</v>
          </cell>
          <cell r="AL3200" t="str">
            <v>Chirografario</v>
          </cell>
          <cell r="AM3200" t="str">
            <v>Chirografario - Altro</v>
          </cell>
          <cell r="AN3200" t="str">
            <v>CONSUMER - NON IPO</v>
          </cell>
        </row>
        <row r="3201">
          <cell r="M3201">
            <v>1614.54</v>
          </cell>
          <cell r="N3201">
            <v>1614.54</v>
          </cell>
          <cell r="R3201">
            <v>157.74</v>
          </cell>
          <cell r="AB3201" t="str">
            <v>Chirografario</v>
          </cell>
          <cell r="AK3201">
            <v>2990.2165479452051</v>
          </cell>
          <cell r="AL3201" t="str">
            <v>Chirografario</v>
          </cell>
          <cell r="AM3201" t="str">
            <v>Chirografario - Altro</v>
          </cell>
          <cell r="AN3201" t="str">
            <v>CONSUMER - NON IPO</v>
          </cell>
        </row>
        <row r="3202">
          <cell r="M3202">
            <v>4464.88</v>
          </cell>
          <cell r="N3202">
            <v>4525.09</v>
          </cell>
          <cell r="R3202">
            <v>171.86</v>
          </cell>
          <cell r="AB3202" t="str">
            <v>Chirografario</v>
          </cell>
          <cell r="AK3202">
            <v>60623.808493150682</v>
          </cell>
          <cell r="AL3202" t="str">
            <v>Chirografario</v>
          </cell>
          <cell r="AM3202" t="str">
            <v>Chirografario - Altro</v>
          </cell>
          <cell r="AN3202" t="str">
            <v>CONSUMER - NON IPO</v>
          </cell>
        </row>
        <row r="3203">
          <cell r="M3203">
            <v>824.65</v>
          </cell>
          <cell r="N3203">
            <v>824.65000000000009</v>
          </cell>
          <cell r="R3203">
            <v>0</v>
          </cell>
          <cell r="AB3203" t="str">
            <v>Chirografario</v>
          </cell>
          <cell r="AK3203">
            <v>2855.7742465753427</v>
          </cell>
          <cell r="AL3203" t="str">
            <v>Chirografario</v>
          </cell>
          <cell r="AM3203" t="str">
            <v>Chirografario - Altro</v>
          </cell>
          <cell r="AN3203" t="str">
            <v>CONSUMER - NON IPO</v>
          </cell>
        </row>
        <row r="3204">
          <cell r="M3204">
            <v>3559.45</v>
          </cell>
          <cell r="N3204">
            <v>3559.45</v>
          </cell>
          <cell r="R3204">
            <v>156.91999999999999</v>
          </cell>
          <cell r="AB3204" t="str">
            <v>Chirografario</v>
          </cell>
          <cell r="AK3204">
            <v>11419.495753424657</v>
          </cell>
          <cell r="AL3204" t="str">
            <v>Chirografario</v>
          </cell>
          <cell r="AM3204" t="str">
            <v>Chirografario - Altro</v>
          </cell>
          <cell r="AN3204" t="str">
            <v>CONSUMER - NON IPO</v>
          </cell>
        </row>
        <row r="3205">
          <cell r="M3205">
            <v>4448.8999999999996</v>
          </cell>
          <cell r="N3205">
            <v>4448.8999999999996</v>
          </cell>
          <cell r="R3205">
            <v>190.51</v>
          </cell>
          <cell r="AB3205" t="str">
            <v>Chirografario</v>
          </cell>
          <cell r="AK3205">
            <v>19416.70602739726</v>
          </cell>
          <cell r="AL3205" t="str">
            <v>Chirografario</v>
          </cell>
          <cell r="AM3205" t="str">
            <v>Chirografario - Altro</v>
          </cell>
          <cell r="AN3205" t="str">
            <v>CONSUMER - NON IPO</v>
          </cell>
        </row>
        <row r="3206">
          <cell r="M3206">
            <v>7251.37</v>
          </cell>
          <cell r="N3206">
            <v>7251.37</v>
          </cell>
          <cell r="R3206">
            <v>324.93</v>
          </cell>
          <cell r="AB3206" t="str">
            <v>Chirografario</v>
          </cell>
          <cell r="AK3206">
            <v>28687.611726027397</v>
          </cell>
          <cell r="AL3206" t="str">
            <v>Chirografario</v>
          </cell>
          <cell r="AM3206" t="str">
            <v>Chirografario - Altro</v>
          </cell>
          <cell r="AN3206" t="str">
            <v>CONSUMER - NON IPO</v>
          </cell>
        </row>
        <row r="3207">
          <cell r="M3207">
            <v>3750.22</v>
          </cell>
          <cell r="N3207">
            <v>3750.2200000000003</v>
          </cell>
          <cell r="R3207">
            <v>165.25</v>
          </cell>
          <cell r="AB3207" t="str">
            <v>Chirografario</v>
          </cell>
          <cell r="AK3207">
            <v>9904.6906301369854</v>
          </cell>
          <cell r="AL3207" t="str">
            <v>Chirografario</v>
          </cell>
          <cell r="AM3207" t="str">
            <v>Chirografario - Altro</v>
          </cell>
          <cell r="AN3207" t="str">
            <v>CONSUMER - NON IPO</v>
          </cell>
        </row>
        <row r="3208">
          <cell r="M3208">
            <v>22758.799999999999</v>
          </cell>
          <cell r="N3208">
            <v>22758.799999999999</v>
          </cell>
          <cell r="R3208">
            <v>1006.89</v>
          </cell>
          <cell r="AB3208" t="str">
            <v>Chirografario</v>
          </cell>
          <cell r="AK3208">
            <v>48323.479452054795</v>
          </cell>
          <cell r="AL3208" t="str">
            <v>Chirografario</v>
          </cell>
          <cell r="AM3208" t="str">
            <v>Chirografario - Altro</v>
          </cell>
          <cell r="AN3208" t="str">
            <v>CONSUMER - NON IPO</v>
          </cell>
        </row>
        <row r="3209">
          <cell r="M3209">
            <v>14406.19</v>
          </cell>
          <cell r="N3209">
            <v>14406.189999999999</v>
          </cell>
          <cell r="R3209">
            <v>607.91999999999996</v>
          </cell>
          <cell r="AB3209" t="str">
            <v>Chirografario</v>
          </cell>
          <cell r="AK3209">
            <v>108618.72569863012</v>
          </cell>
          <cell r="AL3209" t="str">
            <v>Chirografario</v>
          </cell>
          <cell r="AM3209" t="str">
            <v>Chirografario - Altro</v>
          </cell>
          <cell r="AN3209" t="str">
            <v>CONSUMER - NON IPO</v>
          </cell>
        </row>
        <row r="3210">
          <cell r="M3210">
            <v>7176.57</v>
          </cell>
          <cell r="N3210">
            <v>7176.5700000000006</v>
          </cell>
          <cell r="R3210">
            <v>264.77999999999997</v>
          </cell>
          <cell r="AB3210" t="str">
            <v>Chirografario</v>
          </cell>
          <cell r="AK3210">
            <v>18954.009534246576</v>
          </cell>
          <cell r="AL3210" t="str">
            <v>Chirografario</v>
          </cell>
          <cell r="AM3210" t="str">
            <v>Chirografario - Altro</v>
          </cell>
          <cell r="AN3210" t="str">
            <v>CONSUMER - NON IPO</v>
          </cell>
        </row>
        <row r="3211">
          <cell r="M3211">
            <v>3787.87</v>
          </cell>
          <cell r="N3211">
            <v>3787.87</v>
          </cell>
          <cell r="R3211">
            <v>164.77</v>
          </cell>
          <cell r="AB3211" t="str">
            <v>Chirografario</v>
          </cell>
          <cell r="AK3211">
            <v>8042.7376712328769</v>
          </cell>
          <cell r="AL3211" t="str">
            <v>Chirografario</v>
          </cell>
          <cell r="AM3211" t="str">
            <v>Chirografario - Altro</v>
          </cell>
          <cell r="AN3211" t="str">
            <v>CONSUMER - NON IPO</v>
          </cell>
        </row>
        <row r="3212">
          <cell r="M3212">
            <v>4376.38</v>
          </cell>
          <cell r="N3212">
            <v>4376.38</v>
          </cell>
          <cell r="R3212">
            <v>185</v>
          </cell>
          <cell r="AB3212" t="str">
            <v>Chirografario</v>
          </cell>
          <cell r="AK3212">
            <v>9244.3533698630144</v>
          </cell>
          <cell r="AL3212" t="str">
            <v>Chirografario</v>
          </cell>
          <cell r="AM3212" t="str">
            <v>Chirografario - Altro</v>
          </cell>
          <cell r="AN3212" t="str">
            <v>CONSUMER - NON IPO</v>
          </cell>
        </row>
        <row r="3213">
          <cell r="M3213">
            <v>12768.539999999999</v>
          </cell>
          <cell r="N3213">
            <v>12768.539999999999</v>
          </cell>
          <cell r="R3213">
            <v>607.97</v>
          </cell>
          <cell r="AB3213" t="str">
            <v>Chirografario</v>
          </cell>
          <cell r="AK3213">
            <v>24627.540164383561</v>
          </cell>
          <cell r="AL3213" t="str">
            <v>Chirografario</v>
          </cell>
          <cell r="AM3213" t="str">
            <v>Chirografario - Altro</v>
          </cell>
          <cell r="AN3213" t="str">
            <v>CONSUMER - NON IPO</v>
          </cell>
        </row>
        <row r="3214">
          <cell r="M3214">
            <v>5103.3999999999996</v>
          </cell>
          <cell r="N3214">
            <v>5103.3999999999996</v>
          </cell>
          <cell r="R3214">
            <v>493.19</v>
          </cell>
          <cell r="AB3214" t="str">
            <v>Chirografario</v>
          </cell>
          <cell r="AK3214">
            <v>9311.9572602739718</v>
          </cell>
          <cell r="AL3214" t="str">
            <v>Chirografario</v>
          </cell>
          <cell r="AM3214" t="str">
            <v>Chirografario - Altro</v>
          </cell>
          <cell r="AN3214" t="str">
            <v>CONSUMER - NON IPO</v>
          </cell>
        </row>
        <row r="3215">
          <cell r="M3215">
            <v>2143.34</v>
          </cell>
          <cell r="N3215">
            <v>2143.34</v>
          </cell>
          <cell r="R3215">
            <v>104.22</v>
          </cell>
          <cell r="AB3215" t="str">
            <v>Chirografario</v>
          </cell>
          <cell r="AK3215">
            <v>4087.0264109589043</v>
          </cell>
          <cell r="AL3215" t="str">
            <v>Chirografario</v>
          </cell>
          <cell r="AM3215" t="str">
            <v>Chirografario - Altro</v>
          </cell>
          <cell r="AN3215" t="str">
            <v>CONSUMER - NON IPO</v>
          </cell>
        </row>
        <row r="3216">
          <cell r="M3216">
            <v>2068.62</v>
          </cell>
          <cell r="N3216">
            <v>2068.62</v>
          </cell>
          <cell r="R3216">
            <v>183.2</v>
          </cell>
          <cell r="AB3216" t="str">
            <v>Chirografario</v>
          </cell>
          <cell r="AK3216">
            <v>4465.9522191780816</v>
          </cell>
          <cell r="AL3216" t="str">
            <v>Chirografario</v>
          </cell>
          <cell r="AM3216" t="str">
            <v>Chirografario - Altro</v>
          </cell>
          <cell r="AN3216" t="str">
            <v>CONSUMER - NON IPO</v>
          </cell>
        </row>
        <row r="3217">
          <cell r="M3217">
            <v>25209.7</v>
          </cell>
          <cell r="N3217">
            <v>25209.7</v>
          </cell>
          <cell r="R3217">
            <v>829.35</v>
          </cell>
          <cell r="AB3217" t="str">
            <v>Chirografario</v>
          </cell>
          <cell r="AK3217">
            <v>64371.069589041101</v>
          </cell>
          <cell r="AL3217" t="str">
            <v>Chirografario</v>
          </cell>
          <cell r="AM3217" t="str">
            <v>Chirografario - Altro</v>
          </cell>
          <cell r="AN3217" t="str">
            <v>CONSUMER - NON IPO</v>
          </cell>
        </row>
        <row r="3218">
          <cell r="M3218">
            <v>1170.0899999999999</v>
          </cell>
          <cell r="N3218">
            <v>1170.0899999999999</v>
          </cell>
          <cell r="R3218">
            <v>222.83</v>
          </cell>
          <cell r="AB3218" t="str">
            <v>Chirografario</v>
          </cell>
          <cell r="AK3218">
            <v>2987.7366575342467</v>
          </cell>
          <cell r="AL3218" t="str">
            <v>Chirografario</v>
          </cell>
          <cell r="AM3218" t="str">
            <v>Chirografario - Altro</v>
          </cell>
          <cell r="AN3218" t="str">
            <v>CONSUMER - NON IPO</v>
          </cell>
        </row>
        <row r="3219">
          <cell r="M3219">
            <v>950.92</v>
          </cell>
          <cell r="N3219">
            <v>950.92</v>
          </cell>
          <cell r="R3219">
            <v>41.88</v>
          </cell>
          <cell r="AB3219" t="str">
            <v>Chirografario</v>
          </cell>
          <cell r="AK3219">
            <v>2511.4709041095889</v>
          </cell>
          <cell r="AL3219" t="str">
            <v>Chirografario</v>
          </cell>
          <cell r="AM3219" t="str">
            <v>Chirografario - Altro</v>
          </cell>
          <cell r="AN3219" t="str">
            <v>CONSUMER - NON IPO</v>
          </cell>
        </row>
        <row r="3220">
          <cell r="M3220">
            <v>2595.1899999999996</v>
          </cell>
          <cell r="N3220">
            <v>2595.1899999999996</v>
          </cell>
          <cell r="R3220">
            <v>99.15</v>
          </cell>
          <cell r="AB3220" t="str">
            <v>Chirografario</v>
          </cell>
          <cell r="AK3220">
            <v>7728.6891232876706</v>
          </cell>
          <cell r="AL3220" t="str">
            <v>Chirografario</v>
          </cell>
          <cell r="AM3220" t="str">
            <v>Chirografario - Altro</v>
          </cell>
          <cell r="AN3220" t="str">
            <v>CONSUMER - NON IPO</v>
          </cell>
        </row>
        <row r="3221">
          <cell r="M3221">
            <v>2831.45</v>
          </cell>
          <cell r="N3221">
            <v>2831.45</v>
          </cell>
          <cell r="R3221">
            <v>129.41</v>
          </cell>
          <cell r="AB3221" t="str">
            <v>Chirografario</v>
          </cell>
          <cell r="AK3221">
            <v>8432.290821917808</v>
          </cell>
          <cell r="AL3221" t="str">
            <v>Chirografario</v>
          </cell>
          <cell r="AM3221" t="str">
            <v>Chirografario - Altro</v>
          </cell>
          <cell r="AN3221" t="str">
            <v>CONSUMER - NON IPO</v>
          </cell>
        </row>
        <row r="3222">
          <cell r="M3222">
            <v>4845.3999999999996</v>
          </cell>
          <cell r="N3222">
            <v>4845.3999999999996</v>
          </cell>
          <cell r="R3222">
            <v>238.55</v>
          </cell>
          <cell r="AB3222" t="str">
            <v>Chirografario</v>
          </cell>
          <cell r="AK3222">
            <v>9624.4246575342459</v>
          </cell>
          <cell r="AL3222" t="str">
            <v>Chirografario</v>
          </cell>
          <cell r="AM3222" t="str">
            <v>Chirografario - Altro</v>
          </cell>
          <cell r="AN3222" t="str">
            <v>CONSUMER - NON IPO</v>
          </cell>
        </row>
        <row r="3223">
          <cell r="M3223">
            <v>25035.43</v>
          </cell>
          <cell r="N3223">
            <v>25035.43</v>
          </cell>
          <cell r="R3223">
            <v>13069.71</v>
          </cell>
          <cell r="AB3223" t="str">
            <v>Chirografario</v>
          </cell>
          <cell r="AK3223">
            <v>39576.556465753427</v>
          </cell>
          <cell r="AL3223" t="str">
            <v>Chirografario</v>
          </cell>
          <cell r="AM3223" t="str">
            <v>Chirografario - Altro</v>
          </cell>
          <cell r="AN3223" t="str">
            <v>CONSUMER - NON IPO</v>
          </cell>
        </row>
        <row r="3224">
          <cell r="M3224">
            <v>6340.22</v>
          </cell>
          <cell r="N3224">
            <v>6340.22</v>
          </cell>
          <cell r="R3224">
            <v>0</v>
          </cell>
          <cell r="AB3224" t="str">
            <v>Chirografario</v>
          </cell>
          <cell r="AK3224">
            <v>12593.587671232877</v>
          </cell>
          <cell r="AL3224" t="str">
            <v>Chirografario</v>
          </cell>
          <cell r="AM3224" t="str">
            <v>Chirografario - Altro</v>
          </cell>
          <cell r="AN3224" t="str">
            <v>CONSUMER - NON IPO</v>
          </cell>
        </row>
        <row r="3225">
          <cell r="M3225">
            <v>2346.91</v>
          </cell>
          <cell r="N3225">
            <v>2346.91</v>
          </cell>
          <cell r="R3225">
            <v>113.63</v>
          </cell>
          <cell r="AB3225" t="str">
            <v>Chirografario</v>
          </cell>
          <cell r="AK3225">
            <v>5548.9954246575335</v>
          </cell>
          <cell r="AL3225" t="str">
            <v>Chirografario</v>
          </cell>
          <cell r="AM3225" t="str">
            <v>Chirografario - Altro</v>
          </cell>
          <cell r="AN3225" t="str">
            <v>CONSUMER - NON IPO</v>
          </cell>
        </row>
        <row r="3226">
          <cell r="M3226">
            <v>4049.11</v>
          </cell>
          <cell r="N3226">
            <v>4049.11</v>
          </cell>
          <cell r="R3226">
            <v>413.35</v>
          </cell>
          <cell r="AB3226" t="str">
            <v>Chirografario</v>
          </cell>
          <cell r="AK3226">
            <v>10527.686000000002</v>
          </cell>
          <cell r="AL3226" t="str">
            <v>Chirografario</v>
          </cell>
          <cell r="AM3226" t="str">
            <v>Chirografario - Altro</v>
          </cell>
          <cell r="AN3226" t="str">
            <v>CONSUMER - NON IPO</v>
          </cell>
        </row>
        <row r="3227">
          <cell r="M3227">
            <v>7088.07</v>
          </cell>
          <cell r="N3227">
            <v>7088.07</v>
          </cell>
          <cell r="R3227">
            <v>346.25</v>
          </cell>
          <cell r="AB3227" t="str">
            <v>Chirografario</v>
          </cell>
          <cell r="AK3227">
            <v>18234.788301369863</v>
          </cell>
          <cell r="AL3227" t="str">
            <v>Chirografario</v>
          </cell>
          <cell r="AM3227" t="str">
            <v>Chirografario - Altro</v>
          </cell>
          <cell r="AN3227" t="str">
            <v>CONSUMER - NON IPO</v>
          </cell>
        </row>
        <row r="3228">
          <cell r="M3228">
            <v>8775.6</v>
          </cell>
          <cell r="N3228">
            <v>8775.5999999999985</v>
          </cell>
          <cell r="R3228">
            <v>1276.76</v>
          </cell>
          <cell r="AB3228" t="str">
            <v>Chirografario</v>
          </cell>
          <cell r="AK3228">
            <v>16733.746849315066</v>
          </cell>
          <cell r="AL3228" t="str">
            <v>Chirografario</v>
          </cell>
          <cell r="AM3228" t="str">
            <v>Chirografario - Altro</v>
          </cell>
          <cell r="AN3228" t="str">
            <v>CONSUMER - NON IPO</v>
          </cell>
        </row>
        <row r="3229">
          <cell r="M3229">
            <v>1991.16</v>
          </cell>
          <cell r="N3229">
            <v>1991.1599999999999</v>
          </cell>
          <cell r="R3229">
            <v>191.46</v>
          </cell>
          <cell r="AB3229" t="str">
            <v>Chirografario</v>
          </cell>
          <cell r="AK3229">
            <v>4680.5898082191779</v>
          </cell>
          <cell r="AL3229" t="str">
            <v>Chirografario</v>
          </cell>
          <cell r="AM3229" t="str">
            <v>Chirografario - Altro</v>
          </cell>
          <cell r="AN3229" t="str">
            <v>CONSUMER - NON IPO</v>
          </cell>
        </row>
        <row r="3230">
          <cell r="M3230">
            <v>13772.41</v>
          </cell>
          <cell r="N3230">
            <v>13772.41</v>
          </cell>
          <cell r="R3230">
            <v>514.4</v>
          </cell>
          <cell r="AB3230" t="str">
            <v>Chirografario</v>
          </cell>
          <cell r="AK3230">
            <v>26261.910575342463</v>
          </cell>
          <cell r="AL3230" t="str">
            <v>Chirografario</v>
          </cell>
          <cell r="AM3230" t="str">
            <v>Chirografario - Altro</v>
          </cell>
          <cell r="AN3230" t="str">
            <v>CONSUMER - NON IPO</v>
          </cell>
        </row>
        <row r="3231">
          <cell r="M3231">
            <v>719.12</v>
          </cell>
          <cell r="N3231">
            <v>719.11999999999989</v>
          </cell>
          <cell r="R3231">
            <v>34.369999999999997</v>
          </cell>
          <cell r="AB3231" t="str">
            <v>Chirografario</v>
          </cell>
          <cell r="AK3231">
            <v>1690.4245479452052</v>
          </cell>
          <cell r="AL3231" t="str">
            <v>Chirografario</v>
          </cell>
          <cell r="AM3231" t="str">
            <v>Chirografario - Altro</v>
          </cell>
          <cell r="AN3231" t="str">
            <v>CONSUMER - NON IPO</v>
          </cell>
        </row>
        <row r="3232">
          <cell r="M3232">
            <v>21488.5</v>
          </cell>
          <cell r="N3232">
            <v>21488.499999999996</v>
          </cell>
          <cell r="R3232">
            <v>2004.0100000000002</v>
          </cell>
          <cell r="AB3232" t="str">
            <v>Chirografario</v>
          </cell>
          <cell r="AK3232">
            <v>40975.33150684931</v>
          </cell>
          <cell r="AL3232" t="str">
            <v>Chirografario</v>
          </cell>
          <cell r="AM3232" t="str">
            <v>Chirografario - Altro</v>
          </cell>
          <cell r="AN3232" t="str">
            <v>CONSUMER - NON IPO</v>
          </cell>
        </row>
        <row r="3233">
          <cell r="M3233">
            <v>10686.75</v>
          </cell>
          <cell r="N3233">
            <v>10686.75</v>
          </cell>
          <cell r="R3233">
            <v>1045.52</v>
          </cell>
          <cell r="AB3233" t="str">
            <v>Chirografario</v>
          </cell>
          <cell r="AK3233">
            <v>20817.203424657535</v>
          </cell>
          <cell r="AL3233" t="str">
            <v>Chirografario</v>
          </cell>
          <cell r="AM3233" t="str">
            <v>Chirografario - Altro</v>
          </cell>
          <cell r="AN3233" t="str">
            <v>CONSUMER - NON IPO</v>
          </cell>
        </row>
        <row r="3234">
          <cell r="M3234">
            <v>38490.35</v>
          </cell>
          <cell r="N3234">
            <v>38490.35</v>
          </cell>
          <cell r="R3234">
            <v>680.74</v>
          </cell>
          <cell r="AB3234" t="str">
            <v>Chirografario</v>
          </cell>
          <cell r="AK3234">
            <v>88264.172465753421</v>
          </cell>
          <cell r="AL3234" t="str">
            <v>Chirografario</v>
          </cell>
          <cell r="AM3234" t="str">
            <v>Chirografario - Altro</v>
          </cell>
          <cell r="AN3234" t="str">
            <v>CONSUMER - NON IPO</v>
          </cell>
        </row>
        <row r="3235">
          <cell r="M3235">
            <v>100192.64</v>
          </cell>
          <cell r="N3235">
            <v>100192.64000000001</v>
          </cell>
          <cell r="R3235">
            <v>0</v>
          </cell>
          <cell r="AB3235" t="str">
            <v>Chirografario</v>
          </cell>
          <cell r="AK3235">
            <v>254736.35594520555</v>
          </cell>
          <cell r="AL3235" t="str">
            <v>Chirografario</v>
          </cell>
          <cell r="AM3235" t="str">
            <v>Chirografario - Altro</v>
          </cell>
          <cell r="AN3235" t="str">
            <v>CONSUMER - NON IPO</v>
          </cell>
        </row>
        <row r="3236">
          <cell r="M3236">
            <v>7560.31</v>
          </cell>
          <cell r="N3236">
            <v>7560.31</v>
          </cell>
          <cell r="R3236">
            <v>328.12</v>
          </cell>
          <cell r="AB3236" t="str">
            <v>Chirografario</v>
          </cell>
          <cell r="AK3236">
            <v>12345.054136986302</v>
          </cell>
          <cell r="AL3236" t="str">
            <v>Chirografario</v>
          </cell>
          <cell r="AM3236" t="str">
            <v>Chirografario - Altro</v>
          </cell>
          <cell r="AN3236" t="str">
            <v>CONSUMER - NON IPO</v>
          </cell>
        </row>
        <row r="3237">
          <cell r="M3237">
            <v>4361.6500000000005</v>
          </cell>
          <cell r="N3237">
            <v>4361.6500000000005</v>
          </cell>
          <cell r="R3237">
            <v>207.06</v>
          </cell>
          <cell r="AB3237" t="str">
            <v>Chirografario</v>
          </cell>
          <cell r="AK3237">
            <v>9762.9261643835616</v>
          </cell>
          <cell r="AL3237" t="str">
            <v>Chirografario</v>
          </cell>
          <cell r="AM3237" t="str">
            <v>Chirografario - Altro</v>
          </cell>
          <cell r="AN3237" t="str">
            <v>CONSUMER - NON IPO</v>
          </cell>
        </row>
        <row r="3238">
          <cell r="M3238">
            <v>8680.31</v>
          </cell>
          <cell r="N3238">
            <v>9375.4</v>
          </cell>
          <cell r="R3238">
            <v>0</v>
          </cell>
          <cell r="AB3238" t="str">
            <v>Chirografario</v>
          </cell>
          <cell r="AK3238">
            <v>113121.26465753425</v>
          </cell>
          <cell r="AL3238" t="str">
            <v>Chirografario</v>
          </cell>
          <cell r="AM3238" t="str">
            <v>Chirografario - Altro</v>
          </cell>
          <cell r="AN3238" t="str">
            <v>CONSUMER - NON IPO</v>
          </cell>
        </row>
        <row r="3239">
          <cell r="M3239">
            <v>4084.34</v>
          </cell>
          <cell r="N3239">
            <v>4084.34</v>
          </cell>
          <cell r="R3239">
            <v>119.42</v>
          </cell>
          <cell r="AB3239" t="str">
            <v>Chirografario</v>
          </cell>
          <cell r="AK3239">
            <v>44424.191232876714</v>
          </cell>
          <cell r="AL3239" t="str">
            <v>Chirografario</v>
          </cell>
          <cell r="AM3239" t="str">
            <v>Chirografario - Altro</v>
          </cell>
          <cell r="AN3239" t="str">
            <v>CONSUMER - NON IPO</v>
          </cell>
        </row>
        <row r="3240">
          <cell r="M3240">
            <v>14734.98</v>
          </cell>
          <cell r="N3240">
            <v>14734.98</v>
          </cell>
          <cell r="R3240">
            <v>145.63999999999999</v>
          </cell>
          <cell r="AB3240" t="str">
            <v>Chirografario</v>
          </cell>
          <cell r="AK3240">
            <v>160268.13863013699</v>
          </cell>
          <cell r="AL3240" t="str">
            <v>Chirografario</v>
          </cell>
          <cell r="AM3240" t="str">
            <v>Chirografario - Altro</v>
          </cell>
          <cell r="AN3240" t="str">
            <v>CONSUMER - NON IPO</v>
          </cell>
        </row>
        <row r="3241">
          <cell r="M3241">
            <v>89148.75</v>
          </cell>
          <cell r="N3241">
            <v>89148.75</v>
          </cell>
          <cell r="R3241">
            <v>4030.54</v>
          </cell>
          <cell r="AB3241" t="str">
            <v>Chirografario</v>
          </cell>
          <cell r="AK3241">
            <v>626727.92465753423</v>
          </cell>
          <cell r="AL3241" t="str">
            <v>Chirografario</v>
          </cell>
          <cell r="AM3241" t="str">
            <v>Chirografario - Altro</v>
          </cell>
          <cell r="AN3241" t="str">
            <v>CONSUMER - NON IPO</v>
          </cell>
        </row>
        <row r="3242">
          <cell r="M3242">
            <v>3795.57</v>
          </cell>
          <cell r="N3242">
            <v>3795.57</v>
          </cell>
          <cell r="R3242">
            <v>365.57</v>
          </cell>
          <cell r="AB3242" t="str">
            <v>Chirografario</v>
          </cell>
          <cell r="AK3242">
            <v>6228.8943287671236</v>
          </cell>
          <cell r="AL3242" t="str">
            <v>Chirografario</v>
          </cell>
          <cell r="AM3242" t="str">
            <v>Chirografario - Altro</v>
          </cell>
          <cell r="AN3242" t="str">
            <v>CONSUMER - NON IPO</v>
          </cell>
        </row>
        <row r="3243">
          <cell r="M3243">
            <v>12551.48</v>
          </cell>
          <cell r="N3243">
            <v>12551.48</v>
          </cell>
          <cell r="R3243">
            <v>533.41999999999996</v>
          </cell>
          <cell r="AB3243" t="str">
            <v>Chirografario</v>
          </cell>
          <cell r="AK3243">
            <v>94944.208986301368</v>
          </cell>
          <cell r="AL3243" t="str">
            <v>Chirografario</v>
          </cell>
          <cell r="AM3243" t="str">
            <v>Chirografario - Altro</v>
          </cell>
          <cell r="AN3243" t="str">
            <v>CONSUMER - NON IPO</v>
          </cell>
        </row>
        <row r="3244">
          <cell r="M3244">
            <v>2812.88</v>
          </cell>
          <cell r="N3244">
            <v>2812.88</v>
          </cell>
          <cell r="R3244">
            <v>122.59</v>
          </cell>
          <cell r="AB3244" t="str">
            <v>Chirografario</v>
          </cell>
          <cell r="AK3244">
            <v>8585.0638904109601</v>
          </cell>
          <cell r="AL3244" t="str">
            <v>Chirografario</v>
          </cell>
          <cell r="AM3244" t="str">
            <v>Chirografario - Altro</v>
          </cell>
          <cell r="AN3244" t="str">
            <v>CONSUMER - NON IPO</v>
          </cell>
        </row>
        <row r="3245">
          <cell r="M3245">
            <v>2153.63</v>
          </cell>
          <cell r="N3245">
            <v>2153.63</v>
          </cell>
          <cell r="R3245">
            <v>104.57</v>
          </cell>
          <cell r="AB3245" t="str">
            <v>Chirografario</v>
          </cell>
          <cell r="AK3245">
            <v>3864.733287671233</v>
          </cell>
          <cell r="AL3245" t="str">
            <v>Chirografario</v>
          </cell>
          <cell r="AM3245" t="str">
            <v>Chirografario - Altro</v>
          </cell>
          <cell r="AN3245" t="str">
            <v>CONSUMER - NON IPO</v>
          </cell>
        </row>
        <row r="3246">
          <cell r="M3246">
            <v>316.63</v>
          </cell>
          <cell r="N3246">
            <v>316.63</v>
          </cell>
          <cell r="R3246">
            <v>0</v>
          </cell>
          <cell r="AB3246" t="str">
            <v>Chirografario</v>
          </cell>
          <cell r="AK3246">
            <v>998.46884931506838</v>
          </cell>
          <cell r="AL3246" t="str">
            <v>Chirografario</v>
          </cell>
          <cell r="AM3246" t="str">
            <v>Chirografario - Altro</v>
          </cell>
          <cell r="AN3246" t="str">
            <v>CONSUMER - NON IPO</v>
          </cell>
        </row>
        <row r="3247">
          <cell r="M3247">
            <v>1431.03</v>
          </cell>
          <cell r="N3247">
            <v>1431.03</v>
          </cell>
          <cell r="R3247">
            <v>139.51</v>
          </cell>
          <cell r="AB3247" t="str">
            <v>Chirografario</v>
          </cell>
          <cell r="AK3247">
            <v>2728.7585753424655</v>
          </cell>
          <cell r="AL3247" t="str">
            <v>Chirografario</v>
          </cell>
          <cell r="AM3247" t="str">
            <v>Chirografario - Altro</v>
          </cell>
          <cell r="AN3247" t="str">
            <v>CONSUMER - NON IPO</v>
          </cell>
        </row>
        <row r="3248">
          <cell r="M3248">
            <v>28.41</v>
          </cell>
          <cell r="N3248">
            <v>3484.53</v>
          </cell>
          <cell r="R3248">
            <v>0.99</v>
          </cell>
          <cell r="AB3248" t="str">
            <v>Chirografario</v>
          </cell>
          <cell r="AK3248">
            <v>35188.979671232875</v>
          </cell>
          <cell r="AL3248" t="str">
            <v>Chirografario</v>
          </cell>
          <cell r="AM3248" t="str">
            <v>Chirografario - Altro</v>
          </cell>
          <cell r="AN3248" t="str">
            <v>CONSUMER - NON IPO</v>
          </cell>
        </row>
        <row r="3249">
          <cell r="M3249">
            <v>3010</v>
          </cell>
          <cell r="N3249">
            <v>3010</v>
          </cell>
          <cell r="R3249">
            <v>0</v>
          </cell>
          <cell r="AB3249" t="str">
            <v>Chirografario</v>
          </cell>
          <cell r="AK3249">
            <v>7454.9041095890416</v>
          </cell>
          <cell r="AL3249" t="str">
            <v>Chirografario</v>
          </cell>
          <cell r="AM3249" t="str">
            <v>Chirografario - Altro</v>
          </cell>
          <cell r="AN3249" t="str">
            <v>CONSUMER - NON IPO</v>
          </cell>
        </row>
        <row r="3250">
          <cell r="M3250">
            <v>5497.54</v>
          </cell>
          <cell r="N3250">
            <v>5497.54</v>
          </cell>
          <cell r="R3250">
            <v>250.53</v>
          </cell>
          <cell r="AB3250" t="str">
            <v>Chirografario</v>
          </cell>
          <cell r="AK3250">
            <v>11612.611890410959</v>
          </cell>
          <cell r="AL3250" t="str">
            <v>Chirografario</v>
          </cell>
          <cell r="AM3250" t="str">
            <v>Chirografario - Altro</v>
          </cell>
          <cell r="AN3250" t="str">
            <v>CONSUMER - NON IPO</v>
          </cell>
        </row>
        <row r="3251">
          <cell r="M3251">
            <v>154530.74</v>
          </cell>
          <cell r="N3251">
            <v>154530.74</v>
          </cell>
          <cell r="R3251">
            <v>0</v>
          </cell>
          <cell r="AB3251" t="str">
            <v>Chirografario</v>
          </cell>
          <cell r="AK3251">
            <v>468672.68268493144</v>
          </cell>
          <cell r="AL3251" t="str">
            <v>Chirografario</v>
          </cell>
          <cell r="AM3251" t="str">
            <v>Chirografario - Altro</v>
          </cell>
          <cell r="AN3251" t="str">
            <v>CONSUMER - NON IPO</v>
          </cell>
        </row>
        <row r="3252">
          <cell r="M3252">
            <v>19682.3</v>
          </cell>
          <cell r="N3252">
            <v>19682.3</v>
          </cell>
          <cell r="R3252">
            <v>888.5</v>
          </cell>
          <cell r="AB3252" t="str">
            <v>Chirografario</v>
          </cell>
          <cell r="AK3252">
            <v>58238.038356164376</v>
          </cell>
          <cell r="AL3252" t="str">
            <v>Chirografario</v>
          </cell>
          <cell r="AM3252" t="str">
            <v>Chirografario - Altro</v>
          </cell>
          <cell r="AN3252" t="str">
            <v>CONSUMER - NON IPO</v>
          </cell>
        </row>
        <row r="3253">
          <cell r="M3253">
            <v>1453.35</v>
          </cell>
          <cell r="N3253">
            <v>1453.3500000000001</v>
          </cell>
          <cell r="R3253">
            <v>0</v>
          </cell>
          <cell r="AB3253" t="str">
            <v>Chirografario</v>
          </cell>
          <cell r="AK3253">
            <v>3356.6412328767128</v>
          </cell>
          <cell r="AL3253" t="str">
            <v>Chirografario</v>
          </cell>
          <cell r="AM3253" t="str">
            <v>Chirografario - Altro</v>
          </cell>
          <cell r="AN3253" t="str">
            <v>CONSUMER - NON IPO</v>
          </cell>
        </row>
        <row r="3254">
          <cell r="M3254">
            <v>5033.3900000000003</v>
          </cell>
          <cell r="N3254">
            <v>5400.15</v>
          </cell>
          <cell r="R3254">
            <v>0</v>
          </cell>
          <cell r="AB3254" t="str">
            <v>Chirografario</v>
          </cell>
          <cell r="AK3254">
            <v>79138.088630136976</v>
          </cell>
          <cell r="AL3254" t="str">
            <v>Chirografario</v>
          </cell>
          <cell r="AM3254" t="str">
            <v>Chirografario - Altro</v>
          </cell>
          <cell r="AN3254" t="str">
            <v>CONSUMER - NON IPO</v>
          </cell>
        </row>
        <row r="3255">
          <cell r="M3255">
            <v>19555.34</v>
          </cell>
          <cell r="N3255">
            <v>19555.34</v>
          </cell>
          <cell r="R3255">
            <v>882.78</v>
          </cell>
          <cell r="AB3255" t="str">
            <v>Chirografario</v>
          </cell>
          <cell r="AK3255">
            <v>58398.138630136986</v>
          </cell>
          <cell r="AL3255" t="str">
            <v>Chirografario</v>
          </cell>
          <cell r="AM3255" t="str">
            <v>Chirografario - Altro</v>
          </cell>
          <cell r="AN3255" t="str">
            <v>CONSUMER - NON IPO</v>
          </cell>
        </row>
        <row r="3256">
          <cell r="M3256">
            <v>1219.33</v>
          </cell>
          <cell r="N3256">
            <v>1219.33</v>
          </cell>
          <cell r="R3256">
            <v>117.38</v>
          </cell>
          <cell r="AB3256" t="str">
            <v>Chirografario</v>
          </cell>
          <cell r="AK3256">
            <v>2047.8062739726026</v>
          </cell>
          <cell r="AL3256" t="str">
            <v>Chirografario</v>
          </cell>
          <cell r="AM3256" t="str">
            <v>Chirografario - Altro</v>
          </cell>
          <cell r="AN3256" t="str">
            <v>CONSUMER - NON IPO</v>
          </cell>
        </row>
        <row r="3257">
          <cell r="M3257">
            <v>4252.33</v>
          </cell>
          <cell r="N3257">
            <v>4252.33</v>
          </cell>
          <cell r="R3257">
            <v>405.76</v>
          </cell>
          <cell r="AB3257" t="str">
            <v>Chirografario</v>
          </cell>
          <cell r="AK3257">
            <v>7223.1358904109584</v>
          </cell>
          <cell r="AL3257" t="str">
            <v>Chirografario</v>
          </cell>
          <cell r="AM3257" t="str">
            <v>Chirografario - Altro</v>
          </cell>
          <cell r="AN3257" t="str">
            <v>CONSUMER - NON IPO</v>
          </cell>
        </row>
        <row r="3258">
          <cell r="M3258">
            <v>2156.0700000000002</v>
          </cell>
          <cell r="N3258">
            <v>2156.0700000000002</v>
          </cell>
          <cell r="R3258">
            <v>95.3</v>
          </cell>
          <cell r="AB3258" t="str">
            <v>Chirografario</v>
          </cell>
          <cell r="AK3258">
            <v>6993.9366575342474</v>
          </cell>
          <cell r="AL3258" t="str">
            <v>Chirografario</v>
          </cell>
          <cell r="AM3258" t="str">
            <v>Chirografario - Altro</v>
          </cell>
          <cell r="AN3258" t="str">
            <v>CONSUMER - NON IPO</v>
          </cell>
        </row>
        <row r="3259">
          <cell r="M3259">
            <v>2952.29</v>
          </cell>
          <cell r="N3259">
            <v>2952.29</v>
          </cell>
          <cell r="R3259">
            <v>0</v>
          </cell>
          <cell r="AB3259" t="str">
            <v>Chirografario</v>
          </cell>
          <cell r="AK3259">
            <v>19404.229342465755</v>
          </cell>
          <cell r="AL3259" t="str">
            <v>Chirografario</v>
          </cell>
          <cell r="AM3259" t="str">
            <v>Chirografario - Altro</v>
          </cell>
          <cell r="AN3259" t="str">
            <v>CONSUMER - NON IPO</v>
          </cell>
        </row>
        <row r="3260">
          <cell r="M3260">
            <v>1910.32</v>
          </cell>
          <cell r="N3260">
            <v>1910.32</v>
          </cell>
          <cell r="R3260">
            <v>81.430000000000007</v>
          </cell>
          <cell r="AB3260" t="str">
            <v>Chirografario</v>
          </cell>
          <cell r="AK3260">
            <v>4056.158904109589</v>
          </cell>
          <cell r="AL3260" t="str">
            <v>Chirografario</v>
          </cell>
          <cell r="AM3260" t="str">
            <v>Chirografario - Altro</v>
          </cell>
          <cell r="AN3260" t="str">
            <v>CONSUMER - NON IPO</v>
          </cell>
        </row>
        <row r="3261">
          <cell r="M3261">
            <v>1695.4</v>
          </cell>
          <cell r="N3261">
            <v>1967.1200000000001</v>
          </cell>
          <cell r="R3261">
            <v>40.9</v>
          </cell>
          <cell r="AB3261" t="str">
            <v>Chirografario</v>
          </cell>
          <cell r="AK3261">
            <v>27933.103999999999</v>
          </cell>
          <cell r="AL3261" t="str">
            <v>Chirografario</v>
          </cell>
          <cell r="AM3261" t="str">
            <v>Chirografario - Altro</v>
          </cell>
          <cell r="AN3261" t="str">
            <v>CONSUMER - NON IPO</v>
          </cell>
        </row>
        <row r="3262">
          <cell r="M3262">
            <v>2849.97</v>
          </cell>
          <cell r="N3262">
            <v>2849.97</v>
          </cell>
          <cell r="R3262">
            <v>278.99</v>
          </cell>
          <cell r="AB3262" t="str">
            <v>Chirografario</v>
          </cell>
          <cell r="AK3262">
            <v>5434.4633424657532</v>
          </cell>
          <cell r="AL3262" t="str">
            <v>Chirografario</v>
          </cell>
          <cell r="AM3262" t="str">
            <v>Chirografario - Altro</v>
          </cell>
          <cell r="AN3262" t="str">
            <v>CONSUMER - NON IPO</v>
          </cell>
        </row>
        <row r="3263">
          <cell r="M3263">
            <v>3031.27</v>
          </cell>
          <cell r="N3263">
            <v>3031.2700000000004</v>
          </cell>
          <cell r="R3263">
            <v>279</v>
          </cell>
          <cell r="AB3263" t="str">
            <v>Chirografario</v>
          </cell>
          <cell r="AK3263">
            <v>6486.0873150684947</v>
          </cell>
          <cell r="AL3263" t="str">
            <v>Chirografario</v>
          </cell>
          <cell r="AM3263" t="str">
            <v>Chirografario - Altro</v>
          </cell>
          <cell r="AN3263" t="str">
            <v>CONSUMER - NON IPO</v>
          </cell>
        </row>
        <row r="3264">
          <cell r="M3264">
            <v>2143.1</v>
          </cell>
          <cell r="N3264">
            <v>2143.1000000000004</v>
          </cell>
          <cell r="R3264">
            <v>105.22</v>
          </cell>
          <cell r="AB3264" t="str">
            <v>Chirografario</v>
          </cell>
          <cell r="AK3264">
            <v>4256.8424657534251</v>
          </cell>
          <cell r="AL3264" t="str">
            <v>Chirografario</v>
          </cell>
          <cell r="AM3264" t="str">
            <v>Chirografario - Altro</v>
          </cell>
          <cell r="AN3264" t="str">
            <v>CONSUMER - NON IPO</v>
          </cell>
        </row>
        <row r="3265">
          <cell r="M3265">
            <v>6104.28</v>
          </cell>
          <cell r="N3265">
            <v>6104.28</v>
          </cell>
          <cell r="R3265">
            <v>0</v>
          </cell>
          <cell r="AB3265" t="str">
            <v>Chirografario</v>
          </cell>
          <cell r="AK3265">
            <v>54871.623780821916</v>
          </cell>
          <cell r="AL3265" t="str">
            <v>Chirografario</v>
          </cell>
          <cell r="AM3265" t="str">
            <v>Chirografario - Altro</v>
          </cell>
          <cell r="AN3265" t="str">
            <v>CONSUMER - NON IPO</v>
          </cell>
        </row>
        <row r="3266">
          <cell r="M3266">
            <v>19486.91</v>
          </cell>
          <cell r="N3266">
            <v>19486.91</v>
          </cell>
          <cell r="R3266">
            <v>801.85</v>
          </cell>
          <cell r="AB3266" t="str">
            <v>Chirografario</v>
          </cell>
          <cell r="AK3266">
            <v>193427.60254794519</v>
          </cell>
          <cell r="AL3266" t="str">
            <v>Chirografario</v>
          </cell>
          <cell r="AM3266" t="str">
            <v>Chirografario - Altro</v>
          </cell>
          <cell r="AN3266" t="str">
            <v>CONSUMER - NON IPO</v>
          </cell>
        </row>
        <row r="3267">
          <cell r="M3267">
            <v>6337.42</v>
          </cell>
          <cell r="N3267">
            <v>6337.42</v>
          </cell>
          <cell r="R3267">
            <v>613.74</v>
          </cell>
          <cell r="AB3267" t="str">
            <v>Chirografario</v>
          </cell>
          <cell r="AK3267">
            <v>14897.277698630136</v>
          </cell>
          <cell r="AL3267" t="str">
            <v>Chirografario</v>
          </cell>
          <cell r="AM3267" t="str">
            <v>Chirografario - Altro</v>
          </cell>
          <cell r="AN3267" t="str">
            <v>CONSUMER - NON IPO</v>
          </cell>
        </row>
        <row r="3268">
          <cell r="M3268">
            <v>1123.8599999999999</v>
          </cell>
          <cell r="N3268">
            <v>1123.8599999999999</v>
          </cell>
          <cell r="R3268">
            <v>0</v>
          </cell>
          <cell r="AB3268" t="str">
            <v>Chirografario</v>
          </cell>
          <cell r="AK3268">
            <v>2269.2734794520543</v>
          </cell>
          <cell r="AL3268" t="str">
            <v>Chirografario</v>
          </cell>
          <cell r="AM3268" t="str">
            <v>Chirografario - Altro</v>
          </cell>
          <cell r="AN3268" t="str">
            <v>CONSUMER - NON IPO</v>
          </cell>
        </row>
        <row r="3269">
          <cell r="M3269">
            <v>3642.04</v>
          </cell>
          <cell r="N3269">
            <v>3642.04</v>
          </cell>
          <cell r="R3269">
            <v>333.23</v>
          </cell>
          <cell r="AB3269" t="str">
            <v>Chirografario</v>
          </cell>
          <cell r="AK3269">
            <v>6745.2576438356164</v>
          </cell>
          <cell r="AL3269" t="str">
            <v>Chirografario</v>
          </cell>
          <cell r="AM3269" t="str">
            <v>Chirografario - Altro</v>
          </cell>
          <cell r="AN3269" t="str">
            <v>CONSUMER - NON IPO</v>
          </cell>
        </row>
        <row r="3270">
          <cell r="M3270">
            <v>1773.67</v>
          </cell>
          <cell r="N3270">
            <v>1773.67</v>
          </cell>
          <cell r="R3270">
            <v>0</v>
          </cell>
          <cell r="AB3270" t="str">
            <v>Chirografario</v>
          </cell>
          <cell r="AK3270">
            <v>3829.1834520547945</v>
          </cell>
          <cell r="AL3270" t="str">
            <v>Chirografario</v>
          </cell>
          <cell r="AM3270" t="str">
            <v>Chirografario - Altro</v>
          </cell>
          <cell r="AN3270" t="str">
            <v>CONSUMER - NON IPO</v>
          </cell>
        </row>
        <row r="3271">
          <cell r="M3271">
            <v>6875.51</v>
          </cell>
          <cell r="N3271">
            <v>6875.51</v>
          </cell>
          <cell r="R3271">
            <v>0</v>
          </cell>
          <cell r="AB3271" t="str">
            <v>Chirografario</v>
          </cell>
          <cell r="AK3271">
            <v>50257.152547945203</v>
          </cell>
          <cell r="AL3271" t="str">
            <v>Chirografario</v>
          </cell>
          <cell r="AM3271" t="str">
            <v>Chirografario - Altro</v>
          </cell>
          <cell r="AN3271" t="str">
            <v>CONSUMER - NON IPO</v>
          </cell>
        </row>
        <row r="3272">
          <cell r="M3272">
            <v>6825.01</v>
          </cell>
          <cell r="N3272">
            <v>6825.01</v>
          </cell>
          <cell r="R3272">
            <v>317.43</v>
          </cell>
          <cell r="AB3272" t="str">
            <v>Chirografario</v>
          </cell>
          <cell r="AK3272">
            <v>17427.14882191781</v>
          </cell>
          <cell r="AL3272" t="str">
            <v>Chirografario</v>
          </cell>
          <cell r="AM3272" t="str">
            <v>Chirografario - Altro</v>
          </cell>
          <cell r="AN3272" t="str">
            <v>CONSUMER - NON IPO</v>
          </cell>
        </row>
        <row r="3273">
          <cell r="M3273">
            <v>21323.35</v>
          </cell>
          <cell r="N3273">
            <v>21323.35</v>
          </cell>
          <cell r="R3273">
            <v>926.98</v>
          </cell>
          <cell r="AB3273" t="str">
            <v>Chirografario</v>
          </cell>
          <cell r="AK3273">
            <v>55791.230821917801</v>
          </cell>
          <cell r="AL3273" t="str">
            <v>Chirografario</v>
          </cell>
          <cell r="AM3273" t="str">
            <v>Chirografario - Altro</v>
          </cell>
          <cell r="AN3273" t="str">
            <v>CONSUMER - NON IPO</v>
          </cell>
        </row>
        <row r="3274">
          <cell r="M3274">
            <v>4540.7700000000004</v>
          </cell>
          <cell r="N3274">
            <v>4540.7700000000004</v>
          </cell>
          <cell r="R3274">
            <v>197.95000000000002</v>
          </cell>
          <cell r="AB3274" t="str">
            <v>Chirografario</v>
          </cell>
          <cell r="AK3274">
            <v>19631.054958904111</v>
          </cell>
          <cell r="AL3274" t="str">
            <v>Chirografario</v>
          </cell>
          <cell r="AM3274" t="str">
            <v>Chirografario - Altro</v>
          </cell>
          <cell r="AN3274" t="str">
            <v>CONSUMER - NON IPO</v>
          </cell>
        </row>
        <row r="3275">
          <cell r="M3275">
            <v>5949.2300000000005</v>
          </cell>
          <cell r="N3275">
            <v>5949.23</v>
          </cell>
          <cell r="R3275">
            <v>512.28</v>
          </cell>
          <cell r="AB3275" t="str">
            <v>Chirografario</v>
          </cell>
          <cell r="AK3275">
            <v>15467.998</v>
          </cell>
          <cell r="AL3275" t="str">
            <v>Chirografario</v>
          </cell>
          <cell r="AM3275" t="str">
            <v>Chirografario - Altro</v>
          </cell>
          <cell r="AN3275" t="str">
            <v>CONSUMER - NON IPO</v>
          </cell>
        </row>
        <row r="3276">
          <cell r="M3276">
            <v>10539.39</v>
          </cell>
          <cell r="N3276">
            <v>10539.39</v>
          </cell>
          <cell r="R3276">
            <v>451.19</v>
          </cell>
          <cell r="AB3276" t="str">
            <v>Chirografario</v>
          </cell>
          <cell r="AK3276">
            <v>94883.385041095884</v>
          </cell>
          <cell r="AL3276" t="str">
            <v>Chirografario</v>
          </cell>
          <cell r="AM3276" t="str">
            <v>Chirografario - Altro</v>
          </cell>
          <cell r="AN3276" t="str">
            <v>CONSUMER - NON IPO</v>
          </cell>
        </row>
        <row r="3277">
          <cell r="M3277">
            <v>1290.82</v>
          </cell>
          <cell r="N3277">
            <v>1290.8200000000002</v>
          </cell>
          <cell r="R3277">
            <v>62.73</v>
          </cell>
          <cell r="AB3277" t="str">
            <v>Chirografario</v>
          </cell>
          <cell r="AK3277">
            <v>2998.9461917808221</v>
          </cell>
          <cell r="AL3277" t="str">
            <v>Chirografario</v>
          </cell>
          <cell r="AM3277" t="str">
            <v>Chirografario - Altro</v>
          </cell>
          <cell r="AN3277" t="str">
            <v>CONSUMER - NON IPO</v>
          </cell>
        </row>
        <row r="3278">
          <cell r="M3278">
            <v>3261.7</v>
          </cell>
          <cell r="N3278">
            <v>3261.7000000000003</v>
          </cell>
          <cell r="R3278">
            <v>155.32</v>
          </cell>
          <cell r="AB3278" t="str">
            <v>Chirografario</v>
          </cell>
          <cell r="AK3278">
            <v>7577.8673972602737</v>
          </cell>
          <cell r="AL3278" t="str">
            <v>Chirografario</v>
          </cell>
          <cell r="AM3278" t="str">
            <v>Chirografario - Altro</v>
          </cell>
          <cell r="AN3278" t="str">
            <v>CONSUMER - NON IPO</v>
          </cell>
        </row>
        <row r="3279">
          <cell r="M3279">
            <v>10553.66</v>
          </cell>
          <cell r="N3279">
            <v>10553.66</v>
          </cell>
          <cell r="R3279">
            <v>482.41999999999996</v>
          </cell>
          <cell r="AB3279" t="str">
            <v>Chirografario</v>
          </cell>
          <cell r="AK3279">
            <v>61991.909698630137</v>
          </cell>
          <cell r="AL3279" t="str">
            <v>Chirografario</v>
          </cell>
          <cell r="AM3279" t="str">
            <v>Chirografario - Altro</v>
          </cell>
          <cell r="AN3279" t="str">
            <v>CONSUMER - NON IPO</v>
          </cell>
        </row>
        <row r="3280">
          <cell r="M3280">
            <v>1616.36</v>
          </cell>
          <cell r="N3280">
            <v>1616.36</v>
          </cell>
          <cell r="R3280">
            <v>71.239999999999995</v>
          </cell>
          <cell r="AB3280" t="str">
            <v>Chirografario</v>
          </cell>
          <cell r="AK3280">
            <v>4268.9617534246572</v>
          </cell>
          <cell r="AL3280" t="str">
            <v>Chirografario</v>
          </cell>
          <cell r="AM3280" t="str">
            <v>Chirografario - Altro</v>
          </cell>
          <cell r="AN3280" t="str">
            <v>CONSUMER - NON IPO</v>
          </cell>
        </row>
        <row r="3281">
          <cell r="M3281">
            <v>2272.21</v>
          </cell>
          <cell r="N3281">
            <v>2272.21</v>
          </cell>
          <cell r="R3281">
            <v>216.94</v>
          </cell>
          <cell r="AB3281" t="str">
            <v>Chirografario</v>
          </cell>
          <cell r="AK3281">
            <v>3591.9593698630138</v>
          </cell>
          <cell r="AL3281" t="str">
            <v>Chirografario</v>
          </cell>
          <cell r="AM3281" t="str">
            <v>Chirografario - Altro</v>
          </cell>
          <cell r="AN3281" t="str">
            <v>CONSUMER - NON IPO</v>
          </cell>
        </row>
        <row r="3282">
          <cell r="M3282">
            <v>6893.07</v>
          </cell>
          <cell r="N3282">
            <v>6893.0700000000006</v>
          </cell>
          <cell r="R3282">
            <v>1066.9000000000001</v>
          </cell>
          <cell r="AB3282" t="str">
            <v>Chirografario</v>
          </cell>
          <cell r="AK3282">
            <v>18205.258849315069</v>
          </cell>
          <cell r="AL3282" t="str">
            <v>Chirografario</v>
          </cell>
          <cell r="AM3282" t="str">
            <v>Chirografario - Altro</v>
          </cell>
          <cell r="AN3282" t="str">
            <v>CONSUMER - NON IPO</v>
          </cell>
        </row>
        <row r="3283">
          <cell r="M3283">
            <v>14532.14</v>
          </cell>
          <cell r="N3283">
            <v>14532.14</v>
          </cell>
          <cell r="R3283">
            <v>688.59</v>
          </cell>
          <cell r="AB3283" t="str">
            <v>Chirografario</v>
          </cell>
          <cell r="AK3283">
            <v>32368.848821917803</v>
          </cell>
          <cell r="AL3283" t="str">
            <v>Chirografario</v>
          </cell>
          <cell r="AM3283" t="str">
            <v>Chirografario - Altro</v>
          </cell>
          <cell r="AN3283" t="str">
            <v>CONSUMER - NON IPO</v>
          </cell>
        </row>
        <row r="3284">
          <cell r="M3284">
            <v>8401.73</v>
          </cell>
          <cell r="N3284">
            <v>8401.7300000000014</v>
          </cell>
          <cell r="R3284">
            <v>1640.1</v>
          </cell>
          <cell r="AB3284" t="str">
            <v>Chirografario</v>
          </cell>
          <cell r="AK3284">
            <v>16688.36780821918</v>
          </cell>
          <cell r="AL3284" t="str">
            <v>Chirografario</v>
          </cell>
          <cell r="AM3284" t="str">
            <v>Chirografario - Altro</v>
          </cell>
          <cell r="AN3284" t="str">
            <v>CONSUMER - NON IPO</v>
          </cell>
        </row>
        <row r="3285">
          <cell r="M3285">
            <v>18573.52</v>
          </cell>
          <cell r="N3285">
            <v>18573.52</v>
          </cell>
          <cell r="R3285">
            <v>787.16</v>
          </cell>
          <cell r="AB3285" t="str">
            <v>Chirografario</v>
          </cell>
          <cell r="AK3285">
            <v>142176.47912328766</v>
          </cell>
          <cell r="AL3285" t="str">
            <v>Chirografario</v>
          </cell>
          <cell r="AM3285" t="str">
            <v>Chirografario - Altro</v>
          </cell>
          <cell r="AN3285" t="str">
            <v>CONSUMER - NON IPO</v>
          </cell>
        </row>
        <row r="3286">
          <cell r="M3286">
            <v>3705.01</v>
          </cell>
          <cell r="N3286">
            <v>3705.0099999999998</v>
          </cell>
          <cell r="R3286">
            <v>316.44</v>
          </cell>
          <cell r="AB3286" t="str">
            <v>Chirografario</v>
          </cell>
          <cell r="AK3286">
            <v>8211.9262739726018</v>
          </cell>
          <cell r="AL3286" t="str">
            <v>Chirografario</v>
          </cell>
          <cell r="AM3286" t="str">
            <v>Chirografario - Altro</v>
          </cell>
          <cell r="AN3286" t="str">
            <v>CONSUMER - NON IPO</v>
          </cell>
        </row>
        <row r="3287">
          <cell r="M3287">
            <v>1210.1300000000001</v>
          </cell>
          <cell r="N3287">
            <v>1210.1300000000001</v>
          </cell>
          <cell r="R3287">
            <v>57.11</v>
          </cell>
          <cell r="AB3287" t="str">
            <v>Chirografario</v>
          </cell>
          <cell r="AK3287">
            <v>3580.6586301369866</v>
          </cell>
          <cell r="AL3287" t="str">
            <v>Chirografario</v>
          </cell>
          <cell r="AM3287" t="str">
            <v>Chirografario - Altro</v>
          </cell>
          <cell r="AN3287" t="str">
            <v>CONSUMER - NON IPO</v>
          </cell>
        </row>
        <row r="3288">
          <cell r="M3288">
            <v>8797.41</v>
          </cell>
          <cell r="N3288">
            <v>8797.41</v>
          </cell>
          <cell r="R3288">
            <v>855.08999999999992</v>
          </cell>
          <cell r="AB3288" t="str">
            <v>Chirografario</v>
          </cell>
          <cell r="AK3288">
            <v>16775.335232876711</v>
          </cell>
          <cell r="AL3288" t="str">
            <v>Chirografario</v>
          </cell>
          <cell r="AM3288" t="str">
            <v>Chirografario - Altro</v>
          </cell>
          <cell r="AN3288" t="str">
            <v>CONSUMER - NON IPO</v>
          </cell>
        </row>
        <row r="3289">
          <cell r="M3289">
            <v>3106.09</v>
          </cell>
          <cell r="N3289">
            <v>3106.09</v>
          </cell>
          <cell r="R3289">
            <v>147.91999999999999</v>
          </cell>
          <cell r="AB3289" t="str">
            <v>Chirografario</v>
          </cell>
          <cell r="AK3289">
            <v>7173.7914246575347</v>
          </cell>
          <cell r="AL3289" t="str">
            <v>Chirografario</v>
          </cell>
          <cell r="AM3289" t="str">
            <v>Chirografario - Altro</v>
          </cell>
          <cell r="AN3289" t="str">
            <v>CONSUMER - NON IPO</v>
          </cell>
        </row>
        <row r="3290">
          <cell r="M3290">
            <v>2039.41</v>
          </cell>
          <cell r="N3290">
            <v>2039.41</v>
          </cell>
          <cell r="R3290">
            <v>0</v>
          </cell>
          <cell r="AB3290" t="str">
            <v>Chirografario</v>
          </cell>
          <cell r="AK3290">
            <v>5877.9707397260281</v>
          </cell>
          <cell r="AL3290" t="str">
            <v>Chirografario</v>
          </cell>
          <cell r="AM3290" t="str">
            <v>Chirografario - Altro</v>
          </cell>
          <cell r="AN3290" t="str">
            <v>CONSUMER - NON IPO</v>
          </cell>
        </row>
        <row r="3291">
          <cell r="M3291">
            <v>346.93</v>
          </cell>
          <cell r="N3291">
            <v>346.92999999999995</v>
          </cell>
          <cell r="R3291">
            <v>32.49</v>
          </cell>
          <cell r="AB3291" t="str">
            <v>Chirografario</v>
          </cell>
          <cell r="AK3291">
            <v>529.42468493150682</v>
          </cell>
          <cell r="AL3291" t="str">
            <v>Chirografario</v>
          </cell>
          <cell r="AM3291" t="str">
            <v>Chirografario - Altro</v>
          </cell>
          <cell r="AN3291" t="str">
            <v>CONSUMER - NON IPO</v>
          </cell>
        </row>
        <row r="3292">
          <cell r="M3292">
            <v>4833.99</v>
          </cell>
          <cell r="N3292">
            <v>4833.99</v>
          </cell>
          <cell r="R3292">
            <v>216.13</v>
          </cell>
          <cell r="AB3292" t="str">
            <v>Chirografario</v>
          </cell>
          <cell r="AK3292">
            <v>22355.548273972599</v>
          </cell>
          <cell r="AL3292" t="str">
            <v>Chirografario</v>
          </cell>
          <cell r="AM3292" t="str">
            <v>Chirografario - Altro</v>
          </cell>
          <cell r="AN3292" t="str">
            <v>CONSUMER - NON IPO</v>
          </cell>
        </row>
        <row r="3293">
          <cell r="M3293">
            <v>2134.65</v>
          </cell>
          <cell r="N3293">
            <v>2134.6499999999996</v>
          </cell>
          <cell r="R3293">
            <v>202.48</v>
          </cell>
          <cell r="AB3293" t="str">
            <v>Chirografario</v>
          </cell>
          <cell r="AK3293">
            <v>3503.1653424657529</v>
          </cell>
          <cell r="AL3293" t="str">
            <v>Chirografario</v>
          </cell>
          <cell r="AM3293" t="str">
            <v>Chirografario - Altro</v>
          </cell>
          <cell r="AN3293" t="str">
            <v>CONSUMER - NON IPO</v>
          </cell>
        </row>
        <row r="3294">
          <cell r="M3294">
            <v>4998.24</v>
          </cell>
          <cell r="N3294">
            <v>4998.24</v>
          </cell>
          <cell r="R3294">
            <v>223.79999999999998</v>
          </cell>
          <cell r="AB3294" t="str">
            <v>Chirografario</v>
          </cell>
          <cell r="AK3294">
            <v>14885.169534246575</v>
          </cell>
          <cell r="AL3294" t="str">
            <v>Chirografario</v>
          </cell>
          <cell r="AM3294" t="str">
            <v>Chirografario - Altro</v>
          </cell>
          <cell r="AN3294" t="str">
            <v>CONSUMER - NON IPO</v>
          </cell>
        </row>
        <row r="3295">
          <cell r="M3295">
            <v>2636.0299999999997</v>
          </cell>
          <cell r="N3295">
            <v>2636.0299999999997</v>
          </cell>
          <cell r="R3295">
            <v>254.06</v>
          </cell>
          <cell r="AB3295" t="str">
            <v>Chirografario</v>
          </cell>
          <cell r="AK3295">
            <v>4983.1799999999994</v>
          </cell>
          <cell r="AL3295" t="str">
            <v>Chirografario</v>
          </cell>
          <cell r="AM3295" t="str">
            <v>Chirografario - Altro</v>
          </cell>
          <cell r="AN3295" t="str">
            <v>CONSUMER - NON IPO</v>
          </cell>
        </row>
        <row r="3296">
          <cell r="M3296">
            <v>3667.16</v>
          </cell>
          <cell r="N3296">
            <v>3667.1600000000003</v>
          </cell>
          <cell r="R3296">
            <v>0</v>
          </cell>
          <cell r="AB3296" t="str">
            <v>Chirografario</v>
          </cell>
          <cell r="AK3296">
            <v>8469.6325479452062</v>
          </cell>
          <cell r="AL3296" t="str">
            <v>Chirografario</v>
          </cell>
          <cell r="AM3296" t="str">
            <v>Chirografario - Altro</v>
          </cell>
          <cell r="AN3296" t="str">
            <v>CONSUMER - NON IPO</v>
          </cell>
        </row>
        <row r="3297">
          <cell r="M3297">
            <v>2325.89</v>
          </cell>
          <cell r="N3297">
            <v>2325.89</v>
          </cell>
          <cell r="R3297">
            <v>105.49</v>
          </cell>
          <cell r="AB3297" t="str">
            <v>Chirografario</v>
          </cell>
          <cell r="AK3297">
            <v>6091.9201095890403</v>
          </cell>
          <cell r="AL3297" t="str">
            <v>Chirografario</v>
          </cell>
          <cell r="AM3297" t="str">
            <v>Chirografario - Altro</v>
          </cell>
          <cell r="AN3297" t="str">
            <v>CONSUMER - NON IPO</v>
          </cell>
        </row>
        <row r="3298">
          <cell r="M3298">
            <v>6384.38</v>
          </cell>
          <cell r="N3298">
            <v>6384.3799999999992</v>
          </cell>
          <cell r="R3298">
            <v>301.95</v>
          </cell>
          <cell r="AB3298" t="str">
            <v>Chirografario</v>
          </cell>
          <cell r="AK3298">
            <v>15812.272657534244</v>
          </cell>
          <cell r="AL3298" t="str">
            <v>Chirografario</v>
          </cell>
          <cell r="AM3298" t="str">
            <v>Chirografario - Altro</v>
          </cell>
          <cell r="AN3298" t="str">
            <v>CONSUMER - NON IPO</v>
          </cell>
        </row>
        <row r="3299">
          <cell r="M3299">
            <v>2529.5700000000002</v>
          </cell>
          <cell r="N3299">
            <v>2572.5600000000004</v>
          </cell>
          <cell r="R3299">
            <v>87.27</v>
          </cell>
          <cell r="AB3299" t="str">
            <v>Chirografario</v>
          </cell>
          <cell r="AK3299">
            <v>23209.424876712335</v>
          </cell>
          <cell r="AL3299" t="str">
            <v>Chirografario</v>
          </cell>
          <cell r="AM3299" t="str">
            <v>Chirografario - Altro</v>
          </cell>
          <cell r="AN3299" t="str">
            <v>CONSUMER - NON IPO</v>
          </cell>
        </row>
        <row r="3300">
          <cell r="M3300">
            <v>57205.740000000005</v>
          </cell>
          <cell r="N3300">
            <v>57205.740000000005</v>
          </cell>
          <cell r="R3300">
            <v>25499.69</v>
          </cell>
          <cell r="AB3300" t="str">
            <v>Chirografario</v>
          </cell>
          <cell r="AK3300">
            <v>175692.14942465755</v>
          </cell>
          <cell r="AL3300" t="str">
            <v>Chirografario</v>
          </cell>
          <cell r="AM3300" t="str">
            <v>Chirografario - Altro</v>
          </cell>
          <cell r="AN3300" t="str">
            <v>CONSUMER - NON IPO</v>
          </cell>
        </row>
        <row r="3301">
          <cell r="M3301">
            <v>2941.68</v>
          </cell>
          <cell r="N3301">
            <v>2941.68</v>
          </cell>
          <cell r="R3301">
            <v>280.68</v>
          </cell>
          <cell r="AB3301" t="str">
            <v>Chirografario</v>
          </cell>
          <cell r="AK3301">
            <v>7285.6951232876709</v>
          </cell>
          <cell r="AL3301" t="str">
            <v>Chirografario</v>
          </cell>
          <cell r="AM3301" t="str">
            <v>Chirografario - Altro</v>
          </cell>
          <cell r="AN3301" t="str">
            <v>CONSUMER - NON IPO</v>
          </cell>
        </row>
        <row r="3302">
          <cell r="M3302">
            <v>2930.56</v>
          </cell>
          <cell r="N3302">
            <v>2930.56</v>
          </cell>
          <cell r="R3302">
            <v>284.77</v>
          </cell>
          <cell r="AB3302" t="str">
            <v>Chirografario</v>
          </cell>
          <cell r="AK3302">
            <v>5299.0947945205471</v>
          </cell>
          <cell r="AL3302" t="str">
            <v>Chirografario</v>
          </cell>
          <cell r="AM3302" t="str">
            <v>Chirografario - Altro</v>
          </cell>
          <cell r="AN3302" t="str">
            <v>CONSUMER - NON IPO</v>
          </cell>
        </row>
        <row r="3303">
          <cell r="M3303">
            <v>3216.2</v>
          </cell>
          <cell r="N3303">
            <v>3216.2000000000003</v>
          </cell>
          <cell r="R3303">
            <v>305.64</v>
          </cell>
          <cell r="AB3303" t="str">
            <v>Chirografario</v>
          </cell>
          <cell r="AK3303">
            <v>11120.121643835617</v>
          </cell>
          <cell r="AL3303" t="str">
            <v>Chirografario</v>
          </cell>
          <cell r="AM3303" t="str">
            <v>Chirografario - Altro</v>
          </cell>
          <cell r="AN3303" t="str">
            <v>CONSUMER - NON IPO</v>
          </cell>
        </row>
        <row r="3304">
          <cell r="M3304">
            <v>1565.64</v>
          </cell>
          <cell r="N3304">
            <v>1565.64</v>
          </cell>
          <cell r="R3304">
            <v>0</v>
          </cell>
          <cell r="AB3304" t="str">
            <v>Chirografario</v>
          </cell>
          <cell r="AK3304">
            <v>3680.3263561643835</v>
          </cell>
          <cell r="AL3304" t="str">
            <v>Chirografario</v>
          </cell>
          <cell r="AM3304" t="str">
            <v>Chirografario - Altro</v>
          </cell>
          <cell r="AN3304" t="str">
            <v>CONSUMER - NON IPO</v>
          </cell>
        </row>
        <row r="3305">
          <cell r="M3305">
            <v>2209.0300000000002</v>
          </cell>
          <cell r="N3305">
            <v>2209.0299999999997</v>
          </cell>
          <cell r="R3305">
            <v>105.28</v>
          </cell>
          <cell r="AB3305" t="str">
            <v>Chirografario</v>
          </cell>
          <cell r="AK3305">
            <v>3461.8223561643831</v>
          </cell>
          <cell r="AL3305" t="str">
            <v>Chirografario</v>
          </cell>
          <cell r="AM3305" t="str">
            <v>Chirografario - Altro</v>
          </cell>
          <cell r="AN3305" t="str">
            <v>CONSUMER - NON IPO</v>
          </cell>
        </row>
        <row r="3306">
          <cell r="M3306">
            <v>1801.16</v>
          </cell>
          <cell r="N3306">
            <v>1801.1599999999999</v>
          </cell>
          <cell r="R3306">
            <v>85.76</v>
          </cell>
          <cell r="AB3306" t="str">
            <v>Chirografario</v>
          </cell>
          <cell r="AK3306">
            <v>4184.6128219178072</v>
          </cell>
          <cell r="AL3306" t="str">
            <v>Chirografario</v>
          </cell>
          <cell r="AM3306" t="str">
            <v>Chirografario - Altro</v>
          </cell>
          <cell r="AN3306" t="str">
            <v>CONSUMER - NON IPO</v>
          </cell>
        </row>
        <row r="3307">
          <cell r="M3307">
            <v>6670.7800000000007</v>
          </cell>
          <cell r="N3307">
            <v>6670.78</v>
          </cell>
          <cell r="R3307">
            <v>292.82</v>
          </cell>
          <cell r="AB3307" t="str">
            <v>Chirografario</v>
          </cell>
          <cell r="AK3307">
            <v>19098.534520547943</v>
          </cell>
          <cell r="AL3307" t="str">
            <v>Chirografario</v>
          </cell>
          <cell r="AM3307" t="str">
            <v>Chirografario - Altro</v>
          </cell>
          <cell r="AN3307" t="str">
            <v>CONSUMER - NON IPO</v>
          </cell>
        </row>
        <row r="3308">
          <cell r="M3308">
            <v>6503.09</v>
          </cell>
          <cell r="N3308">
            <v>6503.09</v>
          </cell>
          <cell r="R3308">
            <v>282.99</v>
          </cell>
          <cell r="AB3308" t="str">
            <v>Chirografario</v>
          </cell>
          <cell r="AK3308">
            <v>28114.728821917812</v>
          </cell>
          <cell r="AL3308" t="str">
            <v>Chirografario</v>
          </cell>
          <cell r="AM3308" t="str">
            <v>Chirografario - Altro</v>
          </cell>
          <cell r="AN3308" t="str">
            <v>CONSUMER - NON IPO</v>
          </cell>
        </row>
        <row r="3309">
          <cell r="M3309">
            <v>3236.58</v>
          </cell>
          <cell r="N3309">
            <v>3236.58</v>
          </cell>
          <cell r="R3309">
            <v>158.25</v>
          </cell>
          <cell r="AB3309" t="str">
            <v>Chirografario</v>
          </cell>
          <cell r="AK3309">
            <v>8326.4345753424659</v>
          </cell>
          <cell r="AL3309" t="str">
            <v>Chirografario</v>
          </cell>
          <cell r="AM3309" t="str">
            <v>Chirografario - Altro</v>
          </cell>
          <cell r="AN3309" t="str">
            <v>CONSUMER - NON IPO</v>
          </cell>
        </row>
        <row r="3310">
          <cell r="M3310">
            <v>2349.8200000000002</v>
          </cell>
          <cell r="N3310">
            <v>2349.8199999999997</v>
          </cell>
          <cell r="R3310">
            <v>103.59</v>
          </cell>
          <cell r="AB3310" t="str">
            <v>Chirografario</v>
          </cell>
          <cell r="AK3310">
            <v>6109.5319999999992</v>
          </cell>
          <cell r="AL3310" t="str">
            <v>Chirografario</v>
          </cell>
          <cell r="AM3310" t="str">
            <v>Chirografario - Altro</v>
          </cell>
          <cell r="AN3310" t="str">
            <v>CONSUMER - NON IPO</v>
          </cell>
        </row>
        <row r="3311">
          <cell r="M3311">
            <v>1532.54</v>
          </cell>
          <cell r="N3311">
            <v>1532.54</v>
          </cell>
          <cell r="R3311">
            <v>65.790000000000006</v>
          </cell>
          <cell r="AB3311" t="str">
            <v>Chirografario</v>
          </cell>
          <cell r="AK3311">
            <v>3984.6039999999998</v>
          </cell>
          <cell r="AL3311" t="str">
            <v>Chirografario</v>
          </cell>
          <cell r="AM3311" t="str">
            <v>Chirografario - Altro</v>
          </cell>
          <cell r="AN3311" t="str">
            <v>CONSUMER - NON IPO</v>
          </cell>
        </row>
        <row r="3312">
          <cell r="M3312">
            <v>12095.89</v>
          </cell>
          <cell r="N3312">
            <v>12095.890000000001</v>
          </cell>
          <cell r="R3312">
            <v>593.66</v>
          </cell>
          <cell r="AB3312" t="str">
            <v>Chirografario</v>
          </cell>
          <cell r="AK3312">
            <v>30687.107232876715</v>
          </cell>
          <cell r="AL3312" t="str">
            <v>Chirografario</v>
          </cell>
          <cell r="AM3312" t="str">
            <v>Chirografario - Altro</v>
          </cell>
          <cell r="AN3312" t="str">
            <v>CONSUMER - NON IPO</v>
          </cell>
        </row>
        <row r="3313">
          <cell r="M3313">
            <v>1372.04</v>
          </cell>
          <cell r="N3313">
            <v>1372.0399999999997</v>
          </cell>
          <cell r="R3313">
            <v>129.9</v>
          </cell>
          <cell r="AB3313" t="str">
            <v>Chirografario</v>
          </cell>
          <cell r="AK3313">
            <v>2240.3721643835611</v>
          </cell>
          <cell r="AL3313" t="str">
            <v>Chirografario</v>
          </cell>
          <cell r="AM3313" t="str">
            <v>Chirografario - Altro</v>
          </cell>
          <cell r="AN3313" t="str">
            <v>CONSUMER - NON IPO</v>
          </cell>
        </row>
        <row r="3314">
          <cell r="M3314">
            <v>4893.5600000000004</v>
          </cell>
          <cell r="N3314">
            <v>4893.5599999999995</v>
          </cell>
          <cell r="R3314">
            <v>238.57</v>
          </cell>
          <cell r="AB3314" t="str">
            <v>Chirografario</v>
          </cell>
          <cell r="AK3314">
            <v>12441.708712328767</v>
          </cell>
          <cell r="AL3314" t="str">
            <v>Chirografario</v>
          </cell>
          <cell r="AM3314" t="str">
            <v>Chirografario - Altro</v>
          </cell>
          <cell r="AN3314" t="str">
            <v>CONSUMER - NON IPO</v>
          </cell>
        </row>
        <row r="3315">
          <cell r="M3315">
            <v>10981.89</v>
          </cell>
          <cell r="N3315">
            <v>10981.89</v>
          </cell>
          <cell r="R3315">
            <v>520.93999999999994</v>
          </cell>
          <cell r="AB3315" t="str">
            <v>Chirografario</v>
          </cell>
          <cell r="AK3315">
            <v>28252.04030136986</v>
          </cell>
          <cell r="AL3315" t="str">
            <v>Chirografario</v>
          </cell>
          <cell r="AM3315" t="str">
            <v>Chirografario - Altro</v>
          </cell>
          <cell r="AN3315" t="str">
            <v>CONSUMER - NON IPO</v>
          </cell>
        </row>
        <row r="3316">
          <cell r="M3316">
            <v>2945.29</v>
          </cell>
          <cell r="N3316">
            <v>2945.29</v>
          </cell>
          <cell r="R3316">
            <v>260.95999999999998</v>
          </cell>
          <cell r="AB3316" t="str">
            <v>Chirografario</v>
          </cell>
          <cell r="AK3316">
            <v>6221.420794520548</v>
          </cell>
          <cell r="AL3316" t="str">
            <v>Chirografario</v>
          </cell>
          <cell r="AM3316" t="str">
            <v>Chirografario - Altro</v>
          </cell>
          <cell r="AN3316" t="str">
            <v>CONSUMER - NON IPO</v>
          </cell>
        </row>
        <row r="3317">
          <cell r="M3317">
            <v>8502.380000000001</v>
          </cell>
          <cell r="N3317">
            <v>8515.7900000000009</v>
          </cell>
          <cell r="R3317">
            <v>0</v>
          </cell>
          <cell r="AB3317" t="str">
            <v>Chirografario</v>
          </cell>
          <cell r="AK3317">
            <v>148828.0120821918</v>
          </cell>
          <cell r="AL3317" t="str">
            <v>Chirografario</v>
          </cell>
          <cell r="AM3317" t="str">
            <v>Chirografario - Altro</v>
          </cell>
          <cell r="AN3317" t="str">
            <v>CONSUMER - NON IPO</v>
          </cell>
        </row>
        <row r="3318">
          <cell r="M3318">
            <v>699.38</v>
          </cell>
          <cell r="N3318">
            <v>699.38000000000011</v>
          </cell>
          <cell r="R3318">
            <v>0</v>
          </cell>
          <cell r="AB3318" t="str">
            <v>Chirografario</v>
          </cell>
          <cell r="AK3318">
            <v>3872.4574794520554</v>
          </cell>
          <cell r="AL3318" t="str">
            <v>Chirografario</v>
          </cell>
          <cell r="AM3318" t="str">
            <v>Chirografario - Altro</v>
          </cell>
          <cell r="AN3318" t="str">
            <v>CONSUMER - NON IPO</v>
          </cell>
        </row>
        <row r="3319">
          <cell r="M3319">
            <v>9411.11</v>
          </cell>
          <cell r="N3319">
            <v>9411.11</v>
          </cell>
          <cell r="R3319">
            <v>407.47</v>
          </cell>
          <cell r="AB3319" t="str">
            <v>Chirografario</v>
          </cell>
          <cell r="AK3319">
            <v>52238.106465753423</v>
          </cell>
          <cell r="AL3319" t="str">
            <v>Chirografario</v>
          </cell>
          <cell r="AM3319" t="str">
            <v>Chirografario - Altro</v>
          </cell>
          <cell r="AN3319" t="str">
            <v>CONSUMER - NON IPO</v>
          </cell>
        </row>
        <row r="3320">
          <cell r="M3320">
            <v>6919.36</v>
          </cell>
          <cell r="N3320">
            <v>6966.86</v>
          </cell>
          <cell r="R3320">
            <v>310.29000000000002</v>
          </cell>
          <cell r="AB3320" t="str">
            <v>Chirografario</v>
          </cell>
          <cell r="AK3320">
            <v>75108.476986301364</v>
          </cell>
          <cell r="AL3320" t="str">
            <v>Chirografario</v>
          </cell>
          <cell r="AM3320" t="str">
            <v>Chirografario - Altro</v>
          </cell>
          <cell r="AN3320" t="str">
            <v>CONSUMER - NON IPO</v>
          </cell>
        </row>
        <row r="3321">
          <cell r="M3321">
            <v>5278.98</v>
          </cell>
          <cell r="N3321">
            <v>5278.9800000000005</v>
          </cell>
          <cell r="R3321">
            <v>256.92</v>
          </cell>
          <cell r="AB3321" t="str">
            <v>Chirografario</v>
          </cell>
          <cell r="AK3321">
            <v>10485.645205479454</v>
          </cell>
          <cell r="AL3321" t="str">
            <v>Chirografario</v>
          </cell>
          <cell r="AM3321" t="str">
            <v>Chirografario - Altro</v>
          </cell>
          <cell r="AN3321" t="str">
            <v>CONSUMER - NON IPO</v>
          </cell>
        </row>
        <row r="3322">
          <cell r="M3322">
            <v>14809.28</v>
          </cell>
          <cell r="N3322">
            <v>14809.28</v>
          </cell>
          <cell r="R3322">
            <v>646.20000000000005</v>
          </cell>
          <cell r="AB3322" t="str">
            <v>Chirografario</v>
          </cell>
          <cell r="AK3322">
            <v>41384.837260273976</v>
          </cell>
          <cell r="AL3322" t="str">
            <v>Chirografario</v>
          </cell>
          <cell r="AM3322" t="str">
            <v>Chirografario - Altro</v>
          </cell>
          <cell r="AN3322" t="str">
            <v>CONSUMER - NON IPO</v>
          </cell>
        </row>
        <row r="3323">
          <cell r="M3323">
            <v>2019.13</v>
          </cell>
          <cell r="N3323">
            <v>2019.1299999999999</v>
          </cell>
          <cell r="R3323">
            <v>96.08</v>
          </cell>
          <cell r="AB3323" t="str">
            <v>Chirografario</v>
          </cell>
          <cell r="AK3323">
            <v>4663.3605205479453</v>
          </cell>
          <cell r="AL3323" t="str">
            <v>Chirografario</v>
          </cell>
          <cell r="AM3323" t="str">
            <v>Chirografario - Altro</v>
          </cell>
          <cell r="AN3323" t="str">
            <v>CONSUMER - NON IPO</v>
          </cell>
        </row>
        <row r="3324">
          <cell r="M3324">
            <v>11446.25</v>
          </cell>
          <cell r="N3324">
            <v>11446.25</v>
          </cell>
          <cell r="R3324">
            <v>415.09</v>
          </cell>
          <cell r="AB3324" t="str">
            <v>Chirografario</v>
          </cell>
          <cell r="AK3324">
            <v>55255.595890410958</v>
          </cell>
          <cell r="AL3324" t="str">
            <v>Chirografario</v>
          </cell>
          <cell r="AM3324" t="str">
            <v>Chirografario - Altro</v>
          </cell>
          <cell r="AN3324" t="str">
            <v>CONSUMER - NON IPO</v>
          </cell>
        </row>
        <row r="3325">
          <cell r="M3325">
            <v>2983.35</v>
          </cell>
          <cell r="N3325">
            <v>2983.35</v>
          </cell>
          <cell r="R3325">
            <v>286.83</v>
          </cell>
          <cell r="AB3325" t="str">
            <v>Chirografario</v>
          </cell>
          <cell r="AK3325">
            <v>5517.1541095890407</v>
          </cell>
          <cell r="AL3325" t="str">
            <v>Chirografario</v>
          </cell>
          <cell r="AM3325" t="str">
            <v>Chirografario - Altro</v>
          </cell>
          <cell r="AN3325" t="str">
            <v>CONSUMER - NON IPO</v>
          </cell>
        </row>
        <row r="3326">
          <cell r="M3326">
            <v>1184.56</v>
          </cell>
          <cell r="N3326">
            <v>1184.56</v>
          </cell>
          <cell r="R3326">
            <v>56.96</v>
          </cell>
          <cell r="AB3326" t="str">
            <v>Chirografario</v>
          </cell>
          <cell r="AK3326">
            <v>2752.0736438356162</v>
          </cell>
          <cell r="AL3326" t="str">
            <v>Chirografario</v>
          </cell>
          <cell r="AM3326" t="str">
            <v>Chirografario - Altro</v>
          </cell>
          <cell r="AN3326" t="str">
            <v>CONSUMER - NON IPO</v>
          </cell>
        </row>
        <row r="3327">
          <cell r="M3327">
            <v>23428.55</v>
          </cell>
          <cell r="N3327">
            <v>23428.550000000003</v>
          </cell>
          <cell r="R3327">
            <v>408.71</v>
          </cell>
          <cell r="AB3327" t="str">
            <v>Chirografario</v>
          </cell>
          <cell r="AK3327">
            <v>193911.368630137</v>
          </cell>
          <cell r="AL3327" t="str">
            <v>Chirografario</v>
          </cell>
          <cell r="AM3327" t="str">
            <v>Chirografario - Altro</v>
          </cell>
          <cell r="AN3327" t="str">
            <v>CONSUMER - NON IPO</v>
          </cell>
        </row>
        <row r="3328">
          <cell r="M3328">
            <v>15472.44</v>
          </cell>
          <cell r="N3328">
            <v>15472.439999999999</v>
          </cell>
          <cell r="R3328">
            <v>565.07000000000005</v>
          </cell>
          <cell r="AB3328" t="str">
            <v>Chirografario</v>
          </cell>
          <cell r="AK3328">
            <v>48791.173808219173</v>
          </cell>
          <cell r="AL3328" t="str">
            <v>Chirografario</v>
          </cell>
          <cell r="AM3328" t="str">
            <v>Chirografario - Altro</v>
          </cell>
          <cell r="AN3328" t="str">
            <v>CONSUMER - NON IPO</v>
          </cell>
        </row>
        <row r="3329">
          <cell r="M3329">
            <v>1075.17</v>
          </cell>
          <cell r="N3329">
            <v>1075.17</v>
          </cell>
          <cell r="R3329">
            <v>46.05</v>
          </cell>
          <cell r="AB3329" t="str">
            <v>Chirografario</v>
          </cell>
          <cell r="AK3329">
            <v>3746.893808219178</v>
          </cell>
          <cell r="AL3329" t="str">
            <v>Chirografario</v>
          </cell>
          <cell r="AM3329" t="str">
            <v>Chirografario - Altro</v>
          </cell>
          <cell r="AN3329" t="str">
            <v>CONSUMER - NON IPO</v>
          </cell>
        </row>
        <row r="3330">
          <cell r="M3330">
            <v>1544.68</v>
          </cell>
          <cell r="N3330">
            <v>1544.6799999999998</v>
          </cell>
          <cell r="R3330">
            <v>71.61</v>
          </cell>
          <cell r="AB3330" t="str">
            <v>Chirografario</v>
          </cell>
          <cell r="AK3330">
            <v>2890.4559999999997</v>
          </cell>
          <cell r="AL3330" t="str">
            <v>Chirografario</v>
          </cell>
          <cell r="AM3330" t="str">
            <v>Chirografario - Altro</v>
          </cell>
          <cell r="AN3330" t="str">
            <v>CONSUMER - NON IPO</v>
          </cell>
        </row>
        <row r="3331">
          <cell r="M3331">
            <v>10986.01</v>
          </cell>
          <cell r="N3331">
            <v>10986.01</v>
          </cell>
          <cell r="R3331">
            <v>1506.82</v>
          </cell>
          <cell r="AB3331" t="str">
            <v>Chirografario</v>
          </cell>
          <cell r="AK3331">
            <v>15922.189835616438</v>
          </cell>
          <cell r="AL3331" t="str">
            <v>Chirografario</v>
          </cell>
          <cell r="AM3331" t="str">
            <v>Chirografario - Altro</v>
          </cell>
          <cell r="AN3331" t="str">
            <v>CONSUMER - NON IPO</v>
          </cell>
        </row>
        <row r="3332">
          <cell r="M3332">
            <v>4424.2299999999996</v>
          </cell>
          <cell r="N3332">
            <v>4424.2300000000005</v>
          </cell>
          <cell r="R3332">
            <v>195.84</v>
          </cell>
          <cell r="AB3332" t="str">
            <v>Chirografario</v>
          </cell>
          <cell r="AK3332">
            <v>23005.996000000003</v>
          </cell>
          <cell r="AL3332" t="str">
            <v>Chirografario</v>
          </cell>
          <cell r="AM3332" t="str">
            <v>Chirografario - Altro</v>
          </cell>
          <cell r="AN3332" t="str">
            <v>CONSUMER - NON IPO</v>
          </cell>
        </row>
        <row r="3333">
          <cell r="M3333">
            <v>9173.98</v>
          </cell>
          <cell r="N3333">
            <v>9173.98</v>
          </cell>
          <cell r="R3333">
            <v>415.97</v>
          </cell>
          <cell r="AB3333" t="str">
            <v>Chirografario</v>
          </cell>
          <cell r="AK3333">
            <v>23952.884767123287</v>
          </cell>
          <cell r="AL3333" t="str">
            <v>Chirografario</v>
          </cell>
          <cell r="AM3333" t="str">
            <v>Chirografario - Altro</v>
          </cell>
          <cell r="AN3333" t="str">
            <v>CONSUMER - NON IPO</v>
          </cell>
        </row>
        <row r="3334">
          <cell r="M3334">
            <v>1640.87</v>
          </cell>
          <cell r="N3334">
            <v>1640.87</v>
          </cell>
          <cell r="R3334">
            <v>81.180000000000007</v>
          </cell>
          <cell r="AB3334" t="str">
            <v>Chirografario</v>
          </cell>
          <cell r="AK3334">
            <v>3371.6506849315069</v>
          </cell>
          <cell r="AL3334" t="str">
            <v>Chirografario</v>
          </cell>
          <cell r="AM3334" t="str">
            <v>Chirografario - Altro</v>
          </cell>
          <cell r="AN3334" t="str">
            <v>CONSUMER - NON IPO</v>
          </cell>
        </row>
        <row r="3335">
          <cell r="M3335">
            <v>8957.8700000000008</v>
          </cell>
          <cell r="N3335">
            <v>8957.8700000000008</v>
          </cell>
          <cell r="R3335">
            <v>1293.28</v>
          </cell>
          <cell r="AB3335" t="str">
            <v>Chirografario</v>
          </cell>
          <cell r="AK3335">
            <v>19633.687671232878</v>
          </cell>
          <cell r="AL3335" t="str">
            <v>Chirografario</v>
          </cell>
          <cell r="AM3335" t="str">
            <v>Chirografario - Altro</v>
          </cell>
          <cell r="AN3335" t="str">
            <v>CONSUMER - NON IPO</v>
          </cell>
        </row>
        <row r="3336">
          <cell r="M3336">
            <v>11146.84</v>
          </cell>
          <cell r="N3336">
            <v>11146.84</v>
          </cell>
          <cell r="R3336">
            <v>481.54</v>
          </cell>
          <cell r="AB3336" t="str">
            <v>Chirografario</v>
          </cell>
          <cell r="AK3336">
            <v>60589.946739726023</v>
          </cell>
          <cell r="AL3336" t="str">
            <v>Chirografario</v>
          </cell>
          <cell r="AM3336" t="str">
            <v>Chirografario - Altro</v>
          </cell>
          <cell r="AN3336" t="str">
            <v>CONSUMER - NON IPO</v>
          </cell>
        </row>
        <row r="3337">
          <cell r="M3337">
            <v>13516.58</v>
          </cell>
          <cell r="N3337">
            <v>13516.58</v>
          </cell>
          <cell r="R3337">
            <v>565.61</v>
          </cell>
          <cell r="AB3337" t="str">
            <v>Chirografario</v>
          </cell>
          <cell r="AK3337">
            <v>135684.24416438356</v>
          </cell>
          <cell r="AL3337" t="str">
            <v>Chirografario</v>
          </cell>
          <cell r="AM3337" t="str">
            <v>Chirografario - Altro</v>
          </cell>
          <cell r="AN3337" t="str">
            <v>CONSUMER - NON IPO</v>
          </cell>
        </row>
        <row r="3338">
          <cell r="M3338">
            <v>12787.89</v>
          </cell>
          <cell r="N3338">
            <v>12787.89</v>
          </cell>
          <cell r="R3338">
            <v>524.28</v>
          </cell>
          <cell r="AB3338" t="str">
            <v>Chirografario</v>
          </cell>
          <cell r="AK3338">
            <v>93474.220602739719</v>
          </cell>
          <cell r="AL3338" t="str">
            <v>Chirografario</v>
          </cell>
          <cell r="AM3338" t="str">
            <v>Chirografario - Altro</v>
          </cell>
          <cell r="AN3338" t="str">
            <v>CONSUMER - NON IPO</v>
          </cell>
        </row>
        <row r="3339">
          <cell r="M3339">
            <v>3122.62</v>
          </cell>
          <cell r="N3339">
            <v>3122.62</v>
          </cell>
          <cell r="R3339">
            <v>0</v>
          </cell>
          <cell r="AB3339" t="str">
            <v>Chirografario</v>
          </cell>
          <cell r="AK3339">
            <v>29386.848493150686</v>
          </cell>
          <cell r="AL3339" t="str">
            <v>Chirografario</v>
          </cell>
          <cell r="AM3339" t="str">
            <v>Chirografario - Altro</v>
          </cell>
          <cell r="AN3339" t="str">
            <v>CONSUMER - NON IPO</v>
          </cell>
        </row>
        <row r="3340">
          <cell r="M3340">
            <v>19667.02</v>
          </cell>
          <cell r="N3340">
            <v>19667.02</v>
          </cell>
          <cell r="R3340">
            <v>811.84</v>
          </cell>
          <cell r="AB3340" t="str">
            <v>Chirografario</v>
          </cell>
          <cell r="AK3340">
            <v>214343.57687671235</v>
          </cell>
          <cell r="AL3340" t="str">
            <v>Chirografario</v>
          </cell>
          <cell r="AM3340" t="str">
            <v>Chirografario - Altro</v>
          </cell>
          <cell r="AN3340" t="str">
            <v>CONSUMER - NON IPO</v>
          </cell>
        </row>
        <row r="3341">
          <cell r="M3341">
            <v>14557.38</v>
          </cell>
          <cell r="N3341">
            <v>14557.38</v>
          </cell>
          <cell r="R3341">
            <v>2124.06</v>
          </cell>
          <cell r="AB3341" t="str">
            <v>Chirografario</v>
          </cell>
          <cell r="AK3341">
            <v>27758.730082191778</v>
          </cell>
          <cell r="AL3341" t="str">
            <v>Chirografario</v>
          </cell>
          <cell r="AM3341" t="str">
            <v>Chirografario - Altro</v>
          </cell>
          <cell r="AN3341" t="str">
            <v>CONSUMER - NON IPO</v>
          </cell>
        </row>
        <row r="3342">
          <cell r="M3342">
            <v>1801.26</v>
          </cell>
          <cell r="N3342">
            <v>1801.26</v>
          </cell>
          <cell r="R3342">
            <v>88.3</v>
          </cell>
          <cell r="AB3342" t="str">
            <v>Chirografario</v>
          </cell>
          <cell r="AK3342">
            <v>4599.3816986301372</v>
          </cell>
          <cell r="AL3342" t="str">
            <v>Chirografario</v>
          </cell>
          <cell r="AM3342" t="str">
            <v>Chirografario - Altro</v>
          </cell>
          <cell r="AN3342" t="str">
            <v>CONSUMER - NON IPO</v>
          </cell>
        </row>
        <row r="3343">
          <cell r="M3343">
            <v>3498.6</v>
          </cell>
          <cell r="N3343">
            <v>3498.6</v>
          </cell>
          <cell r="R3343">
            <v>171.51</v>
          </cell>
          <cell r="AB3343" t="str">
            <v>Chirografario</v>
          </cell>
          <cell r="AK3343">
            <v>8895.0706849315065</v>
          </cell>
          <cell r="AL3343" t="str">
            <v>Chirografario</v>
          </cell>
          <cell r="AM3343" t="str">
            <v>Chirografario - Altro</v>
          </cell>
          <cell r="AN3343" t="str">
            <v>CONSUMER - NON IPO</v>
          </cell>
        </row>
        <row r="3344">
          <cell r="M3344">
            <v>1910.69</v>
          </cell>
          <cell r="N3344">
            <v>1910.69</v>
          </cell>
          <cell r="R3344">
            <v>166.71</v>
          </cell>
          <cell r="AB3344" t="str">
            <v>Chirografario</v>
          </cell>
          <cell r="AK3344">
            <v>2769.1918082191783</v>
          </cell>
          <cell r="AL3344" t="str">
            <v>Chirografario</v>
          </cell>
          <cell r="AM3344" t="str">
            <v>Chirografario - Altro</v>
          </cell>
          <cell r="AN3344" t="str">
            <v>CONSUMER - NON IPO</v>
          </cell>
        </row>
        <row r="3345">
          <cell r="M3345">
            <v>1727.51</v>
          </cell>
          <cell r="N3345">
            <v>1727.51</v>
          </cell>
          <cell r="R3345">
            <v>254.85</v>
          </cell>
          <cell r="AB3345" t="str">
            <v>Chirografario</v>
          </cell>
          <cell r="AK3345">
            <v>3294.1012602739725</v>
          </cell>
          <cell r="AL3345" t="str">
            <v>Chirografario</v>
          </cell>
          <cell r="AM3345" t="str">
            <v>Chirografario - Altro</v>
          </cell>
          <cell r="AN3345" t="str">
            <v>CONSUMER - NON IPO</v>
          </cell>
        </row>
        <row r="3346">
          <cell r="M3346">
            <v>12192.7</v>
          </cell>
          <cell r="N3346">
            <v>12192.699999999999</v>
          </cell>
          <cell r="R3346">
            <v>537.24</v>
          </cell>
          <cell r="AB3346" t="str">
            <v>Chirografario</v>
          </cell>
          <cell r="AK3346">
            <v>81975.029589041078</v>
          </cell>
          <cell r="AL3346" t="str">
            <v>Chirografario</v>
          </cell>
          <cell r="AM3346" t="str">
            <v>Chirografario - Altro</v>
          </cell>
          <cell r="AN3346" t="str">
            <v>CONSUMER - NON IPO</v>
          </cell>
        </row>
        <row r="3347">
          <cell r="M3347">
            <v>2344</v>
          </cell>
          <cell r="N3347">
            <v>2344</v>
          </cell>
          <cell r="R3347">
            <v>215.97</v>
          </cell>
          <cell r="AB3347" t="str">
            <v>Chirografario</v>
          </cell>
          <cell r="AK3347">
            <v>5246.7068493150682</v>
          </cell>
          <cell r="AL3347" t="str">
            <v>Chirografario</v>
          </cell>
          <cell r="AM3347" t="str">
            <v>Chirografario - Altro</v>
          </cell>
          <cell r="AN3347" t="str">
            <v>CONSUMER - NON IPO</v>
          </cell>
        </row>
        <row r="3348">
          <cell r="M3348">
            <v>342.84</v>
          </cell>
          <cell r="N3348">
            <v>387.29999999999995</v>
          </cell>
          <cell r="R3348">
            <v>0</v>
          </cell>
          <cell r="AB3348" t="str">
            <v>Chirografario</v>
          </cell>
          <cell r="AK3348">
            <v>6649.8879452054789</v>
          </cell>
          <cell r="AL3348" t="str">
            <v>Chirografario</v>
          </cell>
          <cell r="AM3348" t="str">
            <v>Chirografario - Altro</v>
          </cell>
          <cell r="AN3348" t="str">
            <v>CONSUMER - NON IPO</v>
          </cell>
        </row>
        <row r="3349">
          <cell r="M3349">
            <v>8517.83</v>
          </cell>
          <cell r="N3349">
            <v>8517.83</v>
          </cell>
          <cell r="R3349">
            <v>837.44</v>
          </cell>
          <cell r="AB3349" t="str">
            <v>Chirografario</v>
          </cell>
          <cell r="AK3349">
            <v>16918.977397260274</v>
          </cell>
          <cell r="AL3349" t="str">
            <v>Chirografario</v>
          </cell>
          <cell r="AM3349" t="str">
            <v>Chirografario - Altro</v>
          </cell>
          <cell r="AN3349" t="str">
            <v>CONSUMER - NON IPO</v>
          </cell>
        </row>
        <row r="3350">
          <cell r="M3350">
            <v>911.17</v>
          </cell>
          <cell r="N3350">
            <v>911.17000000000007</v>
          </cell>
          <cell r="R3350">
            <v>24.52</v>
          </cell>
          <cell r="AB3350" t="str">
            <v>Chirografario</v>
          </cell>
          <cell r="AK3350">
            <v>5254.8297260273985</v>
          </cell>
          <cell r="AL3350" t="str">
            <v>Chirografario</v>
          </cell>
          <cell r="AM3350" t="str">
            <v>Chirografario - Altro</v>
          </cell>
          <cell r="AN3350" t="str">
            <v>CONSUMER - NON IPO</v>
          </cell>
        </row>
        <row r="3351">
          <cell r="M3351">
            <v>3034.85</v>
          </cell>
          <cell r="N3351">
            <v>5017.38</v>
          </cell>
          <cell r="R3351">
            <v>0</v>
          </cell>
          <cell r="AB3351" t="str">
            <v>Chirografario</v>
          </cell>
          <cell r="AK3351">
            <v>72703.898136986303</v>
          </cell>
          <cell r="AL3351" t="str">
            <v>Chirografario</v>
          </cell>
          <cell r="AM3351" t="str">
            <v>Chirografario - Altro</v>
          </cell>
          <cell r="AN3351" t="str">
            <v>CONSUMER - NON IPO</v>
          </cell>
        </row>
        <row r="3352">
          <cell r="M3352">
            <v>513.67999999999995</v>
          </cell>
          <cell r="N3352">
            <v>513.67999999999995</v>
          </cell>
          <cell r="R3352">
            <v>0</v>
          </cell>
          <cell r="AB3352" t="str">
            <v>Chirografario</v>
          </cell>
          <cell r="AK3352">
            <v>1314.4578630136984</v>
          </cell>
          <cell r="AL3352" t="str">
            <v>Chirografario</v>
          </cell>
          <cell r="AM3352" t="str">
            <v>Chirografario - Altro</v>
          </cell>
          <cell r="AN3352" t="str">
            <v>CONSUMER - NON IPO</v>
          </cell>
        </row>
        <row r="3353">
          <cell r="M3353">
            <v>5494.77</v>
          </cell>
          <cell r="N3353">
            <v>5494.77</v>
          </cell>
          <cell r="R3353">
            <v>502.94</v>
          </cell>
          <cell r="AB3353" t="str">
            <v>Chirografario</v>
          </cell>
          <cell r="AK3353">
            <v>8972.281972602741</v>
          </cell>
          <cell r="AL3353" t="str">
            <v>Chirografario</v>
          </cell>
          <cell r="AM3353" t="str">
            <v>Chirografario - Altro</v>
          </cell>
          <cell r="AN3353" t="str">
            <v>CONSUMER - NON IPO</v>
          </cell>
        </row>
        <row r="3354">
          <cell r="M3354">
            <v>9599.07</v>
          </cell>
          <cell r="N3354">
            <v>9599.07</v>
          </cell>
          <cell r="R3354">
            <v>940</v>
          </cell>
          <cell r="AB3354" t="str">
            <v>Chirografario</v>
          </cell>
          <cell r="AK3354">
            <v>17515.015397260275</v>
          </cell>
          <cell r="AL3354" t="str">
            <v>Chirografario</v>
          </cell>
          <cell r="AM3354" t="str">
            <v>Chirografario - Altro</v>
          </cell>
          <cell r="AN3354" t="str">
            <v>CONSUMER - NON IPO</v>
          </cell>
        </row>
        <row r="3355">
          <cell r="M3355">
            <v>3703.38</v>
          </cell>
          <cell r="N3355">
            <v>3703.38</v>
          </cell>
          <cell r="R3355">
            <v>356.79</v>
          </cell>
          <cell r="AB3355" t="str">
            <v>Chirografario</v>
          </cell>
          <cell r="AK3355">
            <v>6848.7164383561649</v>
          </cell>
          <cell r="AL3355" t="str">
            <v>Chirografario</v>
          </cell>
          <cell r="AM3355" t="str">
            <v>Chirografario - Altro</v>
          </cell>
          <cell r="AN3355" t="str">
            <v>CONSUMER - NON IPO</v>
          </cell>
        </row>
        <row r="3356">
          <cell r="M3356">
            <v>1242.52</v>
          </cell>
          <cell r="N3356">
            <v>1242.52</v>
          </cell>
          <cell r="R3356">
            <v>56.1</v>
          </cell>
          <cell r="AB3356" t="str">
            <v>Chirografario</v>
          </cell>
          <cell r="AK3356">
            <v>7329.1659178082191</v>
          </cell>
          <cell r="AL3356" t="str">
            <v>Chirografario</v>
          </cell>
          <cell r="AM3356" t="str">
            <v>Chirografario - Altro</v>
          </cell>
          <cell r="AN3356" t="str">
            <v>CONSUMER - NON IPO</v>
          </cell>
        </row>
        <row r="3357">
          <cell r="M3357">
            <v>1981.6</v>
          </cell>
          <cell r="N3357">
            <v>1981.6000000000001</v>
          </cell>
          <cell r="R3357">
            <v>186.59</v>
          </cell>
          <cell r="AB3357" t="str">
            <v>Chirografario</v>
          </cell>
          <cell r="AK3357">
            <v>3132.5567123287674</v>
          </cell>
          <cell r="AL3357" t="str">
            <v>Chirografario</v>
          </cell>
          <cell r="AM3357" t="str">
            <v>Chirografario - Altro</v>
          </cell>
          <cell r="AN3357" t="str">
            <v>CONSUMER - NON IPO</v>
          </cell>
        </row>
        <row r="3358">
          <cell r="M3358">
            <v>2881.38</v>
          </cell>
          <cell r="N3358">
            <v>2881.38</v>
          </cell>
          <cell r="R3358">
            <v>112.83</v>
          </cell>
          <cell r="AB3358" t="str">
            <v>Chirografario</v>
          </cell>
          <cell r="AK3358">
            <v>20098.612273972605</v>
          </cell>
          <cell r="AL3358" t="str">
            <v>Chirografario</v>
          </cell>
          <cell r="AM3358" t="str">
            <v>Chirografario - Altro</v>
          </cell>
          <cell r="AN3358" t="str">
            <v>CONSUMER - NON IPO</v>
          </cell>
        </row>
        <row r="3359">
          <cell r="M3359">
            <v>4938.8100000000004</v>
          </cell>
          <cell r="N3359">
            <v>4938.8099999999995</v>
          </cell>
          <cell r="R3359">
            <v>0</v>
          </cell>
          <cell r="AB3359" t="str">
            <v>Chirografario</v>
          </cell>
          <cell r="AK3359">
            <v>21351.896383561641</v>
          </cell>
          <cell r="AL3359" t="str">
            <v>Chirografario</v>
          </cell>
          <cell r="AM3359" t="str">
            <v>Chirografario - Altro</v>
          </cell>
          <cell r="AN3359" t="str">
            <v>CONSUMER - NON IPO</v>
          </cell>
        </row>
        <row r="3360">
          <cell r="M3360">
            <v>1382.65</v>
          </cell>
          <cell r="N3360">
            <v>1382.65</v>
          </cell>
          <cell r="R3360">
            <v>66.88</v>
          </cell>
          <cell r="AB3360" t="str">
            <v>Chirografario</v>
          </cell>
          <cell r="AK3360">
            <v>3015.3134246575341</v>
          </cell>
          <cell r="AL3360" t="str">
            <v>Chirografario</v>
          </cell>
          <cell r="AM3360" t="str">
            <v>Chirografario - Altro</v>
          </cell>
          <cell r="AN3360" t="str">
            <v>CONSUMER - NON IPO</v>
          </cell>
        </row>
        <row r="3361">
          <cell r="M3361">
            <v>9984.84</v>
          </cell>
          <cell r="N3361">
            <v>9984.84</v>
          </cell>
          <cell r="R3361">
            <v>449.11</v>
          </cell>
          <cell r="AB3361" t="str">
            <v>Chirografario</v>
          </cell>
          <cell r="AK3361">
            <v>53644.578739726028</v>
          </cell>
          <cell r="AL3361" t="str">
            <v>Chirografario</v>
          </cell>
          <cell r="AM3361" t="str">
            <v>Chirografario - Altro</v>
          </cell>
          <cell r="AN3361" t="str">
            <v>CONSUMER - NON IPO</v>
          </cell>
        </row>
        <row r="3362">
          <cell r="M3362">
            <v>2602.39</v>
          </cell>
          <cell r="N3362">
            <v>2602.39</v>
          </cell>
          <cell r="R3362">
            <v>106.64</v>
          </cell>
          <cell r="AB3362" t="str">
            <v>Chirografario</v>
          </cell>
          <cell r="AK3362">
            <v>13988.737479452055</v>
          </cell>
          <cell r="AL3362" t="str">
            <v>Chirografario</v>
          </cell>
          <cell r="AM3362" t="str">
            <v>Chirografario - Altro</v>
          </cell>
          <cell r="AN3362" t="str">
            <v>CONSUMER - NON IPO</v>
          </cell>
        </row>
        <row r="3363">
          <cell r="M3363">
            <v>2061.16</v>
          </cell>
          <cell r="N3363">
            <v>2061.16</v>
          </cell>
          <cell r="R3363">
            <v>101.71</v>
          </cell>
          <cell r="AB3363" t="str">
            <v>Chirografario</v>
          </cell>
          <cell r="AK3363">
            <v>4161.8490958904104</v>
          </cell>
          <cell r="AL3363" t="str">
            <v>Chirografario</v>
          </cell>
          <cell r="AM3363" t="str">
            <v>Chirografario - Altro</v>
          </cell>
          <cell r="AN3363" t="str">
            <v>CONSUMER - NON IPO</v>
          </cell>
        </row>
        <row r="3364">
          <cell r="M3364">
            <v>14644.07</v>
          </cell>
          <cell r="N3364">
            <v>14644.07</v>
          </cell>
          <cell r="R3364">
            <v>7257.9599999999991</v>
          </cell>
          <cell r="AB3364" t="str">
            <v>Chirografario</v>
          </cell>
          <cell r="AK3364">
            <v>50391.649095890411</v>
          </cell>
          <cell r="AL3364" t="str">
            <v>Chirografario</v>
          </cell>
          <cell r="AM3364" t="str">
            <v>Chirografario - Altro</v>
          </cell>
          <cell r="AN3364" t="str">
            <v>CONSUMER - NON IPO</v>
          </cell>
        </row>
        <row r="3365">
          <cell r="M3365">
            <v>5891.96</v>
          </cell>
          <cell r="N3365">
            <v>5891.96</v>
          </cell>
          <cell r="R3365">
            <v>290.74</v>
          </cell>
          <cell r="AB3365" t="str">
            <v>Chirografario</v>
          </cell>
          <cell r="AK3365">
            <v>11896.916493150684</v>
          </cell>
          <cell r="AL3365" t="str">
            <v>Chirografario</v>
          </cell>
          <cell r="AM3365" t="str">
            <v>Chirografario - Altro</v>
          </cell>
          <cell r="AN3365" t="str">
            <v>CONSUMER - NON IPO</v>
          </cell>
        </row>
        <row r="3366">
          <cell r="M3366">
            <v>794.14</v>
          </cell>
          <cell r="N3366">
            <v>794.14</v>
          </cell>
          <cell r="R3366">
            <v>29.43</v>
          </cell>
          <cell r="AB3366" t="str">
            <v>Chirografario</v>
          </cell>
          <cell r="AK3366">
            <v>9697.2109041095882</v>
          </cell>
          <cell r="AL3366" t="str">
            <v>Chirografario</v>
          </cell>
          <cell r="AM3366" t="str">
            <v>Chirografario - Altro</v>
          </cell>
          <cell r="AN3366" t="str">
            <v>CONSUMER - NON IPO</v>
          </cell>
        </row>
        <row r="3367">
          <cell r="M3367">
            <v>1026.2</v>
          </cell>
          <cell r="N3367">
            <v>1026.2</v>
          </cell>
          <cell r="R3367">
            <v>48.14</v>
          </cell>
          <cell r="AB3367" t="str">
            <v>Chirografario</v>
          </cell>
          <cell r="AK3367">
            <v>2370.1002739726032</v>
          </cell>
          <cell r="AL3367" t="str">
            <v>Chirografario</v>
          </cell>
          <cell r="AM3367" t="str">
            <v>Chirografario - Altro</v>
          </cell>
          <cell r="AN3367" t="str">
            <v>CONSUMER - NON IPO</v>
          </cell>
        </row>
        <row r="3368">
          <cell r="M3368">
            <v>5367.17</v>
          </cell>
          <cell r="N3368">
            <v>5367.1699999999992</v>
          </cell>
          <cell r="R3368">
            <v>241</v>
          </cell>
          <cell r="AB3368" t="str">
            <v>Chirografario</v>
          </cell>
          <cell r="AK3368">
            <v>15160.417178082189</v>
          </cell>
          <cell r="AL3368" t="str">
            <v>Chirografario</v>
          </cell>
          <cell r="AM3368" t="str">
            <v>Chirografario - Altro</v>
          </cell>
          <cell r="AN3368" t="str">
            <v>CONSUMER - NON IPO</v>
          </cell>
        </row>
        <row r="3369">
          <cell r="M3369">
            <v>7326.63</v>
          </cell>
          <cell r="N3369">
            <v>7326.63</v>
          </cell>
          <cell r="R3369">
            <v>309.14999999999998</v>
          </cell>
          <cell r="AB3369" t="str">
            <v>Chirografario</v>
          </cell>
          <cell r="AK3369">
            <v>56083.847178082193</v>
          </cell>
          <cell r="AL3369" t="str">
            <v>Chirografario</v>
          </cell>
          <cell r="AM3369" t="str">
            <v>Chirografario - Altro</v>
          </cell>
          <cell r="AN3369" t="str">
            <v>CONSUMER - NON IPO</v>
          </cell>
        </row>
        <row r="3370">
          <cell r="M3370">
            <v>3756.08</v>
          </cell>
          <cell r="N3370">
            <v>3756.08</v>
          </cell>
          <cell r="R3370">
            <v>358.18</v>
          </cell>
          <cell r="AB3370" t="str">
            <v>Chirografario</v>
          </cell>
          <cell r="AK3370">
            <v>7007.919123287671</v>
          </cell>
          <cell r="AL3370" t="str">
            <v>Chirografario</v>
          </cell>
          <cell r="AM3370" t="str">
            <v>Chirografario - Altro</v>
          </cell>
          <cell r="AN3370" t="str">
            <v>CONSUMER - NON IPO</v>
          </cell>
        </row>
        <row r="3371">
          <cell r="M3371">
            <v>1417.19</v>
          </cell>
          <cell r="N3371">
            <v>1417.1899999999998</v>
          </cell>
          <cell r="R3371">
            <v>0</v>
          </cell>
          <cell r="AB3371" t="str">
            <v>Chirografario</v>
          </cell>
          <cell r="AK3371">
            <v>4927.1619452054792</v>
          </cell>
          <cell r="AL3371" t="str">
            <v>Chirografario</v>
          </cell>
          <cell r="AM3371" t="str">
            <v>Chirografario - Altro</v>
          </cell>
          <cell r="AN3371" t="str">
            <v>CONSUMER - NON IPO</v>
          </cell>
        </row>
        <row r="3372">
          <cell r="M3372">
            <v>6477.65</v>
          </cell>
          <cell r="N3372">
            <v>6477.65</v>
          </cell>
          <cell r="R3372">
            <v>550.37</v>
          </cell>
          <cell r="AB3372" t="str">
            <v>Chirografario</v>
          </cell>
          <cell r="AK3372">
            <v>13984.625205479451</v>
          </cell>
          <cell r="AL3372" t="str">
            <v>Chirografario</v>
          </cell>
          <cell r="AM3372" t="str">
            <v>Chirografario - Altro</v>
          </cell>
          <cell r="AN3372" t="str">
            <v>CONSUMER - NON IPO</v>
          </cell>
        </row>
        <row r="3373">
          <cell r="M3373">
            <v>5874.1</v>
          </cell>
          <cell r="N3373">
            <v>5874.1</v>
          </cell>
          <cell r="R3373">
            <v>504.24</v>
          </cell>
          <cell r="AB3373" t="str">
            <v>Chirografario</v>
          </cell>
          <cell r="AK3373">
            <v>26167.908493150684</v>
          </cell>
          <cell r="AL3373" t="str">
            <v>Chirografario</v>
          </cell>
          <cell r="AM3373" t="str">
            <v>Chirografario - Altro</v>
          </cell>
          <cell r="AN3373" t="str">
            <v>CONSUMER - NON IPO</v>
          </cell>
        </row>
        <row r="3374">
          <cell r="M3374">
            <v>40540.660000000003</v>
          </cell>
          <cell r="N3374">
            <v>40540.660000000003</v>
          </cell>
          <cell r="R3374">
            <v>1771.09</v>
          </cell>
          <cell r="AB3374" t="str">
            <v>Chirografario</v>
          </cell>
          <cell r="AK3374">
            <v>127175.49506849317</v>
          </cell>
          <cell r="AL3374" t="str">
            <v>Chirografario</v>
          </cell>
          <cell r="AM3374" t="str">
            <v>Chirografario - Altro</v>
          </cell>
          <cell r="AN3374" t="str">
            <v>CONSUMER - NON IPO</v>
          </cell>
        </row>
        <row r="3375">
          <cell r="M3375">
            <v>31805.61</v>
          </cell>
          <cell r="N3375">
            <v>31805.610000000004</v>
          </cell>
          <cell r="R3375">
            <v>1510.83</v>
          </cell>
          <cell r="AB3375" t="str">
            <v>Chirografario</v>
          </cell>
          <cell r="AK3375">
            <v>118595.71290410961</v>
          </cell>
          <cell r="AL3375" t="str">
            <v>Chirografario</v>
          </cell>
          <cell r="AM3375" t="str">
            <v>Chirografario - Altro</v>
          </cell>
          <cell r="AN3375" t="str">
            <v>CONSUMER - NON IPO</v>
          </cell>
        </row>
        <row r="3376">
          <cell r="M3376">
            <v>7791.13</v>
          </cell>
          <cell r="N3376">
            <v>7791.13</v>
          </cell>
          <cell r="R3376">
            <v>335.78</v>
          </cell>
          <cell r="AB3376" t="str">
            <v>Chirografario</v>
          </cell>
          <cell r="AK3376">
            <v>23202.625506849316</v>
          </cell>
          <cell r="AL3376" t="str">
            <v>Chirografario</v>
          </cell>
          <cell r="AM3376" t="str">
            <v>Chirografario - Altro</v>
          </cell>
          <cell r="AN3376" t="str">
            <v>CONSUMER - NON IPO</v>
          </cell>
        </row>
        <row r="3377">
          <cell r="M3377">
            <v>5398.68</v>
          </cell>
          <cell r="N3377">
            <v>5904.4500000000007</v>
          </cell>
          <cell r="R3377">
            <v>207.74</v>
          </cell>
          <cell r="AB3377" t="str">
            <v>Chirografario</v>
          </cell>
          <cell r="AK3377">
            <v>97431.51328767126</v>
          </cell>
          <cell r="AL3377" t="str">
            <v>Chirografario</v>
          </cell>
          <cell r="AM3377" t="str">
            <v>Chirografario - Altro</v>
          </cell>
          <cell r="AN3377" t="str">
            <v>CONSUMER - NON IPO</v>
          </cell>
        </row>
        <row r="3378">
          <cell r="M3378">
            <v>1488.13</v>
          </cell>
          <cell r="N3378">
            <v>1488.1299999999999</v>
          </cell>
          <cell r="R3378">
            <v>60.23</v>
          </cell>
          <cell r="AB3378" t="str">
            <v>Chirografario</v>
          </cell>
          <cell r="AK3378">
            <v>17502.855041095889</v>
          </cell>
          <cell r="AL3378" t="str">
            <v>Chirografario</v>
          </cell>
          <cell r="AM3378" t="str">
            <v>Chirografario - Altro</v>
          </cell>
          <cell r="AN3378" t="str">
            <v>CONSUMER - NON IPO</v>
          </cell>
        </row>
        <row r="3379">
          <cell r="M3379">
            <v>28075.949999999997</v>
          </cell>
          <cell r="N3379">
            <v>28075.950000000004</v>
          </cell>
          <cell r="R3379">
            <v>0</v>
          </cell>
          <cell r="AB3379" t="str">
            <v>Chirografario</v>
          </cell>
          <cell r="AK3379">
            <v>192916.39068493154</v>
          </cell>
          <cell r="AL3379" t="str">
            <v>Chirografario</v>
          </cell>
          <cell r="AM3379" t="str">
            <v>Chirografario - Altro</v>
          </cell>
          <cell r="AN3379" t="str">
            <v>CONSUMER - NON IPO</v>
          </cell>
        </row>
        <row r="3380">
          <cell r="M3380">
            <v>6860.47</v>
          </cell>
          <cell r="N3380">
            <v>6860.47</v>
          </cell>
          <cell r="R3380">
            <v>631.5</v>
          </cell>
          <cell r="AB3380" t="str">
            <v>Chirografario</v>
          </cell>
          <cell r="AK3380">
            <v>25223.974630136989</v>
          </cell>
          <cell r="AL3380" t="str">
            <v>Chirografario</v>
          </cell>
          <cell r="AM3380" t="str">
            <v>Chirografario - Altro</v>
          </cell>
          <cell r="AN3380" t="str">
            <v>CONSUMER - NON IPO</v>
          </cell>
        </row>
        <row r="3381">
          <cell r="M3381">
            <v>1286.93</v>
          </cell>
          <cell r="N3381">
            <v>1286.93</v>
          </cell>
          <cell r="R3381">
            <v>61.24</v>
          </cell>
          <cell r="AB3381" t="str">
            <v>Chirografario</v>
          </cell>
          <cell r="AK3381">
            <v>2951.1244109589043</v>
          </cell>
          <cell r="AL3381" t="str">
            <v>Chirografario</v>
          </cell>
          <cell r="AM3381" t="str">
            <v>Chirografario - Altro</v>
          </cell>
          <cell r="AN3381" t="str">
            <v>CONSUMER - NON IPO</v>
          </cell>
        </row>
        <row r="3382">
          <cell r="M3382">
            <v>4144.55</v>
          </cell>
          <cell r="N3382">
            <v>4144.55</v>
          </cell>
          <cell r="R3382">
            <v>70.760000000000005</v>
          </cell>
          <cell r="AB3382" t="str">
            <v>Chirografario</v>
          </cell>
          <cell r="AK3382">
            <v>9969.6298630136989</v>
          </cell>
          <cell r="AL3382" t="str">
            <v>Chirografario</v>
          </cell>
          <cell r="AM3382" t="str">
            <v>Chirografario - Altro</v>
          </cell>
          <cell r="AN3382" t="str">
            <v>CONSUMER - NON IPO</v>
          </cell>
        </row>
        <row r="3383">
          <cell r="M3383">
            <v>5112.66</v>
          </cell>
          <cell r="N3383">
            <v>5112.66</v>
          </cell>
          <cell r="R3383">
            <v>747.01</v>
          </cell>
          <cell r="AB3383" t="str">
            <v>Chirografario</v>
          </cell>
          <cell r="AK3383">
            <v>9861.1305205479457</v>
          </cell>
          <cell r="AL3383" t="str">
            <v>Chirografario</v>
          </cell>
          <cell r="AM3383" t="str">
            <v>Chirografario - Altro</v>
          </cell>
          <cell r="AN3383" t="str">
            <v>CONSUMER - NON IPO</v>
          </cell>
        </row>
        <row r="3384">
          <cell r="M3384">
            <v>40310.839999999997</v>
          </cell>
          <cell r="N3384">
            <v>40310.839999999997</v>
          </cell>
          <cell r="R3384">
            <v>3335.2400000000002</v>
          </cell>
          <cell r="AB3384" t="str">
            <v>Chirografario</v>
          </cell>
          <cell r="AK3384">
            <v>290348.48865753424</v>
          </cell>
          <cell r="AL3384" t="str">
            <v>Chirografario</v>
          </cell>
          <cell r="AM3384" t="str">
            <v>Chirografario - Altro</v>
          </cell>
          <cell r="AN3384" t="str">
            <v>CONSUMER - NON IPO</v>
          </cell>
        </row>
        <row r="3385">
          <cell r="M3385">
            <v>2467.65</v>
          </cell>
          <cell r="N3385">
            <v>2467.65</v>
          </cell>
          <cell r="R3385">
            <v>101.56</v>
          </cell>
          <cell r="AB3385" t="str">
            <v>Chirografario</v>
          </cell>
          <cell r="AK3385">
            <v>12899.386849315069</v>
          </cell>
          <cell r="AL3385" t="str">
            <v>Chirografario</v>
          </cell>
          <cell r="AM3385" t="str">
            <v>Chirografario - Altro</v>
          </cell>
          <cell r="AN3385" t="str">
            <v>CONSUMER - NON IPO</v>
          </cell>
        </row>
        <row r="3386">
          <cell r="M3386">
            <v>10336.83</v>
          </cell>
          <cell r="N3386">
            <v>10336.83</v>
          </cell>
          <cell r="R3386">
            <v>0</v>
          </cell>
          <cell r="AB3386" t="str">
            <v>Chirografario</v>
          </cell>
          <cell r="AK3386">
            <v>84195.604356164389</v>
          </cell>
          <cell r="AL3386" t="str">
            <v>Chirografario</v>
          </cell>
          <cell r="AM3386" t="str">
            <v>Chirografario - Altro</v>
          </cell>
          <cell r="AN3386" t="str">
            <v>CONSUMER - NON IPO</v>
          </cell>
        </row>
        <row r="3387">
          <cell r="M3387">
            <v>5967</v>
          </cell>
          <cell r="N3387">
            <v>5967</v>
          </cell>
          <cell r="R3387">
            <v>585.38</v>
          </cell>
          <cell r="AB3387" t="str">
            <v>Chirografario</v>
          </cell>
          <cell r="AK3387">
            <v>10887.731506849315</v>
          </cell>
          <cell r="AL3387" t="str">
            <v>Chirografario</v>
          </cell>
          <cell r="AM3387" t="str">
            <v>Chirografario - Altro</v>
          </cell>
          <cell r="AN3387" t="str">
            <v>CONSUMER - NON IPO</v>
          </cell>
        </row>
        <row r="3388">
          <cell r="M3388">
            <v>3577.94</v>
          </cell>
          <cell r="N3388">
            <v>3577.94</v>
          </cell>
          <cell r="R3388">
            <v>158.33000000000001</v>
          </cell>
          <cell r="AB3388" t="str">
            <v>Chirografario</v>
          </cell>
          <cell r="AK3388">
            <v>10586.781369863013</v>
          </cell>
          <cell r="AL3388" t="str">
            <v>Chirografario</v>
          </cell>
          <cell r="AM3388" t="str">
            <v>Chirografario - Altro</v>
          </cell>
          <cell r="AN3388" t="str">
            <v>CONSUMER - NON IPO</v>
          </cell>
        </row>
        <row r="3389">
          <cell r="M3389">
            <v>7860.91</v>
          </cell>
          <cell r="N3389">
            <v>7860.91</v>
          </cell>
          <cell r="R3389">
            <v>375.4</v>
          </cell>
          <cell r="AB3389" t="str">
            <v>Chirografario</v>
          </cell>
          <cell r="AK3389">
            <v>17853.957232876714</v>
          </cell>
          <cell r="AL3389" t="str">
            <v>Chirografario</v>
          </cell>
          <cell r="AM3389" t="str">
            <v>Chirografario - Altro</v>
          </cell>
          <cell r="AN3389" t="str">
            <v>CONSUMER - NON IPO</v>
          </cell>
        </row>
        <row r="3390">
          <cell r="M3390">
            <v>5386.07</v>
          </cell>
          <cell r="N3390">
            <v>5386.07</v>
          </cell>
          <cell r="R3390">
            <v>245.14</v>
          </cell>
          <cell r="AB3390" t="str">
            <v>Chirografario</v>
          </cell>
          <cell r="AK3390">
            <v>14225.127342465752</v>
          </cell>
          <cell r="AL3390" t="str">
            <v>Chirografario</v>
          </cell>
          <cell r="AM3390" t="str">
            <v>Chirografario - Altro</v>
          </cell>
          <cell r="AN3390" t="str">
            <v>CONSUMER - NON IPO</v>
          </cell>
        </row>
        <row r="3391">
          <cell r="M3391">
            <v>1608.63</v>
          </cell>
          <cell r="N3391">
            <v>1608.63</v>
          </cell>
          <cell r="R3391">
            <v>66.069999999999993</v>
          </cell>
          <cell r="AB3391" t="str">
            <v>Chirografario</v>
          </cell>
          <cell r="AK3391">
            <v>3278.9608767123291</v>
          </cell>
          <cell r="AL3391" t="str">
            <v>Chirografario</v>
          </cell>
          <cell r="AM3391" t="str">
            <v>Chirografario - Altro</v>
          </cell>
          <cell r="AN3391" t="str">
            <v>CONSUMER - NON IPO</v>
          </cell>
        </row>
        <row r="3392">
          <cell r="M3392">
            <v>2752.81</v>
          </cell>
          <cell r="N3392">
            <v>2752.81</v>
          </cell>
          <cell r="R3392">
            <v>122.44</v>
          </cell>
          <cell r="AB3392" t="str">
            <v>Chirografario</v>
          </cell>
          <cell r="AK3392">
            <v>7451.4418630136988</v>
          </cell>
          <cell r="AL3392" t="str">
            <v>Chirografario</v>
          </cell>
          <cell r="AM3392" t="str">
            <v>Chirografario - Altro</v>
          </cell>
          <cell r="AN3392" t="str">
            <v>CONSUMER - NON IPO</v>
          </cell>
        </row>
        <row r="3393">
          <cell r="M3393">
            <v>1914.69</v>
          </cell>
          <cell r="N3393">
            <v>1914.69</v>
          </cell>
          <cell r="R3393">
            <v>86.15</v>
          </cell>
          <cell r="AB3393" t="str">
            <v>Chirografario</v>
          </cell>
          <cell r="AK3393">
            <v>7433.1937808219182</v>
          </cell>
          <cell r="AL3393" t="str">
            <v>Chirografario</v>
          </cell>
          <cell r="AM3393" t="str">
            <v>Chirografario - Altro</v>
          </cell>
          <cell r="AN3393" t="str">
            <v>CONSUMER - NON IPO</v>
          </cell>
        </row>
        <row r="3394">
          <cell r="M3394">
            <v>11170.49</v>
          </cell>
          <cell r="N3394">
            <v>11170.49</v>
          </cell>
          <cell r="R3394">
            <v>505.92</v>
          </cell>
          <cell r="AB3394" t="str">
            <v>Chirografario</v>
          </cell>
          <cell r="AK3394">
            <v>32195.494465753425</v>
          </cell>
          <cell r="AL3394" t="str">
            <v>Chirografario</v>
          </cell>
          <cell r="AM3394" t="str">
            <v>Chirografario - Altro</v>
          </cell>
          <cell r="AN3394" t="str">
            <v>CONSUMER - NON IPO</v>
          </cell>
        </row>
        <row r="3395">
          <cell r="M3395">
            <v>30681.24</v>
          </cell>
          <cell r="N3395">
            <v>30681.239999999998</v>
          </cell>
          <cell r="R3395">
            <v>0</v>
          </cell>
          <cell r="AB3395" t="str">
            <v>Chirografario</v>
          </cell>
          <cell r="AK3395">
            <v>166014.92876712326</v>
          </cell>
          <cell r="AL3395" t="str">
            <v>Chirografario</v>
          </cell>
          <cell r="AM3395" t="str">
            <v>Chirografario - Altro</v>
          </cell>
          <cell r="AN3395" t="str">
            <v>CONSUMER - NON IPO</v>
          </cell>
        </row>
        <row r="3396">
          <cell r="M3396">
            <v>1098.75</v>
          </cell>
          <cell r="N3396">
            <v>1098.75</v>
          </cell>
          <cell r="R3396">
            <v>53.72</v>
          </cell>
          <cell r="AB3396" t="str">
            <v>Chirografario</v>
          </cell>
          <cell r="AK3396">
            <v>2077.0890410958905</v>
          </cell>
          <cell r="AL3396" t="str">
            <v>Chirografario</v>
          </cell>
          <cell r="AM3396" t="str">
            <v>Chirografario - Altro</v>
          </cell>
          <cell r="AN3396" t="str">
            <v>CONSUMER - NON IPO</v>
          </cell>
        </row>
        <row r="3397">
          <cell r="M3397">
            <v>1555.63</v>
          </cell>
          <cell r="N3397">
            <v>1555.6299999999999</v>
          </cell>
          <cell r="R3397">
            <v>75.11</v>
          </cell>
          <cell r="AB3397" t="str">
            <v>Chirografario</v>
          </cell>
          <cell r="AK3397">
            <v>3678.1059999999998</v>
          </cell>
          <cell r="AL3397" t="str">
            <v>Chirografario</v>
          </cell>
          <cell r="AM3397" t="str">
            <v>Chirografario - Altro</v>
          </cell>
          <cell r="AN3397" t="str">
            <v>CONSUMER - NON IPO</v>
          </cell>
        </row>
        <row r="3398">
          <cell r="M3398">
            <v>1055.07</v>
          </cell>
          <cell r="N3398">
            <v>1117.3599999999999</v>
          </cell>
          <cell r="R3398">
            <v>0</v>
          </cell>
          <cell r="AB3398" t="str">
            <v>Chirografario</v>
          </cell>
          <cell r="AK3398">
            <v>14210.370191780819</v>
          </cell>
          <cell r="AL3398" t="str">
            <v>Chirografario</v>
          </cell>
          <cell r="AM3398" t="str">
            <v>Chirografario - Altro</v>
          </cell>
          <cell r="AN3398" t="str">
            <v>CONSUMER - NON IPO</v>
          </cell>
        </row>
        <row r="3399">
          <cell r="M3399">
            <v>13159.53</v>
          </cell>
          <cell r="N3399">
            <v>13159.53</v>
          </cell>
          <cell r="R3399">
            <v>527.62</v>
          </cell>
          <cell r="AB3399" t="str">
            <v>Chirografario</v>
          </cell>
          <cell r="AK3399">
            <v>93739.117808219176</v>
          </cell>
          <cell r="AL3399" t="str">
            <v>Chirografario</v>
          </cell>
          <cell r="AM3399" t="str">
            <v>Chirografario - Altro</v>
          </cell>
          <cell r="AN3399" t="str">
            <v>CONSUMER - NON IPO</v>
          </cell>
        </row>
        <row r="3400">
          <cell r="M3400">
            <v>2185.85</v>
          </cell>
          <cell r="N3400">
            <v>2185.85</v>
          </cell>
          <cell r="R3400">
            <v>0</v>
          </cell>
          <cell r="AB3400" t="str">
            <v>Chirografario</v>
          </cell>
          <cell r="AK3400">
            <v>14354.746438356164</v>
          </cell>
          <cell r="AL3400" t="str">
            <v>Chirografario</v>
          </cell>
          <cell r="AM3400" t="str">
            <v>Chirografario - Altro</v>
          </cell>
          <cell r="AN3400" t="str">
            <v>CONSUMER - NON IPO</v>
          </cell>
        </row>
        <row r="3401">
          <cell r="M3401">
            <v>1213.42</v>
          </cell>
          <cell r="N3401">
            <v>1213.42</v>
          </cell>
          <cell r="R3401">
            <v>49.93</v>
          </cell>
          <cell r="AB3401" t="str">
            <v>Chirografario</v>
          </cell>
          <cell r="AK3401">
            <v>13221.291342465754</v>
          </cell>
          <cell r="AL3401" t="str">
            <v>Chirografario</v>
          </cell>
          <cell r="AM3401" t="str">
            <v>Chirografario - Altro</v>
          </cell>
          <cell r="AN3401" t="str">
            <v>CONSUMER - NON IPO</v>
          </cell>
        </row>
        <row r="3402">
          <cell r="M3402">
            <v>674</v>
          </cell>
          <cell r="N3402">
            <v>674</v>
          </cell>
          <cell r="R3402">
            <v>5.75</v>
          </cell>
          <cell r="AB3402" t="str">
            <v>Chirografario</v>
          </cell>
          <cell r="AK3402">
            <v>5159.3315068493148</v>
          </cell>
          <cell r="AL3402" t="str">
            <v>Chirografario</v>
          </cell>
          <cell r="AM3402" t="str">
            <v>Chirografario - Altro</v>
          </cell>
          <cell r="AN3402" t="str">
            <v>CONSUMER - NON IPO</v>
          </cell>
        </row>
        <row r="3403">
          <cell r="M3403">
            <v>39584.019999999997</v>
          </cell>
          <cell r="N3403">
            <v>39584.019999999997</v>
          </cell>
          <cell r="R3403">
            <v>750.21999999999991</v>
          </cell>
          <cell r="AB3403" t="str">
            <v>Chirografario</v>
          </cell>
          <cell r="AK3403">
            <v>219176.17649315068</v>
          </cell>
          <cell r="AL3403" t="str">
            <v>Chirografario</v>
          </cell>
          <cell r="AM3403" t="str">
            <v>Chirografario - Altro</v>
          </cell>
          <cell r="AN3403" t="str">
            <v>CONSUMER - NON IPO</v>
          </cell>
        </row>
        <row r="3404">
          <cell r="M3404">
            <v>4876.1099999999997</v>
          </cell>
          <cell r="N3404">
            <v>4876.1099999999997</v>
          </cell>
          <cell r="R3404">
            <v>457.51</v>
          </cell>
          <cell r="AB3404" t="str">
            <v>Chirografario</v>
          </cell>
          <cell r="AK3404">
            <v>10687.364383561642</v>
          </cell>
          <cell r="AL3404" t="str">
            <v>Chirografario</v>
          </cell>
          <cell r="AM3404" t="str">
            <v>Chirografario - Altro</v>
          </cell>
          <cell r="AN3404" t="str">
            <v>CONSUMER - NON IPO</v>
          </cell>
        </row>
        <row r="3405">
          <cell r="M3405">
            <v>3222.23</v>
          </cell>
          <cell r="N3405">
            <v>3222.23</v>
          </cell>
          <cell r="R3405">
            <v>153.47</v>
          </cell>
          <cell r="AB3405" t="str">
            <v>Chirografario</v>
          </cell>
          <cell r="AK3405">
            <v>7442.0270958904111</v>
          </cell>
          <cell r="AL3405" t="str">
            <v>Chirografario</v>
          </cell>
          <cell r="AM3405" t="str">
            <v>Chirografario - Altro</v>
          </cell>
          <cell r="AN3405" t="str">
            <v>CONSUMER - NON IPO</v>
          </cell>
        </row>
        <row r="3406">
          <cell r="M3406">
            <v>6799.22</v>
          </cell>
          <cell r="N3406">
            <v>6799.22</v>
          </cell>
          <cell r="R3406">
            <v>297.56</v>
          </cell>
          <cell r="AB3406" t="str">
            <v>Chirografario</v>
          </cell>
          <cell r="AK3406">
            <v>18404.464</v>
          </cell>
          <cell r="AL3406" t="str">
            <v>Chirografario</v>
          </cell>
          <cell r="AM3406" t="str">
            <v>Chirografario - Altro</v>
          </cell>
          <cell r="AN3406" t="str">
            <v>CONSUMER - NON IPO</v>
          </cell>
        </row>
        <row r="3407">
          <cell r="M3407">
            <v>53945.74</v>
          </cell>
          <cell r="N3407">
            <v>53945.740000000005</v>
          </cell>
          <cell r="R3407">
            <v>0</v>
          </cell>
          <cell r="AB3407" t="str">
            <v>Chirografario</v>
          </cell>
          <cell r="AK3407">
            <v>372742.89391780825</v>
          </cell>
          <cell r="AL3407" t="str">
            <v>Chirografario</v>
          </cell>
          <cell r="AM3407" t="str">
            <v>Chirografario - Altro</v>
          </cell>
          <cell r="AN3407" t="str">
            <v>CONSUMER - NON IPO</v>
          </cell>
        </row>
        <row r="3408">
          <cell r="M3408">
            <v>13322.98</v>
          </cell>
          <cell r="N3408">
            <v>13322.98</v>
          </cell>
          <cell r="R3408">
            <v>585.67999999999995</v>
          </cell>
          <cell r="AB3408" t="str">
            <v>Chirografario</v>
          </cell>
          <cell r="AK3408">
            <v>27996.508657534247</v>
          </cell>
          <cell r="AL3408" t="str">
            <v>Chirografario</v>
          </cell>
          <cell r="AM3408" t="str">
            <v>Chirografario - Altro</v>
          </cell>
          <cell r="AN3408" t="str">
            <v>CONSUMER - NON IPO</v>
          </cell>
        </row>
        <row r="3409">
          <cell r="M3409">
            <v>29781.200000000001</v>
          </cell>
          <cell r="N3409">
            <v>32869.46</v>
          </cell>
          <cell r="R3409">
            <v>22.07</v>
          </cell>
          <cell r="AB3409" t="str">
            <v>Ipotecario</v>
          </cell>
          <cell r="AK3409">
            <v>382816.6423561644</v>
          </cell>
          <cell r="AL3409" t="str">
            <v>Ipotecario</v>
          </cell>
          <cell r="AM3409" t="str">
            <v>Ipotecario</v>
          </cell>
          <cell r="AN3409" t="str">
            <v>CONSUMER - IPO</v>
          </cell>
        </row>
        <row r="3410">
          <cell r="M3410">
            <v>5584.58</v>
          </cell>
          <cell r="N3410">
            <v>5584.58</v>
          </cell>
          <cell r="R3410">
            <v>261.54000000000002</v>
          </cell>
          <cell r="AB3410" t="str">
            <v>Chirografario</v>
          </cell>
          <cell r="AK3410">
            <v>13127.58805479452</v>
          </cell>
          <cell r="AL3410" t="str">
            <v>Chirografario</v>
          </cell>
          <cell r="AM3410" t="str">
            <v>Chirografario - Altro</v>
          </cell>
          <cell r="AN3410" t="str">
            <v>CONSUMER - NON IPO</v>
          </cell>
        </row>
        <row r="3411">
          <cell r="M3411">
            <v>2662.9</v>
          </cell>
          <cell r="N3411">
            <v>2662.8999999999996</v>
          </cell>
          <cell r="R3411">
            <v>128.47999999999999</v>
          </cell>
          <cell r="AB3411" t="str">
            <v>Chirografario</v>
          </cell>
          <cell r="AK3411">
            <v>6595.2372602739715</v>
          </cell>
          <cell r="AL3411" t="str">
            <v>Chirografario</v>
          </cell>
          <cell r="AM3411" t="str">
            <v>Chirografario - Altro</v>
          </cell>
          <cell r="AN3411" t="str">
            <v>CONSUMER - NON IPO</v>
          </cell>
        </row>
        <row r="3412">
          <cell r="M3412">
            <v>3013.97</v>
          </cell>
          <cell r="N3412">
            <v>3013.97</v>
          </cell>
          <cell r="R3412">
            <v>145.94</v>
          </cell>
          <cell r="AB3412" t="str">
            <v>Chirografario</v>
          </cell>
          <cell r="AK3412">
            <v>7084.8938630136981</v>
          </cell>
          <cell r="AL3412" t="str">
            <v>Chirografario</v>
          </cell>
          <cell r="AM3412" t="str">
            <v>Chirografario - Altro</v>
          </cell>
          <cell r="AN3412" t="str">
            <v>CONSUMER - NON IPO</v>
          </cell>
        </row>
        <row r="3413">
          <cell r="M3413">
            <v>1482.6</v>
          </cell>
          <cell r="N3413">
            <v>1482.6</v>
          </cell>
          <cell r="R3413">
            <v>72.5</v>
          </cell>
          <cell r="AB3413" t="str">
            <v>Chirografario</v>
          </cell>
          <cell r="AK3413">
            <v>3785.7073972602739</v>
          </cell>
          <cell r="AL3413" t="str">
            <v>Chirografario</v>
          </cell>
          <cell r="AM3413" t="str">
            <v>Chirografario - Altro</v>
          </cell>
          <cell r="AN3413" t="str">
            <v>CONSUMER - NON IPO</v>
          </cell>
        </row>
        <row r="3414">
          <cell r="M3414">
            <v>2314.75</v>
          </cell>
          <cell r="N3414">
            <v>2314.75</v>
          </cell>
          <cell r="R3414">
            <v>217.49</v>
          </cell>
          <cell r="AB3414" t="str">
            <v>Chirografario</v>
          </cell>
          <cell r="AK3414">
            <v>4198.2589041095889</v>
          </cell>
          <cell r="AL3414" t="str">
            <v>Chirografario</v>
          </cell>
          <cell r="AM3414" t="str">
            <v>Chirografario - Altro</v>
          </cell>
          <cell r="AN3414" t="str">
            <v>CONSUMER - NON IPO</v>
          </cell>
        </row>
        <row r="3415">
          <cell r="M3415">
            <v>9379.84</v>
          </cell>
          <cell r="N3415">
            <v>9379.8399999999983</v>
          </cell>
          <cell r="R3415">
            <v>402.21000000000004</v>
          </cell>
          <cell r="AB3415" t="str">
            <v>Chirografario</v>
          </cell>
          <cell r="AK3415">
            <v>84135.879890410943</v>
          </cell>
          <cell r="AL3415" t="str">
            <v>Chirografario</v>
          </cell>
          <cell r="AM3415" t="str">
            <v>Chirografario - Altro</v>
          </cell>
          <cell r="AN3415" t="str">
            <v>CONSUMER - NON IPO</v>
          </cell>
        </row>
        <row r="3416">
          <cell r="M3416">
            <v>6778.51</v>
          </cell>
          <cell r="N3416">
            <v>6778.51</v>
          </cell>
          <cell r="R3416">
            <v>307.08</v>
          </cell>
          <cell r="AB3416" t="str">
            <v>Chirografario</v>
          </cell>
          <cell r="AK3416">
            <v>40466.7761369863</v>
          </cell>
          <cell r="AL3416" t="str">
            <v>Chirografario</v>
          </cell>
          <cell r="AM3416" t="str">
            <v>Chirografario - Altro</v>
          </cell>
          <cell r="AN3416" t="str">
            <v>CONSUMER - NON IPO</v>
          </cell>
        </row>
        <row r="3417">
          <cell r="M3417">
            <v>11141.29</v>
          </cell>
          <cell r="N3417">
            <v>11141.289999999999</v>
          </cell>
          <cell r="R3417">
            <v>0</v>
          </cell>
          <cell r="AB3417" t="str">
            <v>Chirografario</v>
          </cell>
          <cell r="AK3417">
            <v>146271.40186301369</v>
          </cell>
          <cell r="AL3417" t="str">
            <v>Chirografario</v>
          </cell>
          <cell r="AM3417" t="str">
            <v>Chirografario - Altro</v>
          </cell>
          <cell r="AN3417" t="str">
            <v>CONSUMER - NON IPO</v>
          </cell>
        </row>
        <row r="3418">
          <cell r="M3418">
            <v>13076</v>
          </cell>
          <cell r="N3418">
            <v>13076</v>
          </cell>
          <cell r="R3418">
            <v>567.08000000000004</v>
          </cell>
          <cell r="AB3418" t="str">
            <v>Chirografario</v>
          </cell>
          <cell r="AK3418">
            <v>35645.534246575342</v>
          </cell>
          <cell r="AL3418" t="str">
            <v>Chirografario</v>
          </cell>
          <cell r="AM3418" t="str">
            <v>Chirografario - Altro</v>
          </cell>
          <cell r="AN3418" t="str">
            <v>CONSUMER - NON IPO</v>
          </cell>
        </row>
        <row r="3419">
          <cell r="M3419">
            <v>20955.460000000003</v>
          </cell>
          <cell r="N3419">
            <v>20955.460000000003</v>
          </cell>
          <cell r="R3419">
            <v>857.83999999999992</v>
          </cell>
          <cell r="AB3419" t="str">
            <v>Chirografario</v>
          </cell>
          <cell r="AK3419">
            <v>54713.844876712334</v>
          </cell>
          <cell r="AL3419" t="str">
            <v>Chirografario</v>
          </cell>
          <cell r="AM3419" t="str">
            <v>Chirografario - Altro</v>
          </cell>
          <cell r="AN3419" t="str">
            <v>CONSUMER - NON IPO</v>
          </cell>
        </row>
        <row r="3420">
          <cell r="M3420">
            <v>403.52</v>
          </cell>
          <cell r="N3420">
            <v>403.52000000000004</v>
          </cell>
          <cell r="R3420">
            <v>0</v>
          </cell>
          <cell r="AB3420" t="str">
            <v>Chirografario</v>
          </cell>
          <cell r="AK3420">
            <v>1712.4725479452056</v>
          </cell>
          <cell r="AL3420" t="str">
            <v>Chirografario</v>
          </cell>
          <cell r="AM3420" t="str">
            <v>Chirografario - Altro</v>
          </cell>
          <cell r="AN3420" t="str">
            <v>CONSUMER - NON IPO</v>
          </cell>
        </row>
        <row r="3421">
          <cell r="M3421">
            <v>24458.27</v>
          </cell>
          <cell r="N3421">
            <v>24458.269999999997</v>
          </cell>
          <cell r="R3421">
            <v>1072.02</v>
          </cell>
          <cell r="AB3421" t="str">
            <v>Chirografario</v>
          </cell>
          <cell r="AK3421">
            <v>93477.497671232864</v>
          </cell>
          <cell r="AL3421" t="str">
            <v>Chirografario</v>
          </cell>
          <cell r="AM3421" t="str">
            <v>Chirografario - Altro</v>
          </cell>
          <cell r="AN3421" t="str">
            <v>CONSUMER - NON IPO</v>
          </cell>
        </row>
        <row r="3422">
          <cell r="M3422">
            <v>4388.6499999999996</v>
          </cell>
          <cell r="N3422">
            <v>4388.6500000000005</v>
          </cell>
          <cell r="R3422">
            <v>201.43</v>
          </cell>
          <cell r="AB3422" t="str">
            <v>Chirografario</v>
          </cell>
          <cell r="AK3422">
            <v>21762.89452054795</v>
          </cell>
          <cell r="AL3422" t="str">
            <v>Chirografario</v>
          </cell>
          <cell r="AM3422" t="str">
            <v>Chirografario - Altro</v>
          </cell>
          <cell r="AN3422" t="str">
            <v>CONSUMER - NON IPO</v>
          </cell>
        </row>
        <row r="3423">
          <cell r="M3423">
            <v>8593.41</v>
          </cell>
          <cell r="N3423">
            <v>8593.41</v>
          </cell>
          <cell r="R3423">
            <v>337.65</v>
          </cell>
          <cell r="AB3423" t="str">
            <v>Chirografario</v>
          </cell>
          <cell r="AK3423">
            <v>95539.884328767119</v>
          </cell>
          <cell r="AL3423" t="str">
            <v>Chirografario</v>
          </cell>
          <cell r="AM3423" t="str">
            <v>Chirografario - Altro</v>
          </cell>
          <cell r="AN3423" t="str">
            <v>CONSUMER - NON IPO</v>
          </cell>
        </row>
        <row r="3424">
          <cell r="M3424">
            <v>4094.97</v>
          </cell>
          <cell r="N3424">
            <v>4094.9700000000003</v>
          </cell>
          <cell r="R3424">
            <v>187.34</v>
          </cell>
          <cell r="AB3424" t="str">
            <v>Chirografario</v>
          </cell>
          <cell r="AK3424">
            <v>19588.541424657535</v>
          </cell>
          <cell r="AL3424" t="str">
            <v>Chirografario</v>
          </cell>
          <cell r="AM3424" t="str">
            <v>Chirografario - Altro</v>
          </cell>
          <cell r="AN3424" t="str">
            <v>CONSUMER - NON IPO</v>
          </cell>
        </row>
        <row r="3425">
          <cell r="M3425">
            <v>19282.93</v>
          </cell>
          <cell r="N3425">
            <v>19282.93</v>
          </cell>
          <cell r="R3425">
            <v>948.94</v>
          </cell>
          <cell r="AB3425" t="str">
            <v>Chirografario</v>
          </cell>
          <cell r="AK3425">
            <v>38935.669616438354</v>
          </cell>
          <cell r="AL3425" t="str">
            <v>Chirografario</v>
          </cell>
          <cell r="AM3425" t="str">
            <v>Chirografario - Altro</v>
          </cell>
          <cell r="AN3425" t="str">
            <v>CONSUMER - NON IPO</v>
          </cell>
        </row>
        <row r="3426">
          <cell r="M3426">
            <v>1244.52</v>
          </cell>
          <cell r="N3426">
            <v>1721.73</v>
          </cell>
          <cell r="R3426">
            <v>0</v>
          </cell>
          <cell r="AB3426" t="str">
            <v>Chirografario</v>
          </cell>
          <cell r="AK3426">
            <v>22075.880547945206</v>
          </cell>
          <cell r="AL3426" t="str">
            <v>Chirografario</v>
          </cell>
          <cell r="AM3426" t="str">
            <v>Chirografario - Altro</v>
          </cell>
          <cell r="AN3426" t="str">
            <v>CONSUMER - NON IPO</v>
          </cell>
        </row>
        <row r="3427">
          <cell r="M3427">
            <v>2088.71</v>
          </cell>
          <cell r="N3427">
            <v>2088.71</v>
          </cell>
          <cell r="R3427">
            <v>0</v>
          </cell>
          <cell r="AB3427" t="str">
            <v>Chirografario</v>
          </cell>
          <cell r="AK3427">
            <v>12326.250246575342</v>
          </cell>
          <cell r="AL3427" t="str">
            <v>Chirografario</v>
          </cell>
          <cell r="AM3427" t="str">
            <v>Chirografario - Altro</v>
          </cell>
          <cell r="AN3427" t="str">
            <v>CONSUMER - NON IPO</v>
          </cell>
        </row>
        <row r="3428">
          <cell r="M3428">
            <v>2943.34</v>
          </cell>
          <cell r="N3428">
            <v>2943.3399999999997</v>
          </cell>
          <cell r="R3428">
            <v>143.38999999999999</v>
          </cell>
          <cell r="AB3428" t="str">
            <v>Chirografario</v>
          </cell>
          <cell r="AK3428">
            <v>7201.1030684931493</v>
          </cell>
          <cell r="AL3428" t="str">
            <v>Chirografario</v>
          </cell>
          <cell r="AM3428" t="str">
            <v>Chirografario - Altro</v>
          </cell>
          <cell r="AN3428" t="str">
            <v>CONSUMER - NON IPO</v>
          </cell>
        </row>
        <row r="3429">
          <cell r="M3429">
            <v>10773.05</v>
          </cell>
          <cell r="N3429">
            <v>10773.05</v>
          </cell>
          <cell r="R3429">
            <v>531.65</v>
          </cell>
          <cell r="AB3429" t="str">
            <v>Chirografario</v>
          </cell>
          <cell r="AK3429">
            <v>21959.312876712327</v>
          </cell>
          <cell r="AL3429" t="str">
            <v>Chirografario</v>
          </cell>
          <cell r="AM3429" t="str">
            <v>Chirografario - Altro</v>
          </cell>
          <cell r="AN3429" t="str">
            <v>CONSUMER - NON IPO</v>
          </cell>
        </row>
        <row r="3430">
          <cell r="M3430">
            <v>3925.3</v>
          </cell>
          <cell r="N3430">
            <v>3925.3</v>
          </cell>
          <cell r="R3430">
            <v>171.07</v>
          </cell>
          <cell r="AB3430" t="str">
            <v>Chirografario</v>
          </cell>
          <cell r="AK3430">
            <v>8452.8378082191775</v>
          </cell>
          <cell r="AL3430" t="str">
            <v>Chirografario</v>
          </cell>
          <cell r="AM3430" t="str">
            <v>Chirografario - Altro</v>
          </cell>
          <cell r="AN3430" t="str">
            <v>CONSUMER - NON IPO</v>
          </cell>
        </row>
        <row r="3431">
          <cell r="M3431">
            <v>10890.78</v>
          </cell>
          <cell r="N3431">
            <v>10890.78</v>
          </cell>
          <cell r="R3431">
            <v>520.9</v>
          </cell>
          <cell r="AB3431" t="str">
            <v>Chirografario</v>
          </cell>
          <cell r="AK3431">
            <v>17872.814301369865</v>
          </cell>
          <cell r="AL3431" t="str">
            <v>Chirografario</v>
          </cell>
          <cell r="AM3431" t="str">
            <v>Chirografario - Altro</v>
          </cell>
          <cell r="AN3431" t="str">
            <v>CONSUMER - NON IPO</v>
          </cell>
        </row>
        <row r="3432">
          <cell r="M3432">
            <v>6826.68</v>
          </cell>
          <cell r="N3432">
            <v>6826.68</v>
          </cell>
          <cell r="R3432">
            <v>1955.5800000000002</v>
          </cell>
          <cell r="AB3432" t="str">
            <v>Chirografario</v>
          </cell>
          <cell r="AK3432">
            <v>93665.790246575343</v>
          </cell>
          <cell r="AL3432" t="str">
            <v>Chirografario</v>
          </cell>
          <cell r="AM3432" t="str">
            <v>Chirografario - Altro</v>
          </cell>
          <cell r="AN3432" t="str">
            <v>CONSUMER - NON IPO</v>
          </cell>
        </row>
        <row r="3433">
          <cell r="M3433">
            <v>676.1</v>
          </cell>
          <cell r="N3433">
            <v>676.09999999999991</v>
          </cell>
          <cell r="R3433">
            <v>66.290000000000006</v>
          </cell>
          <cell r="AB3433" t="str">
            <v>Chirografario</v>
          </cell>
          <cell r="AK3433">
            <v>1304.0394520547943</v>
          </cell>
          <cell r="AL3433" t="str">
            <v>Chirografario</v>
          </cell>
          <cell r="AM3433" t="str">
            <v>Chirografario - Altro</v>
          </cell>
          <cell r="AN3433" t="str">
            <v>CONSUMER - NON IPO</v>
          </cell>
        </row>
        <row r="3434">
          <cell r="M3434">
            <v>31291.17</v>
          </cell>
          <cell r="N3434">
            <v>31291.17</v>
          </cell>
          <cell r="R3434">
            <v>1383.35</v>
          </cell>
          <cell r="AB3434" t="str">
            <v>Chirografario</v>
          </cell>
          <cell r="AK3434">
            <v>231811.84569863012</v>
          </cell>
          <cell r="AL3434" t="str">
            <v>Chirografario</v>
          </cell>
          <cell r="AM3434" t="str">
            <v>Chirografario - Altro</v>
          </cell>
          <cell r="AN3434" t="str">
            <v>CONSUMER - NON IPO</v>
          </cell>
        </row>
        <row r="3435">
          <cell r="M3435">
            <v>3860.78</v>
          </cell>
          <cell r="N3435">
            <v>3860.7799999999997</v>
          </cell>
          <cell r="R3435">
            <v>554.86</v>
          </cell>
          <cell r="AB3435" t="str">
            <v>Chirografario</v>
          </cell>
          <cell r="AK3435">
            <v>6854.206684931507</v>
          </cell>
          <cell r="AL3435" t="str">
            <v>Chirografario</v>
          </cell>
          <cell r="AM3435" t="str">
            <v>Chirografario - Altro</v>
          </cell>
          <cell r="AN3435" t="str">
            <v>CONSUMER - NON IPO</v>
          </cell>
        </row>
        <row r="3436">
          <cell r="M3436">
            <v>4682.2299999999996</v>
          </cell>
          <cell r="N3436">
            <v>4682.2300000000005</v>
          </cell>
          <cell r="R3436">
            <v>0</v>
          </cell>
          <cell r="AB3436" t="str">
            <v>Chirografario</v>
          </cell>
          <cell r="AK3436">
            <v>35841.50854794521</v>
          </cell>
          <cell r="AL3436" t="str">
            <v>Chirografario</v>
          </cell>
          <cell r="AM3436" t="str">
            <v>Chirografario - Altro</v>
          </cell>
          <cell r="AN3436" t="str">
            <v>CONSUMER - NON IPO</v>
          </cell>
        </row>
        <row r="3437">
          <cell r="M3437">
            <v>8377.94</v>
          </cell>
          <cell r="N3437">
            <v>8377.94</v>
          </cell>
          <cell r="R3437">
            <v>320.05</v>
          </cell>
          <cell r="AB3437" t="str">
            <v>Chirografario</v>
          </cell>
          <cell r="AK3437">
            <v>76985.234958904126</v>
          </cell>
          <cell r="AL3437" t="str">
            <v>Chirografario</v>
          </cell>
          <cell r="AM3437" t="str">
            <v>Chirografario - Altro</v>
          </cell>
          <cell r="AN3437" t="str">
            <v>CONSUMER - NON IPO</v>
          </cell>
        </row>
        <row r="3438">
          <cell r="M3438">
            <v>2258.6999999999998</v>
          </cell>
          <cell r="N3438">
            <v>2258.7000000000003</v>
          </cell>
          <cell r="R3438">
            <v>220.07</v>
          </cell>
          <cell r="AB3438" t="str">
            <v>Chirografario</v>
          </cell>
          <cell r="AK3438">
            <v>4226.5536986301377</v>
          </cell>
          <cell r="AL3438" t="str">
            <v>Chirografario</v>
          </cell>
          <cell r="AM3438" t="str">
            <v>Chirografario - Altro</v>
          </cell>
          <cell r="AN3438" t="str">
            <v>CONSUMER - NON IPO</v>
          </cell>
        </row>
        <row r="3439">
          <cell r="M3439">
            <v>7103.61</v>
          </cell>
          <cell r="N3439">
            <v>7103.61</v>
          </cell>
          <cell r="R3439">
            <v>328.39</v>
          </cell>
          <cell r="AB3439" t="str">
            <v>Chirografario</v>
          </cell>
          <cell r="AK3439">
            <v>15900.409232876711</v>
          </cell>
          <cell r="AL3439" t="str">
            <v>Chirografario</v>
          </cell>
          <cell r="AM3439" t="str">
            <v>Chirografario - Altro</v>
          </cell>
          <cell r="AN3439" t="str">
            <v>CONSUMER - NON IPO</v>
          </cell>
        </row>
        <row r="3440">
          <cell r="M3440">
            <v>6949.5</v>
          </cell>
          <cell r="N3440">
            <v>6949.5</v>
          </cell>
          <cell r="R3440">
            <v>675.12</v>
          </cell>
          <cell r="AB3440" t="str">
            <v>Chirografario</v>
          </cell>
          <cell r="AK3440">
            <v>23114.227397260274</v>
          </cell>
          <cell r="AL3440" t="str">
            <v>Chirografario</v>
          </cell>
          <cell r="AM3440" t="str">
            <v>Chirografario - Altro</v>
          </cell>
          <cell r="AN3440" t="str">
            <v>CONSUMER - NON IPO</v>
          </cell>
        </row>
        <row r="3441">
          <cell r="M3441">
            <v>1358.24</v>
          </cell>
          <cell r="N3441">
            <v>1358.24</v>
          </cell>
          <cell r="R3441">
            <v>65.290000000000006</v>
          </cell>
          <cell r="AB3441" t="str">
            <v>Chirografario</v>
          </cell>
          <cell r="AK3441">
            <v>3211.400328767123</v>
          </cell>
          <cell r="AL3441" t="str">
            <v>Chirografario</v>
          </cell>
          <cell r="AM3441" t="str">
            <v>Chirografario - Altro</v>
          </cell>
          <cell r="AN3441" t="str">
            <v>CONSUMER - NON IPO</v>
          </cell>
        </row>
        <row r="3442">
          <cell r="M3442">
            <v>1134.6500000000001</v>
          </cell>
          <cell r="N3442">
            <v>1134.6499999999999</v>
          </cell>
          <cell r="R3442">
            <v>56.13</v>
          </cell>
          <cell r="AB3442" t="str">
            <v>Chirografario</v>
          </cell>
          <cell r="AK3442">
            <v>2231.9964383561642</v>
          </cell>
          <cell r="AL3442" t="str">
            <v>Chirografario</v>
          </cell>
          <cell r="AM3442" t="str">
            <v>Chirografario - Altro</v>
          </cell>
          <cell r="AN3442" t="str">
            <v>CONSUMER - NON IPO</v>
          </cell>
        </row>
        <row r="3443">
          <cell r="M3443">
            <v>1799.43</v>
          </cell>
          <cell r="N3443">
            <v>1799.43</v>
          </cell>
          <cell r="R3443">
            <v>88.91</v>
          </cell>
          <cell r="AB3443" t="str">
            <v>Chirografario</v>
          </cell>
          <cell r="AK3443">
            <v>3667.8792328767126</v>
          </cell>
          <cell r="AL3443" t="str">
            <v>Chirografario</v>
          </cell>
          <cell r="AM3443" t="str">
            <v>Chirografario - Altro</v>
          </cell>
          <cell r="AN3443" t="str">
            <v>CONSUMER - NON IPO</v>
          </cell>
        </row>
        <row r="3444">
          <cell r="M3444">
            <v>730.95</v>
          </cell>
          <cell r="N3444">
            <v>730.94999999999993</v>
          </cell>
          <cell r="R3444">
            <v>0</v>
          </cell>
          <cell r="AB3444" t="str">
            <v>Chirografario</v>
          </cell>
          <cell r="AK3444">
            <v>2911.7843835616436</v>
          </cell>
          <cell r="AL3444" t="str">
            <v>Chirografario</v>
          </cell>
          <cell r="AM3444" t="str">
            <v>Chirografario - Altro</v>
          </cell>
          <cell r="AN3444" t="str">
            <v>CONSUMER - NON IPO</v>
          </cell>
        </row>
        <row r="3445">
          <cell r="M3445">
            <v>1548.91</v>
          </cell>
          <cell r="N3445">
            <v>1548.91</v>
          </cell>
          <cell r="R3445">
            <v>73.569999999999993</v>
          </cell>
          <cell r="AB3445" t="str">
            <v>Chirografario</v>
          </cell>
          <cell r="AK3445">
            <v>3662.2173424657535</v>
          </cell>
          <cell r="AL3445" t="str">
            <v>Chirografario</v>
          </cell>
          <cell r="AM3445" t="str">
            <v>Chirografario - Altro</v>
          </cell>
          <cell r="AN3445" t="str">
            <v>CONSUMER - NON IPO</v>
          </cell>
        </row>
        <row r="3446">
          <cell r="M3446">
            <v>3128.63</v>
          </cell>
          <cell r="N3446">
            <v>3128.63</v>
          </cell>
          <cell r="R3446">
            <v>142.9</v>
          </cell>
          <cell r="AB3446" t="str">
            <v>Chirografario</v>
          </cell>
          <cell r="AK3446">
            <v>7268.707506849315</v>
          </cell>
          <cell r="AL3446" t="str">
            <v>Chirografario</v>
          </cell>
          <cell r="AM3446" t="str">
            <v>Chirografario - Altro</v>
          </cell>
          <cell r="AN3446" t="str">
            <v>CONSUMER - NON IPO</v>
          </cell>
        </row>
        <row r="3447">
          <cell r="M3447">
            <v>3159.13</v>
          </cell>
          <cell r="N3447">
            <v>3159.1299999999997</v>
          </cell>
          <cell r="R3447">
            <v>309.22000000000003</v>
          </cell>
          <cell r="AB3447" t="str">
            <v>Chirografario</v>
          </cell>
          <cell r="AK3447">
            <v>6153.8121369863011</v>
          </cell>
          <cell r="AL3447" t="str">
            <v>Chirografario</v>
          </cell>
          <cell r="AM3447" t="str">
            <v>Chirografario - Altro</v>
          </cell>
          <cell r="AN3447" t="str">
            <v>CONSUMER - NON IPO</v>
          </cell>
        </row>
        <row r="3448">
          <cell r="M3448">
            <v>3070.54</v>
          </cell>
          <cell r="N3448">
            <v>3070.54</v>
          </cell>
          <cell r="R3448">
            <v>145.88999999999999</v>
          </cell>
          <cell r="AB3448" t="str">
            <v>Chirografario</v>
          </cell>
          <cell r="AK3448">
            <v>10616.497205479451</v>
          </cell>
          <cell r="AL3448" t="str">
            <v>Chirografario</v>
          </cell>
          <cell r="AM3448" t="str">
            <v>Chirografario - Altro</v>
          </cell>
          <cell r="AN3448" t="str">
            <v>CONSUMER - NON IPO</v>
          </cell>
        </row>
        <row r="3449">
          <cell r="M3449">
            <v>1395.13</v>
          </cell>
          <cell r="N3449">
            <v>1395.13</v>
          </cell>
          <cell r="R3449">
            <v>68.37</v>
          </cell>
          <cell r="AB3449" t="str">
            <v>Chirografario</v>
          </cell>
          <cell r="AK3449">
            <v>3589.115260273973</v>
          </cell>
          <cell r="AL3449" t="str">
            <v>Chirografario</v>
          </cell>
          <cell r="AM3449" t="str">
            <v>Chirografario - Altro</v>
          </cell>
          <cell r="AN3449" t="str">
            <v>CONSUMER - NON IPO</v>
          </cell>
        </row>
        <row r="3450">
          <cell r="M3450">
            <v>5804.98</v>
          </cell>
          <cell r="N3450">
            <v>5804.9800000000005</v>
          </cell>
          <cell r="R3450">
            <v>490.59999999999997</v>
          </cell>
          <cell r="AB3450" t="str">
            <v>Chirografario</v>
          </cell>
          <cell r="AK3450">
            <v>12993.612767123288</v>
          </cell>
          <cell r="AL3450" t="str">
            <v>Chirografario</v>
          </cell>
          <cell r="AM3450" t="str">
            <v>Chirografario - Altro</v>
          </cell>
          <cell r="AN3450" t="str">
            <v>CONSUMER - NON IPO</v>
          </cell>
        </row>
        <row r="3451">
          <cell r="M3451">
            <v>6198.39</v>
          </cell>
          <cell r="N3451">
            <v>6198.3899999999994</v>
          </cell>
          <cell r="R3451">
            <v>601.54999999999995</v>
          </cell>
          <cell r="AB3451" t="str">
            <v>Chirografario</v>
          </cell>
          <cell r="AK3451">
            <v>14400.643068493147</v>
          </cell>
          <cell r="AL3451" t="str">
            <v>Chirografario</v>
          </cell>
          <cell r="AM3451" t="str">
            <v>Chirografario - Altro</v>
          </cell>
          <cell r="AN3451" t="str">
            <v>CONSUMER - NON IPO</v>
          </cell>
        </row>
        <row r="3452">
          <cell r="M3452">
            <v>0</v>
          </cell>
          <cell r="N3452">
            <v>22791.200000000001</v>
          </cell>
          <cell r="R3452">
            <v>0</v>
          </cell>
          <cell r="AB3452" t="str">
            <v>Chirografario</v>
          </cell>
          <cell r="AK3452">
            <v>399751.40383561648</v>
          </cell>
          <cell r="AL3452" t="str">
            <v>Chirografario</v>
          </cell>
          <cell r="AM3452" t="str">
            <v>Chirografario - Altro</v>
          </cell>
          <cell r="AN3452" t="str">
            <v>CONSUMER - NON IPO</v>
          </cell>
        </row>
        <row r="3453">
          <cell r="M3453">
            <v>2121.85</v>
          </cell>
          <cell r="N3453">
            <v>2121.85</v>
          </cell>
          <cell r="R3453">
            <v>102.32</v>
          </cell>
          <cell r="AB3453" t="str">
            <v>Chirografario</v>
          </cell>
          <cell r="AK3453">
            <v>4929.6679452054786</v>
          </cell>
          <cell r="AL3453" t="str">
            <v>Chirografario</v>
          </cell>
          <cell r="AM3453" t="str">
            <v>Chirografario - Altro</v>
          </cell>
          <cell r="AN3453" t="str">
            <v>CONSUMER - NON IPO</v>
          </cell>
        </row>
        <row r="3454">
          <cell r="M3454">
            <v>14395.839999999998</v>
          </cell>
          <cell r="N3454">
            <v>14395.84</v>
          </cell>
          <cell r="R3454">
            <v>473.08000000000004</v>
          </cell>
          <cell r="AB3454" t="str">
            <v>Chirografario</v>
          </cell>
          <cell r="AK3454">
            <v>206866.2487671233</v>
          </cell>
          <cell r="AL3454" t="str">
            <v>Chirografario</v>
          </cell>
          <cell r="AM3454" t="str">
            <v>Chirografario - Altro</v>
          </cell>
          <cell r="AN3454" t="str">
            <v>CONSUMER - NON IPO</v>
          </cell>
        </row>
        <row r="3455">
          <cell r="M3455">
            <v>43188.480000000003</v>
          </cell>
          <cell r="N3455">
            <v>43188.480000000003</v>
          </cell>
          <cell r="R3455">
            <v>1123.42</v>
          </cell>
          <cell r="AB3455" t="str">
            <v>Chirografario</v>
          </cell>
          <cell r="AK3455">
            <v>78804.185424657539</v>
          </cell>
          <cell r="AL3455" t="str">
            <v>Chirografario</v>
          </cell>
          <cell r="AM3455" t="str">
            <v>Chirografario - Altro</v>
          </cell>
          <cell r="AN3455" t="str">
            <v>CONSUMER - NON IPO</v>
          </cell>
        </row>
        <row r="3456">
          <cell r="M3456">
            <v>13680.91</v>
          </cell>
          <cell r="N3456">
            <v>13680.91</v>
          </cell>
          <cell r="R3456">
            <v>613.99</v>
          </cell>
          <cell r="AB3456" t="str">
            <v>Chirografario</v>
          </cell>
          <cell r="AK3456">
            <v>40855.320273972604</v>
          </cell>
          <cell r="AL3456" t="str">
            <v>Chirografario</v>
          </cell>
          <cell r="AM3456" t="str">
            <v>Chirografario - Altro</v>
          </cell>
          <cell r="AN3456" t="str">
            <v>CONSUMER - NON IPO</v>
          </cell>
        </row>
        <row r="3457">
          <cell r="M3457">
            <v>16896.669999999998</v>
          </cell>
          <cell r="N3457">
            <v>16896.670000000002</v>
          </cell>
          <cell r="R3457">
            <v>1605.67</v>
          </cell>
          <cell r="AB3457" t="str">
            <v>Chirografario</v>
          </cell>
          <cell r="AK3457">
            <v>48838.320136986309</v>
          </cell>
          <cell r="AL3457" t="str">
            <v>Chirografario</v>
          </cell>
          <cell r="AM3457" t="str">
            <v>Chirografario - Altro</v>
          </cell>
          <cell r="AN3457" t="str">
            <v>CONSUMER - NON IPO</v>
          </cell>
        </row>
        <row r="3458">
          <cell r="M3458">
            <v>2551.3199999999997</v>
          </cell>
          <cell r="N3458">
            <v>2551.3199999999997</v>
          </cell>
          <cell r="R3458">
            <v>125.67999999999999</v>
          </cell>
          <cell r="AB3458" t="str">
            <v>Chirografario</v>
          </cell>
          <cell r="AK3458">
            <v>4969.8315616438349</v>
          </cell>
          <cell r="AL3458" t="str">
            <v>Chirografario</v>
          </cell>
          <cell r="AM3458" t="str">
            <v>Chirografario - Altro</v>
          </cell>
          <cell r="AN3458" t="str">
            <v>CONSUMER - NON IPO</v>
          </cell>
        </row>
        <row r="3459">
          <cell r="M3459">
            <v>9310.2300000000014</v>
          </cell>
          <cell r="N3459">
            <v>9310.2300000000014</v>
          </cell>
          <cell r="R3459">
            <v>620.01</v>
          </cell>
          <cell r="AB3459" t="str">
            <v>Chirografario</v>
          </cell>
          <cell r="AK3459">
            <v>21502.805178082195</v>
          </cell>
          <cell r="AL3459" t="str">
            <v>Chirografario</v>
          </cell>
          <cell r="AM3459" t="str">
            <v>Chirografario - Altro</v>
          </cell>
          <cell r="AN3459" t="str">
            <v>CONSUMER - NON IPO</v>
          </cell>
        </row>
        <row r="3460">
          <cell r="M3460">
            <v>3987.74</v>
          </cell>
          <cell r="N3460">
            <v>3987.7400000000002</v>
          </cell>
          <cell r="R3460">
            <v>189.44</v>
          </cell>
          <cell r="AB3460" t="str">
            <v>Chirografario</v>
          </cell>
          <cell r="AK3460">
            <v>13809.598246575344</v>
          </cell>
          <cell r="AL3460" t="str">
            <v>Chirografario</v>
          </cell>
          <cell r="AM3460" t="str">
            <v>Chirografario - Altro</v>
          </cell>
          <cell r="AN3460" t="str">
            <v>CONSUMER - NON IPO</v>
          </cell>
        </row>
        <row r="3461">
          <cell r="M3461">
            <v>747.11</v>
          </cell>
          <cell r="N3461">
            <v>747.11</v>
          </cell>
          <cell r="R3461">
            <v>70.95</v>
          </cell>
          <cell r="AB3461" t="str">
            <v>Chirografario</v>
          </cell>
          <cell r="AK3461">
            <v>1234.2666575342466</v>
          </cell>
          <cell r="AL3461" t="str">
            <v>Chirografario</v>
          </cell>
          <cell r="AM3461" t="str">
            <v>Chirografario - Altro</v>
          </cell>
          <cell r="AN3461" t="str">
            <v>CONSUMER - NON IPO</v>
          </cell>
        </row>
        <row r="3462">
          <cell r="M3462">
            <v>2087.9</v>
          </cell>
          <cell r="N3462">
            <v>2087.9</v>
          </cell>
          <cell r="R3462">
            <v>85.61</v>
          </cell>
          <cell r="AB3462" t="str">
            <v>Chirografario</v>
          </cell>
          <cell r="AK3462">
            <v>6034.8890410958911</v>
          </cell>
          <cell r="AL3462" t="str">
            <v>Chirografario</v>
          </cell>
          <cell r="AM3462" t="str">
            <v>Chirografario - Altro</v>
          </cell>
          <cell r="AN3462" t="str">
            <v>CONSUMER - NON IPO</v>
          </cell>
        </row>
        <row r="3463">
          <cell r="M3463">
            <v>810.17</v>
          </cell>
          <cell r="N3463">
            <v>810.17</v>
          </cell>
          <cell r="R3463">
            <v>68.040000000000006</v>
          </cell>
          <cell r="AB3463" t="str">
            <v>Chirografario</v>
          </cell>
          <cell r="AK3463">
            <v>1369.5202465753425</v>
          </cell>
          <cell r="AL3463" t="str">
            <v>Chirografario</v>
          </cell>
          <cell r="AM3463" t="str">
            <v>Chirografario - Altro</v>
          </cell>
          <cell r="AN3463" t="str">
            <v>CONSUMER - NON IPO</v>
          </cell>
        </row>
        <row r="3464">
          <cell r="M3464">
            <v>6087.38</v>
          </cell>
          <cell r="N3464">
            <v>6087.38</v>
          </cell>
          <cell r="R3464">
            <v>261.10000000000002</v>
          </cell>
          <cell r="AB3464" t="str">
            <v>Chirografario</v>
          </cell>
          <cell r="AK3464">
            <v>15893.89901369863</v>
          </cell>
          <cell r="AL3464" t="str">
            <v>Chirografario</v>
          </cell>
          <cell r="AM3464" t="str">
            <v>Chirografario - Altro</v>
          </cell>
          <cell r="AN3464" t="str">
            <v>CONSUMER - NON IPO</v>
          </cell>
        </row>
        <row r="3465">
          <cell r="M3465">
            <v>406.81</v>
          </cell>
          <cell r="N3465">
            <v>406.81</v>
          </cell>
          <cell r="R3465">
            <v>0</v>
          </cell>
          <cell r="AB3465" t="str">
            <v>Chirografario</v>
          </cell>
          <cell r="AK3465">
            <v>1025.3841095890411</v>
          </cell>
          <cell r="AL3465" t="str">
            <v>Chirografario</v>
          </cell>
          <cell r="AM3465" t="str">
            <v>Chirografario - Altro</v>
          </cell>
          <cell r="AN3465" t="str">
            <v>CONSUMER - NON IPO</v>
          </cell>
        </row>
        <row r="3466">
          <cell r="M3466">
            <v>3895.92</v>
          </cell>
          <cell r="N3466">
            <v>3895.92</v>
          </cell>
          <cell r="R3466">
            <v>187.3</v>
          </cell>
          <cell r="AB3466" t="str">
            <v>Chirografario</v>
          </cell>
          <cell r="AK3466">
            <v>9158.0804383561644</v>
          </cell>
          <cell r="AL3466" t="str">
            <v>Chirografario</v>
          </cell>
          <cell r="AM3466" t="str">
            <v>Chirografario - Altro</v>
          </cell>
          <cell r="AN3466" t="str">
            <v>CONSUMER - NON IPO</v>
          </cell>
        </row>
        <row r="3467">
          <cell r="M3467">
            <v>11444.73</v>
          </cell>
          <cell r="N3467">
            <v>11444.73</v>
          </cell>
          <cell r="R3467">
            <v>502.76</v>
          </cell>
          <cell r="AB3467" t="str">
            <v>Chirografario</v>
          </cell>
          <cell r="AK3467">
            <v>64654.885643835609</v>
          </cell>
          <cell r="AL3467" t="str">
            <v>Chirografario</v>
          </cell>
          <cell r="AM3467" t="str">
            <v>Chirografario - Altro</v>
          </cell>
          <cell r="AN3467" t="str">
            <v>CONSUMER - NON IPO</v>
          </cell>
        </row>
        <row r="3468">
          <cell r="M3468">
            <v>1119.53</v>
          </cell>
          <cell r="N3468">
            <v>1119.53</v>
          </cell>
          <cell r="R3468">
            <v>54.81</v>
          </cell>
          <cell r="AB3468" t="str">
            <v>Chirografario</v>
          </cell>
          <cell r="AK3468">
            <v>2202.2535342465753</v>
          </cell>
          <cell r="AL3468" t="str">
            <v>Chirografario</v>
          </cell>
          <cell r="AM3468" t="str">
            <v>Chirografario - Altro</v>
          </cell>
          <cell r="AN3468" t="str">
            <v>CONSUMER - NON IPO</v>
          </cell>
        </row>
        <row r="3469">
          <cell r="M3469">
            <v>17605.530000000002</v>
          </cell>
          <cell r="N3469">
            <v>17605.53</v>
          </cell>
          <cell r="R3469">
            <v>839.27</v>
          </cell>
          <cell r="AB3469" t="str">
            <v>Chirografario</v>
          </cell>
          <cell r="AK3469">
            <v>42060.334684931506</v>
          </cell>
          <cell r="AL3469" t="str">
            <v>Chirografario</v>
          </cell>
          <cell r="AM3469" t="str">
            <v>Chirografario - Altro</v>
          </cell>
          <cell r="AN3469" t="str">
            <v>CONSUMER - NON IPO</v>
          </cell>
        </row>
        <row r="3470">
          <cell r="M3470">
            <v>13959.01</v>
          </cell>
          <cell r="N3470">
            <v>13959.01</v>
          </cell>
          <cell r="R3470">
            <v>9538.91</v>
          </cell>
          <cell r="AB3470" t="str">
            <v>Chirografario</v>
          </cell>
          <cell r="AK3470">
            <v>25470.412767123289</v>
          </cell>
          <cell r="AL3470" t="str">
            <v>Chirografario</v>
          </cell>
          <cell r="AM3470" t="str">
            <v>Chirografario - Altro</v>
          </cell>
          <cell r="AN3470" t="str">
            <v>CONSUMER - NON IPO</v>
          </cell>
        </row>
        <row r="3471">
          <cell r="M3471">
            <v>23682.21</v>
          </cell>
          <cell r="N3471">
            <v>23682.21</v>
          </cell>
          <cell r="R3471">
            <v>1039.71</v>
          </cell>
          <cell r="AB3471" t="str">
            <v>Chirografario</v>
          </cell>
          <cell r="AK3471">
            <v>76821.1962739726</v>
          </cell>
          <cell r="AL3471" t="str">
            <v>Chirografario</v>
          </cell>
          <cell r="AM3471" t="str">
            <v>Chirografario - Altro</v>
          </cell>
          <cell r="AN3471" t="str">
            <v>CONSUMER - NON IPO</v>
          </cell>
        </row>
        <row r="3472">
          <cell r="M3472">
            <v>8458.85</v>
          </cell>
          <cell r="N3472">
            <v>8458.85</v>
          </cell>
          <cell r="R3472">
            <v>374.69</v>
          </cell>
          <cell r="AB3472" t="str">
            <v>Chirografario</v>
          </cell>
          <cell r="AK3472">
            <v>39304.683835616437</v>
          </cell>
          <cell r="AL3472" t="str">
            <v>Chirografario</v>
          </cell>
          <cell r="AM3472" t="str">
            <v>Chirografario - Altro</v>
          </cell>
          <cell r="AN3472" t="str">
            <v>CONSUMER - NON IPO</v>
          </cell>
        </row>
        <row r="3473">
          <cell r="M3473">
            <v>1112.02</v>
          </cell>
          <cell r="N3473">
            <v>1112.02</v>
          </cell>
          <cell r="R3473">
            <v>49.24</v>
          </cell>
          <cell r="AB3473" t="str">
            <v>Chirografario</v>
          </cell>
          <cell r="AK3473">
            <v>2394.6512876712327</v>
          </cell>
          <cell r="AL3473" t="str">
            <v>Chirografario</v>
          </cell>
          <cell r="AM3473" t="str">
            <v>Chirografario - Altro</v>
          </cell>
          <cell r="AN3473" t="str">
            <v>CONSUMER - NON IPO</v>
          </cell>
        </row>
        <row r="3474">
          <cell r="M3474">
            <v>3193.04</v>
          </cell>
          <cell r="N3474">
            <v>3193.04</v>
          </cell>
          <cell r="R3474">
            <v>138.22999999999999</v>
          </cell>
          <cell r="AB3474" t="str">
            <v>Chirografario</v>
          </cell>
          <cell r="AK3474">
            <v>8433.1248219178069</v>
          </cell>
          <cell r="AL3474" t="str">
            <v>Chirografario</v>
          </cell>
          <cell r="AM3474" t="str">
            <v>Chirografario - Altro</v>
          </cell>
          <cell r="AN3474" t="str">
            <v>CONSUMER - NON IPO</v>
          </cell>
        </row>
        <row r="3475">
          <cell r="M3475">
            <v>10861.52</v>
          </cell>
          <cell r="N3475">
            <v>10861.52</v>
          </cell>
          <cell r="R3475">
            <v>498.57</v>
          </cell>
          <cell r="AB3475" t="str">
            <v>Chirografario</v>
          </cell>
          <cell r="AK3475">
            <v>31989.40821917808</v>
          </cell>
          <cell r="AL3475" t="str">
            <v>Chirografario</v>
          </cell>
          <cell r="AM3475" t="str">
            <v>Chirografario - Altro</v>
          </cell>
          <cell r="AN3475" t="str">
            <v>CONSUMER - NON IPO</v>
          </cell>
        </row>
        <row r="3476">
          <cell r="M3476">
            <v>35973.379999999997</v>
          </cell>
          <cell r="N3476">
            <v>35973.380000000005</v>
          </cell>
          <cell r="R3476">
            <v>827.12</v>
          </cell>
          <cell r="AB3476" t="str">
            <v>Chirografario</v>
          </cell>
          <cell r="AK3476">
            <v>217712.86690410963</v>
          </cell>
          <cell r="AL3476" t="str">
            <v>Chirografario</v>
          </cell>
          <cell r="AM3476" t="str">
            <v>Chirografario - Altro</v>
          </cell>
          <cell r="AN3476" t="str">
            <v>CONSUMER - NON IPO</v>
          </cell>
        </row>
        <row r="3477">
          <cell r="M3477">
            <v>2153.9899999999998</v>
          </cell>
          <cell r="N3477">
            <v>2153.9899999999998</v>
          </cell>
          <cell r="R3477">
            <v>104.43</v>
          </cell>
          <cell r="AB3477" t="str">
            <v>Chirografario</v>
          </cell>
          <cell r="AK3477">
            <v>5269.8988219178073</v>
          </cell>
          <cell r="AL3477" t="str">
            <v>Chirografario</v>
          </cell>
          <cell r="AM3477" t="str">
            <v>Chirografario - Altro</v>
          </cell>
          <cell r="AN3477" t="str">
            <v>CONSUMER - NON IPO</v>
          </cell>
        </row>
        <row r="3478">
          <cell r="M3478">
            <v>76549.77</v>
          </cell>
          <cell r="N3478">
            <v>76549.77</v>
          </cell>
          <cell r="R3478">
            <v>0</v>
          </cell>
          <cell r="AB3478" t="str">
            <v>Chirografario</v>
          </cell>
          <cell r="AK3478">
            <v>452377.68189041101</v>
          </cell>
          <cell r="AL3478" t="str">
            <v>Chirografario</v>
          </cell>
          <cell r="AM3478" t="str">
            <v>Chirografario - Altro</v>
          </cell>
          <cell r="AN3478" t="str">
            <v>CONSUMER - NON IPO</v>
          </cell>
        </row>
        <row r="3479">
          <cell r="M3479">
            <v>3217.25</v>
          </cell>
          <cell r="N3479">
            <v>3217.25</v>
          </cell>
          <cell r="R3479">
            <v>136.47</v>
          </cell>
          <cell r="AB3479" t="str">
            <v>Chirografario</v>
          </cell>
          <cell r="AK3479">
            <v>13468.378082191779</v>
          </cell>
          <cell r="AL3479" t="str">
            <v>Chirografario</v>
          </cell>
          <cell r="AM3479" t="str">
            <v>Chirografario - Altro</v>
          </cell>
          <cell r="AN3479" t="str">
            <v>CONSUMER - NON IPO</v>
          </cell>
        </row>
        <row r="3480">
          <cell r="M3480">
            <v>22538.73</v>
          </cell>
          <cell r="N3480">
            <v>22538.730000000003</v>
          </cell>
          <cell r="R3480">
            <v>1083.5899999999999</v>
          </cell>
          <cell r="AB3480" t="str">
            <v>Chirografario</v>
          </cell>
          <cell r="AK3480">
            <v>44336.460657534248</v>
          </cell>
          <cell r="AL3480" t="str">
            <v>Chirografario</v>
          </cell>
          <cell r="AM3480" t="str">
            <v>Chirografario - Altro</v>
          </cell>
          <cell r="AN3480" t="str">
            <v>CONSUMER - NON IPO</v>
          </cell>
        </row>
        <row r="3481">
          <cell r="M3481">
            <v>1074.56</v>
          </cell>
          <cell r="N3481">
            <v>1074.56</v>
          </cell>
          <cell r="R3481">
            <v>0</v>
          </cell>
          <cell r="AB3481" t="str">
            <v>Chirografario</v>
          </cell>
          <cell r="AK3481">
            <v>2269.8240000000001</v>
          </cell>
          <cell r="AL3481" t="str">
            <v>Chirografario</v>
          </cell>
          <cell r="AM3481" t="str">
            <v>Chirografario - Altro</v>
          </cell>
          <cell r="AN3481" t="str">
            <v>CONSUMER - NON IPO</v>
          </cell>
        </row>
        <row r="3482">
          <cell r="M3482">
            <v>7573.65</v>
          </cell>
          <cell r="N3482">
            <v>7573.65</v>
          </cell>
          <cell r="R3482">
            <v>358.43</v>
          </cell>
          <cell r="AB3482" t="str">
            <v>Chirografario</v>
          </cell>
          <cell r="AK3482">
            <v>14711.555753424656</v>
          </cell>
          <cell r="AL3482" t="str">
            <v>Chirografario</v>
          </cell>
          <cell r="AM3482" t="str">
            <v>Chirografario - Altro</v>
          </cell>
          <cell r="AN3482" t="str">
            <v>CONSUMER - NON IPO</v>
          </cell>
        </row>
        <row r="3483">
          <cell r="M3483">
            <v>6195.6</v>
          </cell>
          <cell r="N3483">
            <v>6195.5999999999995</v>
          </cell>
          <cell r="R3483">
            <v>875.11</v>
          </cell>
          <cell r="AB3483" t="str">
            <v>Chirografario</v>
          </cell>
          <cell r="AK3483">
            <v>9794.1402739726018</v>
          </cell>
          <cell r="AL3483" t="str">
            <v>Chirografario</v>
          </cell>
          <cell r="AM3483" t="str">
            <v>Chirografario - Altro</v>
          </cell>
          <cell r="AN3483" t="str">
            <v>CONSUMER - NON IPO</v>
          </cell>
        </row>
        <row r="3484">
          <cell r="M3484">
            <v>8102.6</v>
          </cell>
          <cell r="N3484">
            <v>8102.6</v>
          </cell>
          <cell r="R3484">
            <v>347.26</v>
          </cell>
          <cell r="AB3484" t="str">
            <v>Chirografario</v>
          </cell>
          <cell r="AK3484">
            <v>44153.620273972607</v>
          </cell>
          <cell r="AL3484" t="str">
            <v>Chirografario</v>
          </cell>
          <cell r="AM3484" t="str">
            <v>Chirografario - Altro</v>
          </cell>
          <cell r="AN3484" t="str">
            <v>CONSUMER - NON IPO</v>
          </cell>
        </row>
        <row r="3485">
          <cell r="M3485">
            <v>14866.64</v>
          </cell>
          <cell r="N3485">
            <v>14866.640000000001</v>
          </cell>
          <cell r="R3485">
            <v>732.94</v>
          </cell>
          <cell r="AB3485" t="str">
            <v>Chirografario</v>
          </cell>
          <cell r="AK3485">
            <v>30303.507287671237</v>
          </cell>
          <cell r="AL3485" t="str">
            <v>Chirografario</v>
          </cell>
          <cell r="AM3485" t="str">
            <v>Chirografario - Altro</v>
          </cell>
          <cell r="AN3485" t="str">
            <v>CONSUMER - NON IPO</v>
          </cell>
        </row>
        <row r="3486">
          <cell r="M3486">
            <v>24323.17</v>
          </cell>
          <cell r="N3486">
            <v>24323.17</v>
          </cell>
          <cell r="R3486">
            <v>1103.6500000000001</v>
          </cell>
          <cell r="AB3486" t="str">
            <v>Chirografario</v>
          </cell>
          <cell r="AK3486">
            <v>69304.37479452054</v>
          </cell>
          <cell r="AL3486" t="str">
            <v>Chirografario</v>
          </cell>
          <cell r="AM3486" t="str">
            <v>Chirografario - Altro</v>
          </cell>
          <cell r="AN3486" t="str">
            <v>CONSUMER - NON IPO</v>
          </cell>
        </row>
        <row r="3487">
          <cell r="M3487">
            <v>3631.44</v>
          </cell>
          <cell r="N3487">
            <v>3631.44</v>
          </cell>
          <cell r="R3487">
            <v>178.29</v>
          </cell>
          <cell r="AB3487" t="str">
            <v>Chirografario</v>
          </cell>
          <cell r="AK3487">
            <v>7073.8461369863016</v>
          </cell>
          <cell r="AL3487" t="str">
            <v>Chirografario</v>
          </cell>
          <cell r="AM3487" t="str">
            <v>Chirografario - Altro</v>
          </cell>
          <cell r="AN3487" t="str">
            <v>CONSUMER - NON IPO</v>
          </cell>
        </row>
        <row r="3488">
          <cell r="M3488">
            <v>32886.620000000003</v>
          </cell>
          <cell r="N3488">
            <v>32886.620000000003</v>
          </cell>
          <cell r="R3488">
            <v>11586.98</v>
          </cell>
          <cell r="AB3488" t="str">
            <v>Ipotecario</v>
          </cell>
          <cell r="AK3488">
            <v>150377.4487123288</v>
          </cell>
          <cell r="AL3488" t="str">
            <v>Ipotecario</v>
          </cell>
          <cell r="AM3488" t="str">
            <v>Ipotecario</v>
          </cell>
          <cell r="AN3488" t="str">
            <v>CONSUMER - IPO</v>
          </cell>
        </row>
        <row r="3489">
          <cell r="M3489">
            <v>2923.87</v>
          </cell>
          <cell r="N3489">
            <v>2923.87</v>
          </cell>
          <cell r="R3489">
            <v>277.93</v>
          </cell>
          <cell r="AB3489" t="str">
            <v>Chirografario</v>
          </cell>
          <cell r="AK3489">
            <v>8451.1858904109595</v>
          </cell>
          <cell r="AL3489" t="str">
            <v>Chirografario</v>
          </cell>
          <cell r="AM3489" t="str">
            <v>Chirografario - Altro</v>
          </cell>
          <cell r="AN3489" t="str">
            <v>CONSUMER - NON IPO</v>
          </cell>
        </row>
        <row r="3490">
          <cell r="M3490">
            <v>2958.42</v>
          </cell>
          <cell r="N3490">
            <v>2958.42</v>
          </cell>
          <cell r="R3490">
            <v>137.62</v>
          </cell>
          <cell r="AB3490" t="str">
            <v>Chirografario</v>
          </cell>
          <cell r="AK3490">
            <v>14986.626246575343</v>
          </cell>
          <cell r="AL3490" t="str">
            <v>Chirografario</v>
          </cell>
          <cell r="AM3490" t="str">
            <v>Chirografario - Altro</v>
          </cell>
          <cell r="AN3490" t="str">
            <v>CONSUMER - NON IPO</v>
          </cell>
        </row>
        <row r="3491">
          <cell r="M3491">
            <v>15092.82</v>
          </cell>
          <cell r="N3491">
            <v>15092.820000000002</v>
          </cell>
          <cell r="R3491">
            <v>716.4</v>
          </cell>
          <cell r="AB3491" t="str">
            <v>Chirografario</v>
          </cell>
          <cell r="AK3491">
            <v>33617.70591780822</v>
          </cell>
          <cell r="AL3491" t="str">
            <v>Chirografario</v>
          </cell>
          <cell r="AM3491" t="str">
            <v>Chirografario - Altro</v>
          </cell>
          <cell r="AN3491" t="str">
            <v>CONSUMER - NON IPO</v>
          </cell>
        </row>
        <row r="3492">
          <cell r="M3492">
            <v>3706.39</v>
          </cell>
          <cell r="N3492">
            <v>3706.39</v>
          </cell>
          <cell r="R3492">
            <v>167.38</v>
          </cell>
          <cell r="AB3492" t="str">
            <v>Chirografario</v>
          </cell>
          <cell r="AK3492">
            <v>13251.613561643835</v>
          </cell>
          <cell r="AL3492" t="str">
            <v>Chirografario</v>
          </cell>
          <cell r="AM3492" t="str">
            <v>Chirografario - Altro</v>
          </cell>
          <cell r="AN3492" t="str">
            <v>CONSUMER - NON IPO</v>
          </cell>
        </row>
        <row r="3493">
          <cell r="M3493">
            <v>10168.48</v>
          </cell>
          <cell r="N3493">
            <v>10168.48</v>
          </cell>
          <cell r="R3493">
            <v>476.57</v>
          </cell>
          <cell r="AB3493" t="str">
            <v>Chirografario</v>
          </cell>
          <cell r="AK3493">
            <v>21479.172821917808</v>
          </cell>
          <cell r="AL3493" t="str">
            <v>Chirografario</v>
          </cell>
          <cell r="AM3493" t="str">
            <v>Chirografario - Altro</v>
          </cell>
          <cell r="AN3493" t="str">
            <v>CONSUMER - NON IPO</v>
          </cell>
        </row>
        <row r="3494">
          <cell r="M3494">
            <v>5441.06</v>
          </cell>
          <cell r="N3494">
            <v>5441.06</v>
          </cell>
          <cell r="R3494">
            <v>770.92</v>
          </cell>
          <cell r="AB3494" t="str">
            <v>Chirografario</v>
          </cell>
          <cell r="AK3494">
            <v>9331.7905753424675</v>
          </cell>
          <cell r="AL3494" t="str">
            <v>Chirografario</v>
          </cell>
          <cell r="AM3494" t="str">
            <v>Chirografario - Altro</v>
          </cell>
          <cell r="AN3494" t="str">
            <v>CONSUMER - NON IPO</v>
          </cell>
        </row>
        <row r="3495">
          <cell r="M3495">
            <v>5204.08</v>
          </cell>
          <cell r="N3495">
            <v>5204.08</v>
          </cell>
          <cell r="R3495">
            <v>244.76999999999998</v>
          </cell>
          <cell r="AB3495" t="str">
            <v>Chirografario</v>
          </cell>
          <cell r="AK3495">
            <v>11933.739616438355</v>
          </cell>
          <cell r="AL3495" t="str">
            <v>Chirografario</v>
          </cell>
          <cell r="AM3495" t="str">
            <v>Chirografario - Altro</v>
          </cell>
          <cell r="AN3495" t="str">
            <v>CONSUMER - NON IPO</v>
          </cell>
        </row>
        <row r="3496">
          <cell r="M3496">
            <v>6376.85</v>
          </cell>
          <cell r="N3496">
            <v>6376.8499999999995</v>
          </cell>
          <cell r="R3496">
            <v>512.29</v>
          </cell>
          <cell r="AB3496" t="str">
            <v>Chirografario</v>
          </cell>
          <cell r="AK3496">
            <v>16841.87232876712</v>
          </cell>
          <cell r="AL3496" t="str">
            <v>Chirografario</v>
          </cell>
          <cell r="AM3496" t="str">
            <v>Chirografario - Altro</v>
          </cell>
          <cell r="AN3496" t="str">
            <v>CONSUMER - NON IPO</v>
          </cell>
        </row>
        <row r="3497">
          <cell r="M3497">
            <v>1175.53</v>
          </cell>
          <cell r="N3497">
            <v>1175.53</v>
          </cell>
          <cell r="R3497">
            <v>54.83</v>
          </cell>
          <cell r="AB3497" t="str">
            <v>Chirografario</v>
          </cell>
          <cell r="AK3497">
            <v>2605.4897808219175</v>
          </cell>
          <cell r="AL3497" t="str">
            <v>Chirografario</v>
          </cell>
          <cell r="AM3497" t="str">
            <v>Chirografario - Altro</v>
          </cell>
          <cell r="AN3497" t="str">
            <v>CONSUMER - NON IPO</v>
          </cell>
        </row>
        <row r="3498">
          <cell r="M3498">
            <v>6537.35</v>
          </cell>
          <cell r="N3498">
            <v>6537.35</v>
          </cell>
          <cell r="R3498">
            <v>317.05</v>
          </cell>
          <cell r="AB3498" t="str">
            <v>Chirografario</v>
          </cell>
          <cell r="AK3498">
            <v>12465.741369863013</v>
          </cell>
          <cell r="AL3498" t="str">
            <v>Chirografario</v>
          </cell>
          <cell r="AM3498" t="str">
            <v>Chirografario - Altro</v>
          </cell>
          <cell r="AN3498" t="str">
            <v>CONSUMER - NON IPO</v>
          </cell>
        </row>
        <row r="3499">
          <cell r="M3499">
            <v>2055.36</v>
          </cell>
          <cell r="N3499">
            <v>2055.36</v>
          </cell>
          <cell r="R3499">
            <v>174.98</v>
          </cell>
          <cell r="AB3499" t="str">
            <v>Chirografario</v>
          </cell>
          <cell r="AK3499">
            <v>4426.062904109589</v>
          </cell>
          <cell r="AL3499" t="str">
            <v>Chirografario</v>
          </cell>
          <cell r="AM3499" t="str">
            <v>Chirografario - Altro</v>
          </cell>
          <cell r="AN3499" t="str">
            <v>CONSUMER - NON IPO</v>
          </cell>
        </row>
        <row r="3500">
          <cell r="M3500">
            <v>1967.6999999999998</v>
          </cell>
          <cell r="N3500">
            <v>1967.6999999999998</v>
          </cell>
          <cell r="R3500">
            <v>93.11</v>
          </cell>
          <cell r="AB3500" t="str">
            <v>Chirografario</v>
          </cell>
          <cell r="AK3500">
            <v>4889.5997260273962</v>
          </cell>
          <cell r="AL3500" t="str">
            <v>Chirografario</v>
          </cell>
          <cell r="AM3500" t="str">
            <v>Chirografario - Altro</v>
          </cell>
          <cell r="AN3500" t="str">
            <v>CONSUMER - NON IPO</v>
          </cell>
        </row>
        <row r="3501">
          <cell r="M3501">
            <v>15161.64</v>
          </cell>
          <cell r="N3501">
            <v>15161.64</v>
          </cell>
          <cell r="R3501">
            <v>699.51</v>
          </cell>
          <cell r="AB3501" t="str">
            <v>Chirografario</v>
          </cell>
          <cell r="AK3501">
            <v>69909.698958904104</v>
          </cell>
          <cell r="AL3501" t="str">
            <v>Chirografario</v>
          </cell>
          <cell r="AM3501" t="str">
            <v>Chirografario - Altro</v>
          </cell>
          <cell r="AN3501" t="str">
            <v>CONSUMER - NON IPO</v>
          </cell>
        </row>
        <row r="3502">
          <cell r="M3502">
            <v>3073</v>
          </cell>
          <cell r="N3502">
            <v>3073.0000000000005</v>
          </cell>
          <cell r="R3502">
            <v>143.26</v>
          </cell>
          <cell r="AB3502" t="str">
            <v>Chirografario</v>
          </cell>
          <cell r="AK3502">
            <v>7046.8520547945218</v>
          </cell>
          <cell r="AL3502" t="str">
            <v>Chirografario</v>
          </cell>
          <cell r="AM3502" t="str">
            <v>Chirografario - Altro</v>
          </cell>
          <cell r="AN3502" t="str">
            <v>CONSUMER - NON IPO</v>
          </cell>
        </row>
        <row r="3503">
          <cell r="M3503">
            <v>20045.150000000001</v>
          </cell>
          <cell r="N3503">
            <v>20045.150000000001</v>
          </cell>
          <cell r="R3503">
            <v>876.7</v>
          </cell>
          <cell r="AB3503" t="str">
            <v>Chirografario</v>
          </cell>
          <cell r="AK3503">
            <v>52941.163287671232</v>
          </cell>
          <cell r="AL3503" t="str">
            <v>Chirografario</v>
          </cell>
          <cell r="AM3503" t="str">
            <v>Chirografario - Altro</v>
          </cell>
          <cell r="AN3503" t="str">
            <v>CONSUMER - NON IPO</v>
          </cell>
        </row>
        <row r="3504">
          <cell r="M3504">
            <v>1271.96</v>
          </cell>
          <cell r="N3504">
            <v>1271.96</v>
          </cell>
          <cell r="R3504">
            <v>56.83</v>
          </cell>
          <cell r="AB3504" t="str">
            <v>Chirografario</v>
          </cell>
          <cell r="AK3504">
            <v>2721.6459178082196</v>
          </cell>
          <cell r="AL3504" t="str">
            <v>Chirografario</v>
          </cell>
          <cell r="AM3504" t="str">
            <v>Chirografario - Altro</v>
          </cell>
          <cell r="AN3504" t="str">
            <v>CONSUMER - NON IPO</v>
          </cell>
        </row>
        <row r="3505">
          <cell r="M3505">
            <v>1617.78</v>
          </cell>
          <cell r="N3505">
            <v>1617.78</v>
          </cell>
          <cell r="R3505">
            <v>0</v>
          </cell>
          <cell r="AB3505" t="str">
            <v>Chirografario</v>
          </cell>
          <cell r="AK3505">
            <v>5624.5556712328771</v>
          </cell>
          <cell r="AL3505" t="str">
            <v>Chirografario</v>
          </cell>
          <cell r="AM3505" t="str">
            <v>Chirografario - Altro</v>
          </cell>
          <cell r="AN3505" t="str">
            <v>CONSUMER - NON IPO</v>
          </cell>
        </row>
        <row r="3506">
          <cell r="M3506">
            <v>1237.46</v>
          </cell>
          <cell r="N3506">
            <v>1237.46</v>
          </cell>
          <cell r="R3506">
            <v>0</v>
          </cell>
          <cell r="AB3506" t="str">
            <v>Chirografario</v>
          </cell>
          <cell r="AK3506">
            <v>2858.0240547945209</v>
          </cell>
          <cell r="AL3506" t="str">
            <v>Chirografario</v>
          </cell>
          <cell r="AM3506" t="str">
            <v>Chirografario - Altro</v>
          </cell>
          <cell r="AN3506" t="str">
            <v>CONSUMER - NON IPO</v>
          </cell>
        </row>
        <row r="3507">
          <cell r="M3507">
            <v>12966.54</v>
          </cell>
          <cell r="N3507">
            <v>12966.539999999999</v>
          </cell>
          <cell r="R3507">
            <v>633.02</v>
          </cell>
          <cell r="AB3507" t="str">
            <v>Chirografario</v>
          </cell>
          <cell r="AK3507">
            <v>33357.756328767122</v>
          </cell>
          <cell r="AL3507" t="str">
            <v>Chirografario</v>
          </cell>
          <cell r="AM3507" t="str">
            <v>Chirografario - Altro</v>
          </cell>
          <cell r="AN3507" t="str">
            <v>CONSUMER - NON IPO</v>
          </cell>
        </row>
        <row r="3508">
          <cell r="M3508">
            <v>6132.99</v>
          </cell>
          <cell r="N3508">
            <v>6132.99</v>
          </cell>
          <cell r="R3508">
            <v>570.62</v>
          </cell>
          <cell r="AB3508" t="str">
            <v>Chirografario</v>
          </cell>
          <cell r="AK3508">
            <v>13442.169863013698</v>
          </cell>
          <cell r="AL3508" t="str">
            <v>Chirografario</v>
          </cell>
          <cell r="AM3508" t="str">
            <v>Chirografario - Altro</v>
          </cell>
          <cell r="AN3508" t="str">
            <v>CONSUMER - NON IPO</v>
          </cell>
        </row>
        <row r="3509">
          <cell r="M3509">
            <v>22832.28</v>
          </cell>
          <cell r="N3509">
            <v>22832.280000000002</v>
          </cell>
          <cell r="R3509">
            <v>3249.83</v>
          </cell>
          <cell r="AB3509" t="str">
            <v>Chirografario</v>
          </cell>
          <cell r="AK3509">
            <v>40535.116273972606</v>
          </cell>
          <cell r="AL3509" t="str">
            <v>Chirografario</v>
          </cell>
          <cell r="AM3509" t="str">
            <v>Chirografario - Altro</v>
          </cell>
          <cell r="AN3509" t="str">
            <v>CONSUMER - NON IPO</v>
          </cell>
        </row>
        <row r="3510">
          <cell r="M3510">
            <v>1233.8699999999999</v>
          </cell>
          <cell r="N3510">
            <v>1233.8699999999999</v>
          </cell>
          <cell r="R3510">
            <v>52.94</v>
          </cell>
          <cell r="AB3510" t="str">
            <v>Chirografario</v>
          </cell>
          <cell r="AK3510">
            <v>3339.9001643835613</v>
          </cell>
          <cell r="AL3510" t="str">
            <v>Chirografario</v>
          </cell>
          <cell r="AM3510" t="str">
            <v>Chirografario - Altro</v>
          </cell>
          <cell r="AN3510" t="str">
            <v>CONSUMER - NON IPO</v>
          </cell>
        </row>
        <row r="3511">
          <cell r="M3511">
            <v>2866.79</v>
          </cell>
          <cell r="N3511">
            <v>2866.79</v>
          </cell>
          <cell r="R3511">
            <v>129.69999999999999</v>
          </cell>
          <cell r="AB3511" t="str">
            <v>Chirografario</v>
          </cell>
          <cell r="AK3511">
            <v>6896.0044383561644</v>
          </cell>
          <cell r="AL3511" t="str">
            <v>Chirografario</v>
          </cell>
          <cell r="AM3511" t="str">
            <v>Chirografario - Altro</v>
          </cell>
          <cell r="AN3511" t="str">
            <v>CONSUMER - NON IPO</v>
          </cell>
        </row>
        <row r="3512">
          <cell r="M3512">
            <v>2174.2800000000002</v>
          </cell>
          <cell r="N3512">
            <v>2174.2800000000002</v>
          </cell>
          <cell r="R3512">
            <v>213</v>
          </cell>
          <cell r="AB3512" t="str">
            <v>Chirografario</v>
          </cell>
          <cell r="AK3512">
            <v>4318.775342465754</v>
          </cell>
          <cell r="AL3512" t="str">
            <v>Chirografario</v>
          </cell>
          <cell r="AM3512" t="str">
            <v>Chirografario - Altro</v>
          </cell>
          <cell r="AN3512" t="str">
            <v>CONSUMER - NON IPO</v>
          </cell>
        </row>
        <row r="3513">
          <cell r="M3513">
            <v>6623.18</v>
          </cell>
          <cell r="N3513">
            <v>6623.18</v>
          </cell>
          <cell r="R3513">
            <v>322.86</v>
          </cell>
          <cell r="AB3513" t="str">
            <v>Chirografario</v>
          </cell>
          <cell r="AK3513">
            <v>15659.737917808219</v>
          </cell>
          <cell r="AL3513" t="str">
            <v>Chirografario</v>
          </cell>
          <cell r="AM3513" t="str">
            <v>Chirografario - Altro</v>
          </cell>
          <cell r="AN3513" t="str">
            <v>CONSUMER - NON IPO</v>
          </cell>
        </row>
        <row r="3514">
          <cell r="M3514">
            <v>14766.51</v>
          </cell>
          <cell r="N3514">
            <v>14766.51</v>
          </cell>
          <cell r="R3514">
            <v>653.16</v>
          </cell>
          <cell r="AB3514" t="str">
            <v>Chirografario</v>
          </cell>
          <cell r="AK3514">
            <v>38999.768876712325</v>
          </cell>
          <cell r="AL3514" t="str">
            <v>Chirografario</v>
          </cell>
          <cell r="AM3514" t="str">
            <v>Chirografario - Altro</v>
          </cell>
          <cell r="AN3514" t="str">
            <v>CONSUMER - NON IPO</v>
          </cell>
        </row>
        <row r="3515">
          <cell r="M3515">
            <v>20609.37</v>
          </cell>
          <cell r="N3515">
            <v>20609.37</v>
          </cell>
          <cell r="R3515">
            <v>934.58</v>
          </cell>
          <cell r="AB3515" t="str">
            <v>Chirografario</v>
          </cell>
          <cell r="AK3515">
            <v>64990.095534246568</v>
          </cell>
          <cell r="AL3515" t="str">
            <v>Chirografario</v>
          </cell>
          <cell r="AM3515" t="str">
            <v>Chirografario - Altro</v>
          </cell>
          <cell r="AN3515" t="str">
            <v>CONSUMER - NON IPO</v>
          </cell>
        </row>
        <row r="3516">
          <cell r="M3516">
            <v>3138.84</v>
          </cell>
          <cell r="N3516">
            <v>3138.84</v>
          </cell>
          <cell r="R3516">
            <v>144.85</v>
          </cell>
          <cell r="AB3516" t="str">
            <v>Chirografario</v>
          </cell>
          <cell r="AK3516">
            <v>7662.2094246575352</v>
          </cell>
          <cell r="AL3516" t="str">
            <v>Chirografario</v>
          </cell>
          <cell r="AM3516" t="str">
            <v>Chirografario - Altro</v>
          </cell>
          <cell r="AN3516" t="str">
            <v>CONSUMER - NON IPO</v>
          </cell>
        </row>
        <row r="3517">
          <cell r="M3517">
            <v>19680.62</v>
          </cell>
          <cell r="N3517">
            <v>19680.62</v>
          </cell>
          <cell r="R3517">
            <v>856.61</v>
          </cell>
          <cell r="AB3517" t="str">
            <v>Chirografario</v>
          </cell>
          <cell r="AK3517">
            <v>51385.290027397255</v>
          </cell>
          <cell r="AL3517" t="str">
            <v>Chirografario</v>
          </cell>
          <cell r="AM3517" t="str">
            <v>Chirografario - Altro</v>
          </cell>
          <cell r="AN3517" t="str">
            <v>CONSUMER - NON IPO</v>
          </cell>
        </row>
        <row r="3518">
          <cell r="M3518">
            <v>3826.4</v>
          </cell>
          <cell r="N3518">
            <v>3826.4</v>
          </cell>
          <cell r="R3518">
            <v>188.8</v>
          </cell>
          <cell r="AB3518" t="str">
            <v>Chirografario</v>
          </cell>
          <cell r="AK3518">
            <v>9791.3906849315063</v>
          </cell>
          <cell r="AL3518" t="str">
            <v>Chirografario</v>
          </cell>
          <cell r="AM3518" t="str">
            <v>Chirografario - Altro</v>
          </cell>
          <cell r="AN3518" t="str">
            <v>CONSUMER - NON IPO</v>
          </cell>
        </row>
        <row r="3519">
          <cell r="M3519">
            <v>34362.370000000003</v>
          </cell>
          <cell r="N3519">
            <v>34362.370000000003</v>
          </cell>
          <cell r="R3519">
            <v>3283.63</v>
          </cell>
          <cell r="AB3519" t="str">
            <v>Chirografario</v>
          </cell>
          <cell r="AK3519">
            <v>145828.24967123289</v>
          </cell>
          <cell r="AL3519" t="str">
            <v>Chirografario</v>
          </cell>
          <cell r="AM3519" t="str">
            <v>Chirografario - Altro</v>
          </cell>
          <cell r="AN3519" t="str">
            <v>CONSUMER - NON IPO</v>
          </cell>
        </row>
        <row r="3520">
          <cell r="M3520">
            <v>10168.19</v>
          </cell>
          <cell r="N3520">
            <v>10168.19</v>
          </cell>
          <cell r="R3520">
            <v>967.37</v>
          </cell>
          <cell r="AB3520" t="str">
            <v>Chirografario</v>
          </cell>
          <cell r="AK3520">
            <v>18971.335315068492</v>
          </cell>
          <cell r="AL3520" t="str">
            <v>Chirografario</v>
          </cell>
          <cell r="AM3520" t="str">
            <v>Chirografario - Altro</v>
          </cell>
          <cell r="AN3520" t="str">
            <v>CONSUMER - NON IPO</v>
          </cell>
        </row>
        <row r="3521">
          <cell r="M3521">
            <v>7000.08</v>
          </cell>
          <cell r="N3521">
            <v>7000.08</v>
          </cell>
          <cell r="R3521">
            <v>300.54000000000002</v>
          </cell>
          <cell r="AB3521" t="str">
            <v>Chirografario</v>
          </cell>
          <cell r="AK3521">
            <v>13904.268493150685</v>
          </cell>
          <cell r="AL3521" t="str">
            <v>Chirografario</v>
          </cell>
          <cell r="AM3521" t="str">
            <v>Chirografario - Altro</v>
          </cell>
          <cell r="AN3521" t="str">
            <v>CONSUMER - NON IPO</v>
          </cell>
        </row>
        <row r="3522">
          <cell r="M3522">
            <v>6571.22</v>
          </cell>
          <cell r="N3522">
            <v>6571.2199999999993</v>
          </cell>
          <cell r="R3522">
            <v>280.52</v>
          </cell>
          <cell r="AB3522" t="str">
            <v>Chirografario</v>
          </cell>
          <cell r="AK3522">
            <v>17355.2221369863</v>
          </cell>
          <cell r="AL3522" t="str">
            <v>Chirografario</v>
          </cell>
          <cell r="AM3522" t="str">
            <v>Chirografario - Altro</v>
          </cell>
          <cell r="AN3522" t="str">
            <v>CONSUMER - NON IPO</v>
          </cell>
        </row>
        <row r="3523">
          <cell r="M3523">
            <v>2017.32</v>
          </cell>
          <cell r="N3523">
            <v>2017.32</v>
          </cell>
          <cell r="R3523">
            <v>87.41</v>
          </cell>
          <cell r="AB3523" t="str">
            <v>Chirografario</v>
          </cell>
          <cell r="AK3523">
            <v>5267.1396164383559</v>
          </cell>
          <cell r="AL3523" t="str">
            <v>Chirografario</v>
          </cell>
          <cell r="AM3523" t="str">
            <v>Chirografario - Altro</v>
          </cell>
          <cell r="AN3523" t="str">
            <v>CONSUMER - NON IPO</v>
          </cell>
        </row>
        <row r="3524">
          <cell r="M3524">
            <v>6580.64</v>
          </cell>
          <cell r="N3524">
            <v>6580.64</v>
          </cell>
          <cell r="R3524">
            <v>625.06000000000006</v>
          </cell>
          <cell r="AB3524" t="str">
            <v>Chirografario</v>
          </cell>
          <cell r="AK3524">
            <v>16298.352219178083</v>
          </cell>
          <cell r="AL3524" t="str">
            <v>Chirografario</v>
          </cell>
          <cell r="AM3524" t="str">
            <v>Chirografario - Altro</v>
          </cell>
          <cell r="AN3524" t="str">
            <v>CONSUMER - NON IPO</v>
          </cell>
        </row>
        <row r="3525">
          <cell r="M3525">
            <v>1515.68</v>
          </cell>
          <cell r="N3525">
            <v>1515.6799999999998</v>
          </cell>
          <cell r="R3525">
            <v>146.54</v>
          </cell>
          <cell r="AB3525" t="str">
            <v>Chirografario</v>
          </cell>
          <cell r="AK3525">
            <v>2890.1733698630132</v>
          </cell>
          <cell r="AL3525" t="str">
            <v>Chirografario</v>
          </cell>
          <cell r="AM3525" t="str">
            <v>Chirografario - Altro</v>
          </cell>
          <cell r="AN3525" t="str">
            <v>CONSUMER - NON IPO</v>
          </cell>
        </row>
        <row r="3526">
          <cell r="M3526">
            <v>19859.04</v>
          </cell>
          <cell r="N3526">
            <v>19859.04</v>
          </cell>
          <cell r="R3526">
            <v>892.36</v>
          </cell>
          <cell r="AB3526" t="str">
            <v>Chirografario</v>
          </cell>
          <cell r="AK3526">
            <v>55768.536986301377</v>
          </cell>
          <cell r="AL3526" t="str">
            <v>Chirografario</v>
          </cell>
          <cell r="AM3526" t="str">
            <v>Chirografario - Altro</v>
          </cell>
          <cell r="AN3526" t="str">
            <v>CONSUMER - NON IPO</v>
          </cell>
        </row>
        <row r="3527">
          <cell r="M3527">
            <v>10139.49</v>
          </cell>
          <cell r="N3527">
            <v>10139.490000000002</v>
          </cell>
          <cell r="R3527">
            <v>494.3</v>
          </cell>
          <cell r="AB3527" t="str">
            <v>Chirografario</v>
          </cell>
          <cell r="AK3527">
            <v>25779.306082191786</v>
          </cell>
          <cell r="AL3527" t="str">
            <v>Chirografario</v>
          </cell>
          <cell r="AM3527" t="str">
            <v>Chirografario - Altro</v>
          </cell>
          <cell r="AN3527" t="str">
            <v>CONSUMER - NON IPO</v>
          </cell>
        </row>
        <row r="3528">
          <cell r="M3528">
            <v>9231.81</v>
          </cell>
          <cell r="N3528">
            <v>9231.8100000000013</v>
          </cell>
          <cell r="R3528">
            <v>399.1</v>
          </cell>
          <cell r="AB3528" t="str">
            <v>Chirografario</v>
          </cell>
          <cell r="AK3528">
            <v>19601.788356164387</v>
          </cell>
          <cell r="AL3528" t="str">
            <v>Chirografario</v>
          </cell>
          <cell r="AM3528" t="str">
            <v>Chirografario - Altro</v>
          </cell>
          <cell r="AN3528" t="str">
            <v>CONSUMER - NON IPO</v>
          </cell>
        </row>
        <row r="3529">
          <cell r="M3529">
            <v>3226.81</v>
          </cell>
          <cell r="N3529">
            <v>3226.81</v>
          </cell>
          <cell r="R3529">
            <v>0</v>
          </cell>
          <cell r="AB3529" t="str">
            <v>Chirografario</v>
          </cell>
          <cell r="AK3529">
            <v>9326.8069863013698</v>
          </cell>
          <cell r="AL3529" t="str">
            <v>Chirografario</v>
          </cell>
          <cell r="AM3529" t="str">
            <v>Chirografario - Altro</v>
          </cell>
          <cell r="AN3529" t="str">
            <v>CONSUMER - NON IPO</v>
          </cell>
        </row>
        <row r="3530">
          <cell r="M3530">
            <v>1146.08</v>
          </cell>
          <cell r="N3530">
            <v>1146.08</v>
          </cell>
          <cell r="R3530">
            <v>55.87</v>
          </cell>
          <cell r="AB3530" t="str">
            <v>Chirografario</v>
          </cell>
          <cell r="AK3530">
            <v>2932.7088219178081</v>
          </cell>
          <cell r="AL3530" t="str">
            <v>Chirografario</v>
          </cell>
          <cell r="AM3530" t="str">
            <v>Chirografario - Altro</v>
          </cell>
          <cell r="AN3530" t="str">
            <v>CONSUMER - NON IPO</v>
          </cell>
        </row>
        <row r="3531">
          <cell r="M3531">
            <v>4272.91</v>
          </cell>
          <cell r="N3531">
            <v>4272.91</v>
          </cell>
          <cell r="R3531">
            <v>202.19</v>
          </cell>
          <cell r="AB3531" t="str">
            <v>Chirografario</v>
          </cell>
          <cell r="AK3531">
            <v>14797.145863013699</v>
          </cell>
          <cell r="AL3531" t="str">
            <v>Chirografario</v>
          </cell>
          <cell r="AM3531" t="str">
            <v>Chirografario - Altro</v>
          </cell>
          <cell r="AN3531" t="str">
            <v>CONSUMER - NON IPO</v>
          </cell>
        </row>
        <row r="3532">
          <cell r="M3532">
            <v>15647.24</v>
          </cell>
          <cell r="N3532">
            <v>15647.24</v>
          </cell>
          <cell r="R3532">
            <v>748.32</v>
          </cell>
          <cell r="AB3532" t="str">
            <v>Chirografario</v>
          </cell>
          <cell r="AK3532">
            <v>32580.554520547943</v>
          </cell>
          <cell r="AL3532" t="str">
            <v>Chirografario</v>
          </cell>
          <cell r="AM3532" t="str">
            <v>Chirografario - Altro</v>
          </cell>
          <cell r="AN3532" t="str">
            <v>CONSUMER - NON IPO</v>
          </cell>
        </row>
        <row r="3533">
          <cell r="M3533">
            <v>6774.24</v>
          </cell>
          <cell r="N3533">
            <v>6774.24</v>
          </cell>
          <cell r="R3533">
            <v>289.20999999999998</v>
          </cell>
          <cell r="AB3533" t="str">
            <v>Chirografario</v>
          </cell>
          <cell r="AK3533">
            <v>17891.417424657531</v>
          </cell>
          <cell r="AL3533" t="str">
            <v>Chirografario</v>
          </cell>
          <cell r="AM3533" t="str">
            <v>Chirografario - Altro</v>
          </cell>
          <cell r="AN3533" t="str">
            <v>CONSUMER - NON IPO</v>
          </cell>
        </row>
        <row r="3534">
          <cell r="M3534">
            <v>3494.3</v>
          </cell>
          <cell r="N3534">
            <v>3494.3</v>
          </cell>
          <cell r="R3534">
            <v>489.57</v>
          </cell>
          <cell r="AB3534" t="str">
            <v>Chirografario</v>
          </cell>
          <cell r="AK3534">
            <v>7543.8586301369869</v>
          </cell>
          <cell r="AL3534" t="str">
            <v>Chirografario</v>
          </cell>
          <cell r="AM3534" t="str">
            <v>Chirografario - Altro</v>
          </cell>
          <cell r="AN3534" t="str">
            <v>CONSUMER - NON IPO</v>
          </cell>
        </row>
        <row r="3535">
          <cell r="M3535">
            <v>9150.99</v>
          </cell>
          <cell r="N3535">
            <v>9150.99</v>
          </cell>
          <cell r="R3535">
            <v>432.07</v>
          </cell>
          <cell r="AB3535" t="str">
            <v>Chirografario</v>
          </cell>
          <cell r="AK3535">
            <v>21135.026219178082</v>
          </cell>
          <cell r="AL3535" t="str">
            <v>Chirografario</v>
          </cell>
          <cell r="AM3535" t="str">
            <v>Chirografario - Altro</v>
          </cell>
          <cell r="AN3535" t="str">
            <v>CONSUMER - NON IPO</v>
          </cell>
        </row>
        <row r="3536">
          <cell r="M3536">
            <v>2515.9100000000003</v>
          </cell>
          <cell r="N3536">
            <v>2515.9100000000003</v>
          </cell>
          <cell r="R3536">
            <v>0</v>
          </cell>
          <cell r="AB3536" t="str">
            <v>Chirografario</v>
          </cell>
          <cell r="AK3536">
            <v>4997.3554794520551</v>
          </cell>
          <cell r="AL3536" t="str">
            <v>Chirografario</v>
          </cell>
          <cell r="AM3536" t="str">
            <v>Chirografario - Altro</v>
          </cell>
          <cell r="AN3536" t="str">
            <v>CONSUMER - NON IPO</v>
          </cell>
        </row>
        <row r="3537">
          <cell r="M3537">
            <v>1613.14</v>
          </cell>
          <cell r="N3537">
            <v>1613.14</v>
          </cell>
          <cell r="R3537">
            <v>233.95</v>
          </cell>
          <cell r="AB3537" t="str">
            <v>Chirografario</v>
          </cell>
          <cell r="AK3537">
            <v>3076.0149041095892</v>
          </cell>
          <cell r="AL3537" t="str">
            <v>Chirografario</v>
          </cell>
          <cell r="AM3537" t="str">
            <v>Chirografario - Altro</v>
          </cell>
          <cell r="AN3537" t="str">
            <v>CONSUMER - NON IPO</v>
          </cell>
        </row>
        <row r="3538">
          <cell r="M3538">
            <v>12196</v>
          </cell>
          <cell r="N3538">
            <v>12196</v>
          </cell>
          <cell r="R3538">
            <v>582.47</v>
          </cell>
          <cell r="AB3538" t="str">
            <v>Chirografario</v>
          </cell>
          <cell r="AK3538">
            <v>28668.953424657531</v>
          </cell>
          <cell r="AL3538" t="str">
            <v>Chirografario</v>
          </cell>
          <cell r="AM3538" t="str">
            <v>Chirografario - Altro</v>
          </cell>
          <cell r="AN3538" t="str">
            <v>CONSUMER - NON IPO</v>
          </cell>
        </row>
        <row r="3539">
          <cell r="M3539">
            <v>6031.48</v>
          </cell>
          <cell r="N3539">
            <v>6031.4800000000005</v>
          </cell>
          <cell r="R3539">
            <v>516.39</v>
          </cell>
          <cell r="AB3539" t="str">
            <v>Chirografario</v>
          </cell>
          <cell r="AK3539">
            <v>13021.386958904111</v>
          </cell>
          <cell r="AL3539" t="str">
            <v>Chirografario</v>
          </cell>
          <cell r="AM3539" t="str">
            <v>Chirografario - Altro</v>
          </cell>
          <cell r="AN3539" t="str">
            <v>CONSUMER - NON IPO</v>
          </cell>
        </row>
        <row r="3540">
          <cell r="M3540">
            <v>3724.98</v>
          </cell>
          <cell r="N3540">
            <v>3724.98</v>
          </cell>
          <cell r="R3540">
            <v>179.19</v>
          </cell>
          <cell r="AB3540" t="str">
            <v>Chirografario</v>
          </cell>
          <cell r="AK3540">
            <v>9093.0333698630147</v>
          </cell>
          <cell r="AL3540" t="str">
            <v>Chirografario</v>
          </cell>
          <cell r="AM3540" t="str">
            <v>Chirografario - Altro</v>
          </cell>
          <cell r="AN3540" t="str">
            <v>CONSUMER - NON IPO</v>
          </cell>
        </row>
        <row r="3541">
          <cell r="M3541">
            <v>1261.28</v>
          </cell>
          <cell r="N3541">
            <v>1261.28</v>
          </cell>
          <cell r="R3541">
            <v>60.35</v>
          </cell>
          <cell r="AB3541" t="str">
            <v>Chirografario</v>
          </cell>
          <cell r="AK3541">
            <v>2287.5818082191781</v>
          </cell>
          <cell r="AL3541" t="str">
            <v>Chirografario</v>
          </cell>
          <cell r="AM3541" t="str">
            <v>Chirografario - Altro</v>
          </cell>
          <cell r="AN3541" t="str">
            <v>CONSUMER - NON IPO</v>
          </cell>
        </row>
        <row r="3542">
          <cell r="M3542">
            <v>1608.05</v>
          </cell>
          <cell r="N3542">
            <v>1608.05</v>
          </cell>
          <cell r="R3542">
            <v>0</v>
          </cell>
          <cell r="AB3542" t="str">
            <v>Chirografario</v>
          </cell>
          <cell r="AK3542">
            <v>3304.2123287671234</v>
          </cell>
          <cell r="AL3542" t="str">
            <v>Chirografario</v>
          </cell>
          <cell r="AM3542" t="str">
            <v>Chirografario - Altro</v>
          </cell>
          <cell r="AN3542" t="str">
            <v>CONSUMER - NON IPO</v>
          </cell>
        </row>
        <row r="3543">
          <cell r="M3543">
            <v>25555.35</v>
          </cell>
          <cell r="N3543">
            <v>25555.35</v>
          </cell>
          <cell r="R3543">
            <v>1217.01</v>
          </cell>
          <cell r="AB3543" t="str">
            <v>Chirografario</v>
          </cell>
          <cell r="AK3543">
            <v>60072.576164383558</v>
          </cell>
          <cell r="AL3543" t="str">
            <v>Chirografario</v>
          </cell>
          <cell r="AM3543" t="str">
            <v>Chirografario - Altro</v>
          </cell>
          <cell r="AN3543" t="str">
            <v>CONSUMER - NON IPO</v>
          </cell>
        </row>
        <row r="3544">
          <cell r="M3544">
            <v>20763.77</v>
          </cell>
          <cell r="N3544">
            <v>20763.77</v>
          </cell>
          <cell r="R3544">
            <v>0</v>
          </cell>
          <cell r="AB3544" t="str">
            <v>Chirografario</v>
          </cell>
          <cell r="AK3544">
            <v>247856.83805479453</v>
          </cell>
          <cell r="AL3544" t="str">
            <v>Chirografario</v>
          </cell>
          <cell r="AM3544" t="str">
            <v>Chirografario - Altro</v>
          </cell>
          <cell r="AN3544" t="str">
            <v>CONSUMER - NON IPO</v>
          </cell>
        </row>
        <row r="3545">
          <cell r="M3545">
            <v>1910.55</v>
          </cell>
          <cell r="N3545">
            <v>1910.55</v>
          </cell>
          <cell r="R3545">
            <v>378.05</v>
          </cell>
          <cell r="AB3545" t="str">
            <v>Chirografario</v>
          </cell>
          <cell r="AK3545">
            <v>3868.2094520547944</v>
          </cell>
          <cell r="AL3545" t="str">
            <v>Chirografario</v>
          </cell>
          <cell r="AM3545" t="str">
            <v>Chirografario - Altro</v>
          </cell>
          <cell r="AN3545" t="str">
            <v>CONSUMER - NON IPO</v>
          </cell>
        </row>
        <row r="3546">
          <cell r="M3546">
            <v>1256.6400000000001</v>
          </cell>
          <cell r="N3546">
            <v>1256.6399999999999</v>
          </cell>
          <cell r="R3546">
            <v>233.51</v>
          </cell>
          <cell r="AB3546" t="str">
            <v>Chirografario</v>
          </cell>
          <cell r="AK3546">
            <v>4761.4606027397258</v>
          </cell>
          <cell r="AL3546" t="str">
            <v>Chirografario</v>
          </cell>
          <cell r="AM3546" t="str">
            <v>Chirografario - Altro</v>
          </cell>
          <cell r="AN3546" t="str">
            <v>CONSUMER - NON IPO</v>
          </cell>
        </row>
        <row r="3547">
          <cell r="M3547">
            <v>3569.97</v>
          </cell>
          <cell r="N3547">
            <v>3569.9700000000003</v>
          </cell>
          <cell r="R3547">
            <v>133.01</v>
          </cell>
          <cell r="AB3547" t="str">
            <v>Chirografario</v>
          </cell>
          <cell r="AK3547">
            <v>9193.8953424657539</v>
          </cell>
          <cell r="AL3547" t="str">
            <v>Chirografario</v>
          </cell>
          <cell r="AM3547" t="str">
            <v>Chirografario - Altro</v>
          </cell>
          <cell r="AN3547" t="str">
            <v>CONSUMER - NON IPO</v>
          </cell>
        </row>
        <row r="3548">
          <cell r="M3548">
            <v>64899.79</v>
          </cell>
          <cell r="N3548">
            <v>64899.79</v>
          </cell>
          <cell r="R3548">
            <v>0</v>
          </cell>
          <cell r="AB3548" t="str">
            <v>Chirografario</v>
          </cell>
          <cell r="AK3548">
            <v>1337646.9045753423</v>
          </cell>
          <cell r="AL3548" t="str">
            <v>Chirografario</v>
          </cell>
          <cell r="AM3548" t="str">
            <v>Chirografario - Altro</v>
          </cell>
          <cell r="AN3548" t="str">
            <v>CONSUMER - NON IPO</v>
          </cell>
        </row>
        <row r="3549">
          <cell r="M3549">
            <v>46406.05</v>
          </cell>
          <cell r="N3549">
            <v>46406.05</v>
          </cell>
          <cell r="R3549">
            <v>2200.7199999999998</v>
          </cell>
          <cell r="AB3549" t="str">
            <v>Chirografario</v>
          </cell>
          <cell r="AK3549">
            <v>129555.52041095891</v>
          </cell>
          <cell r="AL3549" t="str">
            <v>Chirografario</v>
          </cell>
          <cell r="AM3549" t="str">
            <v>Chirografario - Altro</v>
          </cell>
          <cell r="AN3549" t="str">
            <v>CONSUMER - NON IPO</v>
          </cell>
        </row>
        <row r="3550">
          <cell r="M3550">
            <v>14382.96</v>
          </cell>
          <cell r="N3550">
            <v>14382.960000000001</v>
          </cell>
          <cell r="R3550">
            <v>0</v>
          </cell>
          <cell r="AB3550" t="str">
            <v>Chirografario</v>
          </cell>
          <cell r="AK3550">
            <v>84445.707616438362</v>
          </cell>
          <cell r="AL3550" t="str">
            <v>Chirografario</v>
          </cell>
          <cell r="AM3550" t="str">
            <v>Chirografario - Altro</v>
          </cell>
          <cell r="AN3550" t="str">
            <v>CONSUMER - NON IPO</v>
          </cell>
        </row>
        <row r="3551">
          <cell r="M3551">
            <v>14991.93</v>
          </cell>
          <cell r="N3551">
            <v>14991.93</v>
          </cell>
          <cell r="R3551">
            <v>0</v>
          </cell>
          <cell r="AB3551" t="str">
            <v>Chirografario</v>
          </cell>
          <cell r="AK3551">
            <v>122851.67843835618</v>
          </cell>
          <cell r="AL3551" t="str">
            <v>Chirografario</v>
          </cell>
          <cell r="AM3551" t="str">
            <v>Chirografario - Altro</v>
          </cell>
          <cell r="AN3551" t="str">
            <v>CONSUMER - NON IPO</v>
          </cell>
        </row>
        <row r="3552">
          <cell r="M3552">
            <v>13352.51</v>
          </cell>
          <cell r="N3552">
            <v>13352.51</v>
          </cell>
          <cell r="R3552">
            <v>3332.75</v>
          </cell>
          <cell r="AB3552" t="str">
            <v>Chirografario</v>
          </cell>
          <cell r="AK3552">
            <v>121745.62542465754</v>
          </cell>
          <cell r="AL3552" t="str">
            <v>Chirografario</v>
          </cell>
          <cell r="AM3552" t="str">
            <v>Chirografario - Altro</v>
          </cell>
          <cell r="AN3552" t="str">
            <v>CONSUMER - NON IPO</v>
          </cell>
        </row>
        <row r="3553">
          <cell r="M3553">
            <v>1941.39</v>
          </cell>
          <cell r="N3553">
            <v>1941.3899999999999</v>
          </cell>
          <cell r="R3553">
            <v>380.53</v>
          </cell>
          <cell r="AB3553" t="str">
            <v>Chirografario</v>
          </cell>
          <cell r="AK3553">
            <v>3744.4892054794518</v>
          </cell>
          <cell r="AL3553" t="str">
            <v>Chirografario</v>
          </cell>
          <cell r="AM3553" t="str">
            <v>Chirografario - Altro</v>
          </cell>
          <cell r="AN3553" t="str">
            <v>CONSUMER - NON IPO</v>
          </cell>
        </row>
        <row r="3554">
          <cell r="M3554">
            <v>10417.66</v>
          </cell>
          <cell r="N3554">
            <v>10417.66</v>
          </cell>
          <cell r="R3554">
            <v>3963.94</v>
          </cell>
          <cell r="AB3554" t="str">
            <v>Chirografario</v>
          </cell>
          <cell r="AK3554">
            <v>140909.55457534245</v>
          </cell>
          <cell r="AL3554" t="str">
            <v>Chirografario</v>
          </cell>
          <cell r="AM3554" t="str">
            <v>Chirografario - Altro</v>
          </cell>
          <cell r="AN3554" t="str">
            <v>CONSUMER - NON IPO</v>
          </cell>
        </row>
        <row r="3555">
          <cell r="M3555">
            <v>15622.89</v>
          </cell>
          <cell r="N3555">
            <v>15622.89</v>
          </cell>
          <cell r="R3555">
            <v>0</v>
          </cell>
          <cell r="AB3555" t="str">
            <v>Chirografario</v>
          </cell>
          <cell r="AK3555">
            <v>137609.8393150685</v>
          </cell>
          <cell r="AL3555" t="str">
            <v>Chirografario</v>
          </cell>
          <cell r="AM3555" t="str">
            <v>Chirografario - Altro</v>
          </cell>
          <cell r="AN3555" t="str">
            <v>CONSUMER - NON IPO</v>
          </cell>
        </row>
        <row r="3556">
          <cell r="M3556">
            <v>3790.83</v>
          </cell>
          <cell r="N3556">
            <v>3790.83</v>
          </cell>
          <cell r="R3556">
            <v>3297.99</v>
          </cell>
          <cell r="AB3556" t="str">
            <v>Chirografario</v>
          </cell>
          <cell r="AK3556">
            <v>26722.75504109589</v>
          </cell>
          <cell r="AL3556" t="str">
            <v>Chirografario</v>
          </cell>
          <cell r="AM3556" t="str">
            <v>Chirografario - Altro</v>
          </cell>
          <cell r="AN3556" t="str">
            <v>CONSUMER - NON IPO</v>
          </cell>
        </row>
        <row r="3557">
          <cell r="M3557">
            <v>25408.42</v>
          </cell>
          <cell r="N3557">
            <v>25408.42</v>
          </cell>
          <cell r="R3557">
            <v>5571.16</v>
          </cell>
          <cell r="AB3557" t="str">
            <v>Chirografario</v>
          </cell>
          <cell r="AK3557">
            <v>427070.29232876707</v>
          </cell>
          <cell r="AL3557" t="str">
            <v>Chirografario</v>
          </cell>
          <cell r="AM3557" t="str">
            <v>Chirografario - Altro</v>
          </cell>
          <cell r="AN3557" t="str">
            <v>CONSUMER - NON IPO</v>
          </cell>
        </row>
        <row r="3558">
          <cell r="M3558">
            <v>9434.48</v>
          </cell>
          <cell r="N3558">
            <v>9434.48</v>
          </cell>
          <cell r="R3558">
            <v>389.47</v>
          </cell>
          <cell r="AB3558" t="str">
            <v>Chirografario</v>
          </cell>
          <cell r="AK3558">
            <v>82222.139397260267</v>
          </cell>
          <cell r="AL3558" t="str">
            <v>Chirografario</v>
          </cell>
          <cell r="AM3558" t="str">
            <v>Chirografario - Altro</v>
          </cell>
          <cell r="AN3558" t="str">
            <v>CONSUMER - NON IPO</v>
          </cell>
        </row>
        <row r="3559">
          <cell r="M3559">
            <v>14475.24</v>
          </cell>
          <cell r="N3559">
            <v>14475.240000000002</v>
          </cell>
          <cell r="R3559">
            <v>586.26</v>
          </cell>
          <cell r="AB3559" t="str">
            <v>Chirografario</v>
          </cell>
          <cell r="AK3559">
            <v>35652.714410958906</v>
          </cell>
          <cell r="AL3559" t="str">
            <v>Chirografario</v>
          </cell>
          <cell r="AM3559" t="str">
            <v>Chirografario - Altro</v>
          </cell>
          <cell r="AN3559" t="str">
            <v>CONSUMER - NON IPO</v>
          </cell>
        </row>
        <row r="3560">
          <cell r="M3560">
            <v>69056.63</v>
          </cell>
          <cell r="N3560">
            <v>69056.63</v>
          </cell>
          <cell r="R3560">
            <v>74.33</v>
          </cell>
          <cell r="AB3560" t="str">
            <v>Chirografario</v>
          </cell>
          <cell r="AK3560">
            <v>895465.83504109597</v>
          </cell>
          <cell r="AL3560" t="str">
            <v>Chirografario</v>
          </cell>
          <cell r="AM3560" t="str">
            <v>Chirografario - Altro</v>
          </cell>
          <cell r="AN3560" t="str">
            <v>CONSUMER - NON IPO</v>
          </cell>
        </row>
        <row r="3561">
          <cell r="M3561">
            <v>0</v>
          </cell>
          <cell r="N3561">
            <v>84835.38</v>
          </cell>
          <cell r="R3561">
            <v>0</v>
          </cell>
          <cell r="AB3561" t="str">
            <v>Chirografario</v>
          </cell>
          <cell r="AK3561">
            <v>1150972.0596164383</v>
          </cell>
          <cell r="AL3561" t="str">
            <v>Chirografario</v>
          </cell>
          <cell r="AM3561" t="str">
            <v>Chirografario - Altro</v>
          </cell>
          <cell r="AN3561" t="str">
            <v>CONSUMER - NON IPO</v>
          </cell>
        </row>
        <row r="3562">
          <cell r="M3562">
            <v>11513.8</v>
          </cell>
          <cell r="N3562">
            <v>11513.8</v>
          </cell>
          <cell r="R3562">
            <v>455.92</v>
          </cell>
          <cell r="AB3562" t="str">
            <v>Chirografario</v>
          </cell>
          <cell r="AK3562">
            <v>137440.07287671234</v>
          </cell>
          <cell r="AL3562" t="str">
            <v>Chirografario</v>
          </cell>
          <cell r="AM3562" t="str">
            <v>Chirografario - Altro</v>
          </cell>
          <cell r="AN3562" t="str">
            <v>CONSUMER - NON IPO</v>
          </cell>
        </row>
        <row r="3563">
          <cell r="M3563">
            <v>1578.97</v>
          </cell>
          <cell r="N3563">
            <v>1578.9699999999998</v>
          </cell>
          <cell r="R3563">
            <v>0</v>
          </cell>
          <cell r="AB3563" t="str">
            <v>Chirografario</v>
          </cell>
          <cell r="AK3563">
            <v>13760.831698630136</v>
          </cell>
          <cell r="AL3563" t="str">
            <v>Chirografario</v>
          </cell>
          <cell r="AM3563" t="str">
            <v>Chirografario - Altro</v>
          </cell>
          <cell r="AN3563" t="str">
            <v>CONSUMER - NON IPO</v>
          </cell>
        </row>
        <row r="3564">
          <cell r="M3564">
            <v>25233.43</v>
          </cell>
          <cell r="N3564">
            <v>25233.43</v>
          </cell>
          <cell r="R3564">
            <v>2228.79</v>
          </cell>
          <cell r="AB3564" t="str">
            <v>Chirografario</v>
          </cell>
          <cell r="AK3564">
            <v>343796.84216438356</v>
          </cell>
          <cell r="AL3564" t="str">
            <v>Chirografario</v>
          </cell>
          <cell r="AM3564" t="str">
            <v>Chirografario - Altro</v>
          </cell>
          <cell r="AN3564" t="str">
            <v>CONSUMER - NON IPO</v>
          </cell>
        </row>
        <row r="3565">
          <cell r="M3565">
            <v>87704.6</v>
          </cell>
          <cell r="N3565">
            <v>87704.6</v>
          </cell>
          <cell r="R3565">
            <v>0</v>
          </cell>
          <cell r="AB3565" t="str">
            <v>Chirografario</v>
          </cell>
          <cell r="AK3565">
            <v>850133.90356164379</v>
          </cell>
          <cell r="AL3565" t="str">
            <v>Chirografario</v>
          </cell>
          <cell r="AM3565" t="str">
            <v>Chirografario - Altro</v>
          </cell>
          <cell r="AN3565" t="str">
            <v>CONSUMER - NON IPO</v>
          </cell>
        </row>
        <row r="3566">
          <cell r="M3566">
            <v>17619.47</v>
          </cell>
          <cell r="N3566">
            <v>17619.47</v>
          </cell>
          <cell r="R3566">
            <v>0</v>
          </cell>
          <cell r="AB3566" t="str">
            <v>Chirografario</v>
          </cell>
          <cell r="AK3566">
            <v>208730.37884931508</v>
          </cell>
          <cell r="AL3566" t="str">
            <v>Chirografario</v>
          </cell>
          <cell r="AM3566" t="str">
            <v>Chirografario - Altro</v>
          </cell>
          <cell r="AN3566" t="str">
            <v>CONSUMER - NON IPO</v>
          </cell>
        </row>
        <row r="3567">
          <cell r="M3567">
            <v>809.62</v>
          </cell>
          <cell r="N3567">
            <v>809.62</v>
          </cell>
          <cell r="R3567">
            <v>288.64</v>
          </cell>
          <cell r="AB3567" t="str">
            <v>Chirografario</v>
          </cell>
          <cell r="AK3567">
            <v>1856.5806575342467</v>
          </cell>
          <cell r="AL3567" t="str">
            <v>Chirografario</v>
          </cell>
          <cell r="AM3567" t="str">
            <v>Chirografario - Altro</v>
          </cell>
          <cell r="AN3567" t="str">
            <v>CONSUMER - NON IPO</v>
          </cell>
        </row>
        <row r="3568">
          <cell r="M3568">
            <v>5050.8499999999995</v>
          </cell>
          <cell r="N3568">
            <v>5050.8499999999995</v>
          </cell>
          <cell r="R3568">
            <v>137.25</v>
          </cell>
          <cell r="AB3568" t="str">
            <v>Chirografario</v>
          </cell>
          <cell r="AK3568">
            <v>96063.015616438352</v>
          </cell>
          <cell r="AL3568" t="str">
            <v>Chirografario</v>
          </cell>
          <cell r="AM3568" t="str">
            <v>Chirografario - Altro</v>
          </cell>
          <cell r="AN3568" t="str">
            <v>CONSUMER - NON IPO</v>
          </cell>
        </row>
        <row r="3569">
          <cell r="M3569">
            <v>3711.27</v>
          </cell>
          <cell r="N3569">
            <v>3711.27</v>
          </cell>
          <cell r="R3569">
            <v>128.33000000000001</v>
          </cell>
          <cell r="AB3569" t="str">
            <v>Chirografario</v>
          </cell>
          <cell r="AK3569">
            <v>61932.453616438361</v>
          </cell>
          <cell r="AL3569" t="str">
            <v>Chirografario</v>
          </cell>
          <cell r="AM3569" t="str">
            <v>Chirografario - Altro</v>
          </cell>
          <cell r="AN3569" t="str">
            <v>CONSUMER - NON IPO</v>
          </cell>
        </row>
        <row r="3570">
          <cell r="M3570">
            <v>24501.99</v>
          </cell>
          <cell r="N3570">
            <v>24501.989999999998</v>
          </cell>
          <cell r="R3570">
            <v>15887.4</v>
          </cell>
          <cell r="AB3570" t="str">
            <v>Chirografario</v>
          </cell>
          <cell r="AK3570">
            <v>283686.05408219178</v>
          </cell>
          <cell r="AL3570" t="str">
            <v>Chirografario</v>
          </cell>
          <cell r="AM3570" t="str">
            <v>Chirografario - Altro</v>
          </cell>
          <cell r="AN3570" t="str">
            <v>CONSUMER - NON IPO</v>
          </cell>
        </row>
        <row r="3571">
          <cell r="M3571">
            <v>35078.080000000002</v>
          </cell>
          <cell r="N3571">
            <v>35078.080000000002</v>
          </cell>
          <cell r="R3571">
            <v>0</v>
          </cell>
          <cell r="AB3571" t="str">
            <v>Chirografario</v>
          </cell>
          <cell r="AK3571">
            <v>747883.88646575343</v>
          </cell>
          <cell r="AL3571" t="str">
            <v>Chirografario</v>
          </cell>
          <cell r="AM3571" t="str">
            <v>Chirografario - Altro</v>
          </cell>
          <cell r="AN3571" t="str">
            <v>CONSUMER - NON IPO</v>
          </cell>
        </row>
        <row r="3572">
          <cell r="M3572">
            <v>24577.17</v>
          </cell>
          <cell r="N3572">
            <v>24577.170000000002</v>
          </cell>
          <cell r="R3572">
            <v>886.87</v>
          </cell>
          <cell r="AB3572" t="str">
            <v>Chirografario</v>
          </cell>
          <cell r="AK3572">
            <v>389463.97610958904</v>
          </cell>
          <cell r="AL3572" t="str">
            <v>Chirografario</v>
          </cell>
          <cell r="AM3572" t="str">
            <v>Chirografario - Altro</v>
          </cell>
          <cell r="AN3572" t="str">
            <v>CONSUMER - NON IPO</v>
          </cell>
        </row>
        <row r="3573">
          <cell r="M3573">
            <v>4849.49</v>
          </cell>
          <cell r="N3573">
            <v>4849.49</v>
          </cell>
          <cell r="R3573">
            <v>189.58</v>
          </cell>
          <cell r="AB3573" t="str">
            <v>Chirografario</v>
          </cell>
          <cell r="AK3573">
            <v>63189.519013698628</v>
          </cell>
          <cell r="AL3573" t="str">
            <v>Chirografario</v>
          </cell>
          <cell r="AM3573" t="str">
            <v>Chirografario - Altro</v>
          </cell>
          <cell r="AN3573" t="str">
            <v>CONSUMER - NON IPO</v>
          </cell>
        </row>
        <row r="3574">
          <cell r="M3574">
            <v>19173.150000000001</v>
          </cell>
          <cell r="N3574">
            <v>19173.150000000001</v>
          </cell>
          <cell r="R3574">
            <v>710.99</v>
          </cell>
          <cell r="AB3574" t="str">
            <v>Chirografario</v>
          </cell>
          <cell r="AK3574">
            <v>289435.77123287675</v>
          </cell>
          <cell r="AL3574" t="str">
            <v>Chirografario</v>
          </cell>
          <cell r="AM3574" t="str">
            <v>Chirografario - Altro</v>
          </cell>
          <cell r="AN3574" t="str">
            <v>CONSUMER - NON IPO</v>
          </cell>
        </row>
        <row r="3575">
          <cell r="M3575">
            <v>24441.56</v>
          </cell>
          <cell r="N3575">
            <v>24441.56</v>
          </cell>
          <cell r="R3575">
            <v>8078.72</v>
          </cell>
          <cell r="AB3575" t="str">
            <v>Chirografario</v>
          </cell>
          <cell r="AK3575">
            <v>430104.49282191781</v>
          </cell>
          <cell r="AL3575" t="str">
            <v>Chirografario</v>
          </cell>
          <cell r="AM3575" t="str">
            <v>Chirografario - Altro</v>
          </cell>
          <cell r="AN3575" t="str">
            <v>CONSUMER - NON IPO</v>
          </cell>
        </row>
        <row r="3576">
          <cell r="M3576">
            <v>13582.32</v>
          </cell>
          <cell r="N3576">
            <v>13582.32</v>
          </cell>
          <cell r="R3576">
            <v>340.69</v>
          </cell>
          <cell r="AB3576" t="str">
            <v>Chirografario</v>
          </cell>
          <cell r="AK3576">
            <v>267590.30991780822</v>
          </cell>
          <cell r="AL3576" t="str">
            <v>Chirografario</v>
          </cell>
          <cell r="AM3576" t="str">
            <v>Chirografario - Altro</v>
          </cell>
          <cell r="AN3576" t="str">
            <v>CONSUMER - NON IPO</v>
          </cell>
        </row>
        <row r="3577">
          <cell r="M3577">
            <v>12242.34</v>
          </cell>
          <cell r="N3577">
            <v>12242.34</v>
          </cell>
          <cell r="R3577">
            <v>8688.7000000000007</v>
          </cell>
          <cell r="AB3577" t="str">
            <v>Chirografario</v>
          </cell>
          <cell r="AK3577">
            <v>75500.020109589037</v>
          </cell>
          <cell r="AL3577" t="str">
            <v>Chirografario</v>
          </cell>
          <cell r="AM3577" t="str">
            <v>Chirografario - Altro</v>
          </cell>
          <cell r="AN3577" t="str">
            <v>CONSUMER - NON IPO</v>
          </cell>
        </row>
        <row r="3578">
          <cell r="M3578">
            <v>5771.88</v>
          </cell>
          <cell r="N3578">
            <v>5771.88</v>
          </cell>
          <cell r="R3578">
            <v>501.38</v>
          </cell>
          <cell r="AB3578" t="str">
            <v>Chirografario</v>
          </cell>
          <cell r="AK3578">
            <v>82403.470356164384</v>
          </cell>
          <cell r="AL3578" t="str">
            <v>Chirografario</v>
          </cell>
          <cell r="AM3578" t="str">
            <v>Chirografario - Altro</v>
          </cell>
          <cell r="AN3578" t="str">
            <v>CONSUMER - NON IPO</v>
          </cell>
        </row>
        <row r="3579">
          <cell r="M3579">
            <v>12517.41</v>
          </cell>
          <cell r="N3579">
            <v>12517.41</v>
          </cell>
          <cell r="R3579">
            <v>1091.1199999999999</v>
          </cell>
          <cell r="AB3579" t="str">
            <v>Chirografario</v>
          </cell>
          <cell r="AK3579">
            <v>178707.46167123289</v>
          </cell>
          <cell r="AL3579" t="str">
            <v>Chirografario</v>
          </cell>
          <cell r="AM3579" t="str">
            <v>Chirografario - Altro</v>
          </cell>
          <cell r="AN3579" t="str">
            <v>CONSUMER - NON IPO</v>
          </cell>
        </row>
        <row r="3580">
          <cell r="M3580">
            <v>58541.820000000007</v>
          </cell>
          <cell r="N3580">
            <v>58541.820000000007</v>
          </cell>
          <cell r="R3580">
            <v>20916.550000000003</v>
          </cell>
          <cell r="AB3580" t="str">
            <v>Chirografario</v>
          </cell>
          <cell r="AK3580">
            <v>618779.01797260274</v>
          </cell>
          <cell r="AL3580" t="str">
            <v>Chirografario</v>
          </cell>
          <cell r="AM3580" t="str">
            <v>Chirografario - Altro</v>
          </cell>
          <cell r="AN3580" t="str">
            <v>CONSUMER - NON IPO</v>
          </cell>
        </row>
        <row r="3581">
          <cell r="M3581">
            <v>32390.36</v>
          </cell>
          <cell r="N3581">
            <v>32390.36</v>
          </cell>
          <cell r="R3581">
            <v>6694.0199999999995</v>
          </cell>
          <cell r="AB3581" t="str">
            <v>Chirografario</v>
          </cell>
          <cell r="AK3581">
            <v>377414.24953424663</v>
          </cell>
          <cell r="AL3581" t="str">
            <v>Chirografario</v>
          </cell>
          <cell r="AM3581" t="str">
            <v>Chirografario - Altro</v>
          </cell>
          <cell r="AN3581" t="str">
            <v>CONSUMER - NON IPO</v>
          </cell>
        </row>
        <row r="3582">
          <cell r="M3582">
            <v>137137.74</v>
          </cell>
          <cell r="N3582">
            <v>137137.74</v>
          </cell>
          <cell r="R3582">
            <v>0</v>
          </cell>
          <cell r="AB3582" t="str">
            <v>Chirografario</v>
          </cell>
          <cell r="AK3582">
            <v>2426022.9785753423</v>
          </cell>
          <cell r="AL3582" t="str">
            <v>Chirografario</v>
          </cell>
          <cell r="AM3582" t="str">
            <v>Chirografario - Altro</v>
          </cell>
          <cell r="AN3582" t="str">
            <v>CONSUMER - NON IPO</v>
          </cell>
        </row>
        <row r="3583">
          <cell r="M3583">
            <v>3935.31</v>
          </cell>
          <cell r="N3583">
            <v>3935.3099999999995</v>
          </cell>
          <cell r="R3583">
            <v>691.93</v>
          </cell>
          <cell r="AB3583" t="str">
            <v>Chirografario</v>
          </cell>
          <cell r="AK3583">
            <v>64690.027397260274</v>
          </cell>
          <cell r="AL3583" t="str">
            <v>Chirografario</v>
          </cell>
          <cell r="AM3583" t="str">
            <v>Chirografario - Altro</v>
          </cell>
          <cell r="AN3583" t="str">
            <v>CONSUMER - NON IPO</v>
          </cell>
        </row>
        <row r="3584">
          <cell r="M3584">
            <v>8931.17</v>
          </cell>
          <cell r="N3584">
            <v>8931.17</v>
          </cell>
          <cell r="R3584">
            <v>337.15</v>
          </cell>
          <cell r="AB3584" t="str">
            <v>Chirografario</v>
          </cell>
          <cell r="AK3584">
            <v>128926.94446575343</v>
          </cell>
          <cell r="AL3584" t="str">
            <v>Chirografario</v>
          </cell>
          <cell r="AM3584" t="str">
            <v>Chirografario - Altro</v>
          </cell>
          <cell r="AN3584" t="str">
            <v>CONSUMER - NON IPO</v>
          </cell>
        </row>
        <row r="3585">
          <cell r="M3585">
            <v>26608.989999999998</v>
          </cell>
          <cell r="N3585">
            <v>26608.990000000005</v>
          </cell>
          <cell r="R3585">
            <v>0</v>
          </cell>
          <cell r="AB3585" t="str">
            <v>Chirografario</v>
          </cell>
          <cell r="AK3585">
            <v>353279.90558904118</v>
          </cell>
          <cell r="AL3585" t="str">
            <v>Chirografario</v>
          </cell>
          <cell r="AM3585" t="str">
            <v>Chirografario - Altro</v>
          </cell>
          <cell r="AN3585" t="str">
            <v>CONSUMER - NON IPO</v>
          </cell>
        </row>
        <row r="3586">
          <cell r="M3586">
            <v>7928.6799999999994</v>
          </cell>
          <cell r="N3586">
            <v>7928.68</v>
          </cell>
          <cell r="R3586">
            <v>220.28</v>
          </cell>
          <cell r="AB3586" t="str">
            <v>Chirografario</v>
          </cell>
          <cell r="AK3586">
            <v>144823.31386301373</v>
          </cell>
          <cell r="AL3586" t="str">
            <v>Chirografario</v>
          </cell>
          <cell r="AM3586" t="str">
            <v>Chirografario - Altro</v>
          </cell>
          <cell r="AN3586" t="str">
            <v>CONSUMER - NON IPO</v>
          </cell>
        </row>
        <row r="3587">
          <cell r="M3587">
            <v>23703.08</v>
          </cell>
          <cell r="N3587">
            <v>23703.079999999998</v>
          </cell>
          <cell r="R3587">
            <v>0</v>
          </cell>
          <cell r="AB3587" t="str">
            <v>Chirografario</v>
          </cell>
          <cell r="AK3587">
            <v>378729.76043835614</v>
          </cell>
          <cell r="AL3587" t="str">
            <v>Chirografario</v>
          </cell>
          <cell r="AM3587" t="str">
            <v>Chirografario - Altro</v>
          </cell>
          <cell r="AN3587" t="str">
            <v>CONSUMER - NON IPO</v>
          </cell>
        </row>
        <row r="3588">
          <cell r="M3588">
            <v>64853.170000000006</v>
          </cell>
          <cell r="N3588">
            <v>64853.170000000006</v>
          </cell>
          <cell r="R3588">
            <v>2353.2200000000003</v>
          </cell>
          <cell r="AB3588" t="str">
            <v>Chirografario</v>
          </cell>
          <cell r="AK3588">
            <v>1036229.2806575343</v>
          </cell>
          <cell r="AL3588" t="str">
            <v>Chirografario</v>
          </cell>
          <cell r="AM3588" t="str">
            <v>Chirografario - Altro</v>
          </cell>
          <cell r="AN3588" t="str">
            <v>CONSUMER - NON IPO</v>
          </cell>
        </row>
        <row r="3589">
          <cell r="M3589">
            <v>28905.15</v>
          </cell>
          <cell r="N3589">
            <v>28905.15</v>
          </cell>
          <cell r="R3589">
            <v>3961.53</v>
          </cell>
          <cell r="AB3589" t="str">
            <v>Chirografario</v>
          </cell>
          <cell r="AK3589">
            <v>494713.62205479451</v>
          </cell>
          <cell r="AL3589" t="str">
            <v>Chirografario</v>
          </cell>
          <cell r="AM3589" t="str">
            <v>Chirografario - Altro</v>
          </cell>
          <cell r="AN3589" t="str">
            <v>CONSUMER - NON IPO</v>
          </cell>
        </row>
        <row r="3590">
          <cell r="M3590">
            <v>55036.53</v>
          </cell>
          <cell r="N3590">
            <v>55036.53</v>
          </cell>
          <cell r="R3590">
            <v>1995.89</v>
          </cell>
          <cell r="AB3590" t="str">
            <v>Chirografario</v>
          </cell>
          <cell r="AK3590">
            <v>867767.7538356164</v>
          </cell>
          <cell r="AL3590" t="str">
            <v>Chirografario</v>
          </cell>
          <cell r="AM3590" t="str">
            <v>Chirografario - Altro</v>
          </cell>
          <cell r="AN3590" t="str">
            <v>CONSUMER - NON IPO</v>
          </cell>
        </row>
        <row r="3591">
          <cell r="M3591">
            <v>11673.16</v>
          </cell>
          <cell r="N3591">
            <v>11673.16</v>
          </cell>
          <cell r="R3591">
            <v>0</v>
          </cell>
          <cell r="AB3591" t="str">
            <v>Chirografario</v>
          </cell>
          <cell r="AK3591">
            <v>97063.124931506842</v>
          </cell>
          <cell r="AL3591" t="str">
            <v>Chirografario</v>
          </cell>
          <cell r="AM3591" t="str">
            <v>Chirografario - Altro</v>
          </cell>
          <cell r="AN3591" t="str">
            <v>CONSUMER - NON IPO</v>
          </cell>
        </row>
        <row r="3592">
          <cell r="M3592">
            <v>17976.599999999999</v>
          </cell>
          <cell r="N3592">
            <v>17976.599999999999</v>
          </cell>
          <cell r="R3592">
            <v>815.73</v>
          </cell>
          <cell r="AB3592" t="str">
            <v>Chirografario</v>
          </cell>
          <cell r="AK3592">
            <v>38809.755616438357</v>
          </cell>
          <cell r="AL3592" t="str">
            <v>Chirografario</v>
          </cell>
          <cell r="AM3592" t="str">
            <v>Chirografario - Altro</v>
          </cell>
          <cell r="AN3592" t="str">
            <v>CONSUMER - NON IPO</v>
          </cell>
        </row>
        <row r="3593">
          <cell r="M3593">
            <v>632.24</v>
          </cell>
          <cell r="N3593">
            <v>632.24</v>
          </cell>
          <cell r="R3593">
            <v>0</v>
          </cell>
          <cell r="AB3593" t="str">
            <v>Chirografario</v>
          </cell>
          <cell r="AK3593">
            <v>2305.5107945205482</v>
          </cell>
          <cell r="AL3593" t="str">
            <v>Chirografario</v>
          </cell>
          <cell r="AM3593" t="str">
            <v>Chirografario - Altro</v>
          </cell>
          <cell r="AN3593" t="str">
            <v>CONSUMER - NON IPO</v>
          </cell>
        </row>
        <row r="3594">
          <cell r="M3594">
            <v>5334.82</v>
          </cell>
          <cell r="N3594">
            <v>5334.8200000000006</v>
          </cell>
          <cell r="R3594">
            <v>184.46</v>
          </cell>
          <cell r="AB3594" t="str">
            <v>Chirografario</v>
          </cell>
          <cell r="AK3594">
            <v>9953.4586849315074</v>
          </cell>
          <cell r="AL3594" t="str">
            <v>Chirografario</v>
          </cell>
          <cell r="AM3594" t="str">
            <v>Chirografario - Altro</v>
          </cell>
          <cell r="AN3594" t="str">
            <v>CONSUMER - NON IPO</v>
          </cell>
        </row>
        <row r="3595">
          <cell r="M3595">
            <v>31535.57</v>
          </cell>
          <cell r="N3595">
            <v>31535.57</v>
          </cell>
          <cell r="R3595">
            <v>0</v>
          </cell>
          <cell r="AB3595" t="str">
            <v>Chirografario</v>
          </cell>
          <cell r="AK3595">
            <v>332376.2679178082</v>
          </cell>
          <cell r="AL3595" t="str">
            <v>Chirografario</v>
          </cell>
          <cell r="AM3595" t="str">
            <v>Chirografario - Altro</v>
          </cell>
          <cell r="AN3595" t="str">
            <v>CONSUMER - NON IPO</v>
          </cell>
        </row>
        <row r="3596">
          <cell r="M3596">
            <v>7010.18</v>
          </cell>
          <cell r="N3596">
            <v>9306.36</v>
          </cell>
          <cell r="R3596">
            <v>0</v>
          </cell>
          <cell r="AB3596" t="str">
            <v>Chirografario</v>
          </cell>
          <cell r="AK3596">
            <v>154434.58224657536</v>
          </cell>
          <cell r="AL3596" t="str">
            <v>Chirografario</v>
          </cell>
          <cell r="AM3596" t="str">
            <v>Chirografario - Altro</v>
          </cell>
          <cell r="AN3596" t="str">
            <v>CONSUMER - NON IPO</v>
          </cell>
        </row>
        <row r="3597">
          <cell r="M3597">
            <v>70724.28</v>
          </cell>
          <cell r="N3597">
            <v>70724.28</v>
          </cell>
          <cell r="R3597">
            <v>2432.79</v>
          </cell>
          <cell r="AB3597" t="str">
            <v>Chirografario</v>
          </cell>
          <cell r="AK3597">
            <v>1027536.5940821918</v>
          </cell>
          <cell r="AL3597" t="str">
            <v>Chirografario</v>
          </cell>
          <cell r="AM3597" t="str">
            <v>Chirografario - Altro</v>
          </cell>
          <cell r="AN3597" t="str">
            <v>CONSUMER - NON IPO</v>
          </cell>
        </row>
        <row r="3598">
          <cell r="M3598">
            <v>44971.869999999995</v>
          </cell>
          <cell r="N3598">
            <v>44971.87</v>
          </cell>
          <cell r="R3598">
            <v>755.83</v>
          </cell>
          <cell r="AB3598" t="str">
            <v>Chirografario</v>
          </cell>
          <cell r="AK3598">
            <v>746533.04200000013</v>
          </cell>
          <cell r="AL3598" t="str">
            <v>Chirografario</v>
          </cell>
          <cell r="AM3598" t="str">
            <v>Chirografario - Altro</v>
          </cell>
          <cell r="AN3598" t="str">
            <v>CONSUMER - NON IPO</v>
          </cell>
        </row>
        <row r="3599">
          <cell r="M3599">
            <v>5887.18</v>
          </cell>
          <cell r="N3599">
            <v>5887.1799999999994</v>
          </cell>
          <cell r="R3599">
            <v>215.44</v>
          </cell>
          <cell r="AB3599" t="str">
            <v>Chirografario</v>
          </cell>
          <cell r="AK3599">
            <v>79081.763123287659</v>
          </cell>
          <cell r="AL3599" t="str">
            <v>Chirografario</v>
          </cell>
          <cell r="AM3599" t="str">
            <v>Chirografario - Altro</v>
          </cell>
          <cell r="AN3599" t="str">
            <v>CONSUMER - NON IPO</v>
          </cell>
        </row>
        <row r="3600">
          <cell r="M3600">
            <v>8077.4</v>
          </cell>
          <cell r="N3600">
            <v>11989.4</v>
          </cell>
          <cell r="R3600">
            <v>0</v>
          </cell>
          <cell r="AB3600" t="str">
            <v>Chirografario</v>
          </cell>
          <cell r="AK3600">
            <v>193242.84986301372</v>
          </cell>
          <cell r="AL3600" t="str">
            <v>Chirografario</v>
          </cell>
          <cell r="AM3600" t="str">
            <v>Chirografario - Altro</v>
          </cell>
          <cell r="AN3600" t="str">
            <v>CONSUMER - NON IPO</v>
          </cell>
        </row>
        <row r="3601">
          <cell r="M3601">
            <v>4175.24</v>
          </cell>
          <cell r="N3601">
            <v>4175.24</v>
          </cell>
          <cell r="R3601">
            <v>2502.87</v>
          </cell>
          <cell r="AB3601" t="str">
            <v>Chirografario</v>
          </cell>
          <cell r="AK3601">
            <v>47529.101917808213</v>
          </cell>
          <cell r="AL3601" t="str">
            <v>Chirografario</v>
          </cell>
          <cell r="AM3601" t="str">
            <v>Chirografario - Altro</v>
          </cell>
          <cell r="AN3601" t="str">
            <v>CONSUMER - NON IPO</v>
          </cell>
        </row>
        <row r="3602">
          <cell r="M3602">
            <v>57008.47</v>
          </cell>
          <cell r="N3602">
            <v>57008.47</v>
          </cell>
          <cell r="R3602">
            <v>942.46</v>
          </cell>
          <cell r="AB3602" t="str">
            <v>Chirografario</v>
          </cell>
          <cell r="AK3602">
            <v>961334.61054794525</v>
          </cell>
          <cell r="AL3602" t="str">
            <v>Chirografario</v>
          </cell>
          <cell r="AM3602" t="str">
            <v>Chirografario - Altro</v>
          </cell>
          <cell r="AN3602" t="str">
            <v>CONSUMER - NON IPO</v>
          </cell>
        </row>
        <row r="3603">
          <cell r="M3603">
            <v>0</v>
          </cell>
          <cell r="N3603">
            <v>82498.490000000005</v>
          </cell>
          <cell r="R3603">
            <v>0</v>
          </cell>
          <cell r="AB3603" t="str">
            <v>Chirografario</v>
          </cell>
          <cell r="AK3603">
            <v>1025467.5318630139</v>
          </cell>
          <cell r="AL3603" t="str">
            <v>Chirografario</v>
          </cell>
          <cell r="AM3603" t="str">
            <v>Chirografario - Altro</v>
          </cell>
          <cell r="AN3603" t="str">
            <v>CONSUMER - NON IPO</v>
          </cell>
        </row>
        <row r="3604">
          <cell r="M3604">
            <v>10788.54</v>
          </cell>
          <cell r="N3604">
            <v>10788.539999999999</v>
          </cell>
          <cell r="R3604">
            <v>1979.88</v>
          </cell>
          <cell r="AB3604" t="str">
            <v>Chirografario</v>
          </cell>
          <cell r="AK3604">
            <v>39341.223945205478</v>
          </cell>
          <cell r="AL3604" t="str">
            <v>Chirografario</v>
          </cell>
          <cell r="AM3604" t="str">
            <v>Chirografario - Altro</v>
          </cell>
          <cell r="AN3604" t="str">
            <v>CONSUMER - NON IPO</v>
          </cell>
        </row>
        <row r="3605">
          <cell r="M3605">
            <v>3770.52</v>
          </cell>
          <cell r="N3605">
            <v>3770.52</v>
          </cell>
          <cell r="R3605">
            <v>0</v>
          </cell>
          <cell r="AB3605" t="str">
            <v>Chirografario</v>
          </cell>
          <cell r="AK3605">
            <v>33283.877917808219</v>
          </cell>
          <cell r="AL3605" t="str">
            <v>Chirografario</v>
          </cell>
          <cell r="AM3605" t="str">
            <v>Chirografario - Altro</v>
          </cell>
          <cell r="AN3605" t="str">
            <v>CONSUMER - NON IPO</v>
          </cell>
        </row>
        <row r="3606">
          <cell r="M3606">
            <v>30151.49</v>
          </cell>
          <cell r="N3606">
            <v>30151.49</v>
          </cell>
          <cell r="R3606">
            <v>0</v>
          </cell>
          <cell r="AB3606" t="str">
            <v>Chirografario</v>
          </cell>
          <cell r="AK3606">
            <v>410060.26400000002</v>
          </cell>
          <cell r="AL3606" t="str">
            <v>Chirografario</v>
          </cell>
          <cell r="AM3606" t="str">
            <v>Chirografario - Altro</v>
          </cell>
          <cell r="AN3606" t="str">
            <v>CONSUMER - NON IPO</v>
          </cell>
        </row>
        <row r="3607">
          <cell r="M3607">
            <v>5266.14</v>
          </cell>
          <cell r="N3607">
            <v>5266.14</v>
          </cell>
          <cell r="R3607">
            <v>469.78</v>
          </cell>
          <cell r="AB3607" t="str">
            <v>Chirografario</v>
          </cell>
          <cell r="AK3607">
            <v>70321.003726027397</v>
          </cell>
          <cell r="AL3607" t="str">
            <v>Chirografario</v>
          </cell>
          <cell r="AM3607" t="str">
            <v>Chirografario - Altro</v>
          </cell>
          <cell r="AN3607" t="str">
            <v>CONSUMER - NON IPO</v>
          </cell>
        </row>
        <row r="3608">
          <cell r="M3608">
            <v>20223.43</v>
          </cell>
          <cell r="N3608">
            <v>20223.43</v>
          </cell>
          <cell r="R3608">
            <v>770.67</v>
          </cell>
          <cell r="AB3608" t="str">
            <v>Chirografario</v>
          </cell>
          <cell r="AK3608">
            <v>281687.44690410956</v>
          </cell>
          <cell r="AL3608" t="str">
            <v>Chirografario</v>
          </cell>
          <cell r="AM3608" t="str">
            <v>Chirografario - Altro</v>
          </cell>
          <cell r="AN3608" t="str">
            <v>CONSUMER - NON IPO</v>
          </cell>
        </row>
        <row r="3609">
          <cell r="M3609">
            <v>33916.31</v>
          </cell>
          <cell r="N3609">
            <v>33916.31</v>
          </cell>
          <cell r="R3609">
            <v>0</v>
          </cell>
          <cell r="AB3609" t="str">
            <v>Chirografario</v>
          </cell>
          <cell r="AK3609">
            <v>365924.46241095889</v>
          </cell>
          <cell r="AL3609" t="str">
            <v>Chirografario</v>
          </cell>
          <cell r="AM3609" t="str">
            <v>Chirografario - Altro</v>
          </cell>
          <cell r="AN3609" t="str">
            <v>CONSUMER - NON IPO</v>
          </cell>
        </row>
        <row r="3610">
          <cell r="M3610">
            <v>3558.32</v>
          </cell>
          <cell r="N3610">
            <v>3558.32</v>
          </cell>
          <cell r="R3610">
            <v>312</v>
          </cell>
          <cell r="AB3610" t="str">
            <v>Chirografario</v>
          </cell>
          <cell r="AK3610">
            <v>49894.470575342471</v>
          </cell>
          <cell r="AL3610" t="str">
            <v>Chirografario</v>
          </cell>
          <cell r="AM3610" t="str">
            <v>Chirografario - Altro</v>
          </cell>
          <cell r="AN3610" t="str">
            <v>CONSUMER - NON IPO</v>
          </cell>
        </row>
        <row r="3611">
          <cell r="M3611">
            <v>15337.22</v>
          </cell>
          <cell r="N3611">
            <v>15337.22</v>
          </cell>
          <cell r="R3611">
            <v>1015.1</v>
          </cell>
          <cell r="AB3611" t="str">
            <v>Chirografario</v>
          </cell>
          <cell r="AK3611">
            <v>215057.23824657535</v>
          </cell>
          <cell r="AL3611" t="str">
            <v>Chirografario</v>
          </cell>
          <cell r="AM3611" t="str">
            <v>Chirografario - Altro</v>
          </cell>
          <cell r="AN3611" t="str">
            <v>CONSUMER - NON IPO</v>
          </cell>
        </row>
        <row r="3612">
          <cell r="M3612">
            <v>35534.33</v>
          </cell>
          <cell r="N3612">
            <v>35534.33</v>
          </cell>
          <cell r="R3612">
            <v>0</v>
          </cell>
          <cell r="AB3612" t="str">
            <v>Chirografario</v>
          </cell>
          <cell r="AK3612">
            <v>413269.1256164384</v>
          </cell>
          <cell r="AL3612" t="str">
            <v>Chirografario</v>
          </cell>
          <cell r="AM3612" t="str">
            <v>Chirografario - Altro</v>
          </cell>
          <cell r="AN3612" t="str">
            <v>CONSUMER - NON IPO</v>
          </cell>
        </row>
        <row r="3613">
          <cell r="M3613">
            <v>4196.96</v>
          </cell>
          <cell r="N3613">
            <v>4196.9599999999991</v>
          </cell>
          <cell r="R3613">
            <v>0</v>
          </cell>
          <cell r="AB3613" t="str">
            <v>Chirografario</v>
          </cell>
          <cell r="AK3613">
            <v>8474.4096438356137</v>
          </cell>
          <cell r="AL3613" t="str">
            <v>Chirografario</v>
          </cell>
          <cell r="AM3613" t="str">
            <v>Chirografario - Altro</v>
          </cell>
          <cell r="AN3613" t="str">
            <v>CONSUMER - NON IPO</v>
          </cell>
        </row>
        <row r="3614">
          <cell r="M3614">
            <v>23544.44</v>
          </cell>
          <cell r="N3614">
            <v>23544.44</v>
          </cell>
          <cell r="R3614">
            <v>2012.66</v>
          </cell>
          <cell r="AB3614" t="str">
            <v>Chirografario</v>
          </cell>
          <cell r="AK3614">
            <v>353618.13720547943</v>
          </cell>
          <cell r="AL3614" t="str">
            <v>Chirografario</v>
          </cell>
          <cell r="AM3614" t="str">
            <v>Chirografario - Altro</v>
          </cell>
          <cell r="AN3614" t="str">
            <v>CONSUMER - NON IPO</v>
          </cell>
        </row>
        <row r="3615">
          <cell r="M3615">
            <v>11616.97</v>
          </cell>
          <cell r="N3615">
            <v>11616.97</v>
          </cell>
          <cell r="R3615">
            <v>932.76</v>
          </cell>
          <cell r="AB3615" t="str">
            <v>Chirografario</v>
          </cell>
          <cell r="AK3615">
            <v>202644.51504109587</v>
          </cell>
          <cell r="AL3615" t="str">
            <v>Chirografario</v>
          </cell>
          <cell r="AM3615" t="str">
            <v>Chirografario - Altro</v>
          </cell>
          <cell r="AN3615" t="str">
            <v>CONSUMER - NON IPO</v>
          </cell>
        </row>
        <row r="3616">
          <cell r="M3616">
            <v>20464.5</v>
          </cell>
          <cell r="N3616">
            <v>20464.5</v>
          </cell>
          <cell r="R3616">
            <v>850.7</v>
          </cell>
          <cell r="AB3616" t="str">
            <v>Chirografario</v>
          </cell>
          <cell r="AK3616">
            <v>181769.61369863013</v>
          </cell>
          <cell r="AL3616" t="str">
            <v>Chirografario</v>
          </cell>
          <cell r="AM3616" t="str">
            <v>Chirografario - Altro</v>
          </cell>
          <cell r="AN3616" t="str">
            <v>CONSUMER - NON IPO</v>
          </cell>
        </row>
        <row r="3617">
          <cell r="M3617">
            <v>7986.86</v>
          </cell>
          <cell r="N3617">
            <v>7986.8600000000006</v>
          </cell>
          <cell r="R3617">
            <v>294.43</v>
          </cell>
          <cell r="AB3617" t="str">
            <v>Chirografario</v>
          </cell>
          <cell r="AK3617">
            <v>122800.70772602741</v>
          </cell>
          <cell r="AL3617" t="str">
            <v>Chirografario</v>
          </cell>
          <cell r="AM3617" t="str">
            <v>Chirografario - Altro</v>
          </cell>
          <cell r="AN3617" t="str">
            <v>CONSUMER - NON IPO</v>
          </cell>
        </row>
        <row r="3618">
          <cell r="M3618">
            <v>5719.44</v>
          </cell>
          <cell r="N3618">
            <v>5719.44</v>
          </cell>
          <cell r="R3618">
            <v>0</v>
          </cell>
          <cell r="AB3618" t="str">
            <v>Chirografario</v>
          </cell>
          <cell r="AK3618">
            <v>27986.081753424653</v>
          </cell>
          <cell r="AL3618" t="str">
            <v>Chirografario</v>
          </cell>
          <cell r="AM3618" t="str">
            <v>Chirografario - Altro</v>
          </cell>
          <cell r="AN3618" t="str">
            <v>CONSUMER - NON IPO</v>
          </cell>
        </row>
        <row r="3619">
          <cell r="M3619">
            <v>2696.77</v>
          </cell>
          <cell r="N3619">
            <v>9307.75</v>
          </cell>
          <cell r="R3619">
            <v>0</v>
          </cell>
          <cell r="AB3619" t="str">
            <v>Chirografario</v>
          </cell>
          <cell r="AK3619">
            <v>142905.83835616437</v>
          </cell>
          <cell r="AL3619" t="str">
            <v>Chirografario</v>
          </cell>
          <cell r="AM3619" t="str">
            <v>Chirografario - Altro</v>
          </cell>
          <cell r="AN3619" t="str">
            <v>CONSUMER - NON IPO</v>
          </cell>
        </row>
        <row r="3620">
          <cell r="M3620">
            <v>10265.33</v>
          </cell>
          <cell r="N3620">
            <v>10265.33</v>
          </cell>
          <cell r="R3620">
            <v>1037.51</v>
          </cell>
          <cell r="AB3620" t="str">
            <v>Chirografario</v>
          </cell>
          <cell r="AK3620">
            <v>107153.17068493151</v>
          </cell>
          <cell r="AL3620" t="str">
            <v>Chirografario</v>
          </cell>
          <cell r="AM3620" t="str">
            <v>Chirografario - Altro</v>
          </cell>
          <cell r="AN3620" t="str">
            <v>CONSUMER - NON IPO</v>
          </cell>
        </row>
        <row r="3621">
          <cell r="M3621">
            <v>6824.86</v>
          </cell>
          <cell r="N3621">
            <v>6824.8600000000006</v>
          </cell>
          <cell r="R3621">
            <v>5557.18</v>
          </cell>
          <cell r="AB3621" t="str">
            <v>Chirografario</v>
          </cell>
          <cell r="AK3621">
            <v>61816.40317808219</v>
          </cell>
          <cell r="AL3621" t="str">
            <v>Chirografario</v>
          </cell>
          <cell r="AM3621" t="str">
            <v>Chirografario - Altro</v>
          </cell>
          <cell r="AN3621" t="str">
            <v>CONSUMER - NON IPO</v>
          </cell>
        </row>
        <row r="3622">
          <cell r="M3622">
            <v>27025.35</v>
          </cell>
          <cell r="N3622">
            <v>27025.350000000002</v>
          </cell>
          <cell r="R3622">
            <v>6177.5</v>
          </cell>
          <cell r="AB3622" t="str">
            <v>Chirografario</v>
          </cell>
          <cell r="AK3622">
            <v>36576.775068493153</v>
          </cell>
          <cell r="AL3622" t="str">
            <v>Chirografario</v>
          </cell>
          <cell r="AM3622" t="str">
            <v>Chirografario - Altro</v>
          </cell>
          <cell r="AN3622" t="str">
            <v>CONSUMER - NON IPO</v>
          </cell>
        </row>
        <row r="3623">
          <cell r="M3623">
            <v>15169.56</v>
          </cell>
          <cell r="N3623">
            <v>15169.56</v>
          </cell>
          <cell r="R3623">
            <v>695.33</v>
          </cell>
          <cell r="AB3623" t="str">
            <v>Chirografario</v>
          </cell>
          <cell r="AK3623">
            <v>44428.108602739725</v>
          </cell>
          <cell r="AL3623" t="str">
            <v>Chirografario</v>
          </cell>
          <cell r="AM3623" t="str">
            <v>Chirografario - Altro</v>
          </cell>
          <cell r="AN3623" t="str">
            <v>CONSUMER - NON IPO</v>
          </cell>
        </row>
        <row r="3624">
          <cell r="M3624">
            <v>7862.2</v>
          </cell>
          <cell r="N3624">
            <v>7862.2000000000007</v>
          </cell>
          <cell r="R3624">
            <v>5173.63</v>
          </cell>
          <cell r="AB3624" t="str">
            <v>Chirografario</v>
          </cell>
          <cell r="AK3624">
            <v>95078.769315068494</v>
          </cell>
          <cell r="AL3624" t="str">
            <v>Chirografario</v>
          </cell>
          <cell r="AM3624" t="str">
            <v>Chirografario - Altro</v>
          </cell>
          <cell r="AN3624" t="str">
            <v>CONSUMER - NON IPO</v>
          </cell>
        </row>
        <row r="3625">
          <cell r="M3625">
            <v>8837.81</v>
          </cell>
          <cell r="N3625">
            <v>8837.8100000000013</v>
          </cell>
          <cell r="R3625">
            <v>430.88</v>
          </cell>
          <cell r="AB3625" t="str">
            <v>Chirografario</v>
          </cell>
          <cell r="AK3625">
            <v>16150.18978082192</v>
          </cell>
          <cell r="AL3625" t="str">
            <v>Chirografario</v>
          </cell>
          <cell r="AM3625" t="str">
            <v>Chirografario - Altro</v>
          </cell>
          <cell r="AN3625" t="str">
            <v>CONSUMER - NON IPO</v>
          </cell>
        </row>
        <row r="3626">
          <cell r="M3626">
            <v>21906.52</v>
          </cell>
          <cell r="N3626">
            <v>21906.52</v>
          </cell>
          <cell r="R3626">
            <v>805.79</v>
          </cell>
          <cell r="AB3626" t="str">
            <v>Chirografario</v>
          </cell>
          <cell r="AK3626">
            <v>245593.09545205478</v>
          </cell>
          <cell r="AL3626" t="str">
            <v>Chirografario</v>
          </cell>
          <cell r="AM3626" t="str">
            <v>Chirografario - Altro</v>
          </cell>
          <cell r="AN3626" t="str">
            <v>CONSUMER - NON IPO</v>
          </cell>
        </row>
        <row r="3627">
          <cell r="M3627">
            <v>10589.54</v>
          </cell>
          <cell r="N3627">
            <v>10589.54</v>
          </cell>
          <cell r="R3627">
            <v>4226.51</v>
          </cell>
          <cell r="AB3627" t="str">
            <v>Chirografario</v>
          </cell>
          <cell r="AK3627">
            <v>127248.55463013701</v>
          </cell>
          <cell r="AL3627" t="str">
            <v>Chirografario</v>
          </cell>
          <cell r="AM3627" t="str">
            <v>Chirografario - Altro</v>
          </cell>
          <cell r="AN3627" t="str">
            <v>CONSUMER - NON IPO</v>
          </cell>
        </row>
        <row r="3628">
          <cell r="M3628">
            <v>7862.98</v>
          </cell>
          <cell r="N3628">
            <v>7862.9800000000005</v>
          </cell>
          <cell r="R3628">
            <v>0</v>
          </cell>
          <cell r="AB3628" t="str">
            <v>Chirografario</v>
          </cell>
          <cell r="AK3628">
            <v>40930.580821917814</v>
          </cell>
          <cell r="AL3628" t="str">
            <v>Chirografario</v>
          </cell>
          <cell r="AM3628" t="str">
            <v>Chirografario - Altro</v>
          </cell>
          <cell r="AN3628" t="str">
            <v>CONSUMER - NON IPO</v>
          </cell>
        </row>
        <row r="3629">
          <cell r="M3629">
            <v>984.63</v>
          </cell>
          <cell r="N3629">
            <v>984.63</v>
          </cell>
          <cell r="R3629">
            <v>47.68</v>
          </cell>
          <cell r="AB3629" t="str">
            <v>Chirografario</v>
          </cell>
          <cell r="AK3629">
            <v>3439.4609589041097</v>
          </cell>
          <cell r="AL3629" t="str">
            <v>Chirografario</v>
          </cell>
          <cell r="AM3629" t="str">
            <v>Chirografario - Altro</v>
          </cell>
          <cell r="AN3629" t="str">
            <v>CONSUMER - NON IPO</v>
          </cell>
        </row>
        <row r="3630">
          <cell r="M3630">
            <v>73745.95</v>
          </cell>
          <cell r="N3630">
            <v>73745.95</v>
          </cell>
          <cell r="R3630">
            <v>0</v>
          </cell>
          <cell r="AB3630" t="str">
            <v>Chirografario</v>
          </cell>
          <cell r="AK3630">
            <v>440051.17561643833</v>
          </cell>
          <cell r="AL3630" t="str">
            <v>Chirografario</v>
          </cell>
          <cell r="AM3630" t="str">
            <v>Chirografario - Altro</v>
          </cell>
          <cell r="AN3630" t="str">
            <v>CONSUMER - NON IPO</v>
          </cell>
        </row>
        <row r="3631">
          <cell r="M3631">
            <v>8638.3700000000008</v>
          </cell>
          <cell r="N3631">
            <v>8638.3700000000008</v>
          </cell>
          <cell r="R3631">
            <v>352.84</v>
          </cell>
          <cell r="AB3631" t="str">
            <v>Chirografario</v>
          </cell>
          <cell r="AK3631">
            <v>86596.700904109603</v>
          </cell>
          <cell r="AL3631" t="str">
            <v>Chirografario</v>
          </cell>
          <cell r="AM3631" t="str">
            <v>Chirografario - Altro</v>
          </cell>
          <cell r="AN3631" t="str">
            <v>CONSUMER - NON IPO</v>
          </cell>
        </row>
        <row r="3632">
          <cell r="M3632">
            <v>3500.27</v>
          </cell>
          <cell r="N3632">
            <v>3500.27</v>
          </cell>
          <cell r="R3632">
            <v>151.63</v>
          </cell>
          <cell r="AB3632" t="str">
            <v>Chirografario</v>
          </cell>
          <cell r="AK3632">
            <v>7355.3618904109589</v>
          </cell>
          <cell r="AL3632" t="str">
            <v>Chirografario</v>
          </cell>
          <cell r="AM3632" t="str">
            <v>Chirografario - Altro</v>
          </cell>
          <cell r="AN3632" t="str">
            <v>CONSUMER - NON IPO</v>
          </cell>
        </row>
        <row r="3633">
          <cell r="M3633">
            <v>57911.21</v>
          </cell>
          <cell r="N3633">
            <v>57911.21</v>
          </cell>
          <cell r="R3633">
            <v>52461.9</v>
          </cell>
          <cell r="AB3633" t="str">
            <v>Chirografario</v>
          </cell>
          <cell r="AK3633">
            <v>361746.73643835617</v>
          </cell>
          <cell r="AL3633" t="str">
            <v>Chirografario</v>
          </cell>
          <cell r="AM3633" t="str">
            <v>Chirografario - Altro</v>
          </cell>
          <cell r="AN3633" t="str">
            <v>CONSUMER - NON IPO</v>
          </cell>
        </row>
        <row r="3634">
          <cell r="M3634">
            <v>164536.03</v>
          </cell>
          <cell r="N3634">
            <v>164536.03</v>
          </cell>
          <cell r="R3634">
            <v>0</v>
          </cell>
          <cell r="AB3634" t="str">
            <v>Chirografario</v>
          </cell>
          <cell r="AK3634">
            <v>2093439.2419726027</v>
          </cell>
          <cell r="AL3634" t="str">
            <v>Chirografario</v>
          </cell>
          <cell r="AM3634" t="str">
            <v>Chirografario - Altro</v>
          </cell>
          <cell r="AN3634" t="str">
            <v>CONSUMER - NON IPO</v>
          </cell>
        </row>
        <row r="3635">
          <cell r="M3635">
            <v>404.4</v>
          </cell>
          <cell r="N3635">
            <v>404.4</v>
          </cell>
          <cell r="R3635">
            <v>0</v>
          </cell>
          <cell r="AB3635" t="str">
            <v>Chirografario</v>
          </cell>
          <cell r="AK3635">
            <v>1716.207123287671</v>
          </cell>
          <cell r="AL3635" t="str">
            <v>Chirografario</v>
          </cell>
          <cell r="AM3635" t="str">
            <v>Chirografario - Altro</v>
          </cell>
          <cell r="AN3635" t="str">
            <v>CONSUMER - NON IPO</v>
          </cell>
        </row>
        <row r="3636">
          <cell r="M3636">
            <v>6146.01</v>
          </cell>
          <cell r="N3636">
            <v>9703.66</v>
          </cell>
          <cell r="R3636">
            <v>0</v>
          </cell>
          <cell r="AB3636" t="str">
            <v>Chirografario</v>
          </cell>
          <cell r="AK3636">
            <v>146565.14405479451</v>
          </cell>
          <cell r="AL3636" t="str">
            <v>Chirografario</v>
          </cell>
          <cell r="AM3636" t="str">
            <v>Chirografario - Altro</v>
          </cell>
          <cell r="AN3636" t="str">
            <v>CONSUMER - NON IPO</v>
          </cell>
        </row>
        <row r="3637">
          <cell r="M3637">
            <v>7221.04</v>
          </cell>
          <cell r="N3637">
            <v>7221.04</v>
          </cell>
          <cell r="R3637">
            <v>333.07</v>
          </cell>
          <cell r="AB3637" t="str">
            <v>Chirografario</v>
          </cell>
          <cell r="AK3637">
            <v>35828.228602739728</v>
          </cell>
          <cell r="AL3637" t="str">
            <v>Chirografario</v>
          </cell>
          <cell r="AM3637" t="str">
            <v>Chirografario - Altro</v>
          </cell>
          <cell r="AN3637" t="str">
            <v>CONSUMER - NON IPO</v>
          </cell>
        </row>
        <row r="3638">
          <cell r="M3638">
            <v>5705.41</v>
          </cell>
          <cell r="N3638">
            <v>5705.41</v>
          </cell>
          <cell r="R3638">
            <v>4307.97</v>
          </cell>
          <cell r="AB3638" t="str">
            <v>Chirografario</v>
          </cell>
          <cell r="AK3638">
            <v>29339.875534246574</v>
          </cell>
          <cell r="AL3638" t="str">
            <v>Chirografario</v>
          </cell>
          <cell r="AM3638" t="str">
            <v>Chirografario - Altro</v>
          </cell>
          <cell r="AN3638" t="str">
            <v>CONSUMER - NON IPO</v>
          </cell>
        </row>
        <row r="3639">
          <cell r="M3639">
            <v>14051.57</v>
          </cell>
          <cell r="N3639">
            <v>14051.57</v>
          </cell>
          <cell r="R3639">
            <v>7371.1</v>
          </cell>
          <cell r="AB3639" t="str">
            <v>Chirografario</v>
          </cell>
          <cell r="AK3639">
            <v>115222.87399999998</v>
          </cell>
          <cell r="AL3639" t="str">
            <v>Chirografario</v>
          </cell>
          <cell r="AM3639" t="str">
            <v>Chirografario - Altro</v>
          </cell>
          <cell r="AN3639" t="str">
            <v>CONSUMER - NON IPO</v>
          </cell>
        </row>
        <row r="3640">
          <cell r="M3640">
            <v>11864.550000000001</v>
          </cell>
          <cell r="N3640">
            <v>11864.55</v>
          </cell>
          <cell r="R3640">
            <v>3598.1600000000003</v>
          </cell>
          <cell r="AB3640" t="str">
            <v>Chirografario</v>
          </cell>
          <cell r="AK3640">
            <v>13132.269041095888</v>
          </cell>
          <cell r="AL3640" t="str">
            <v>Chirografario</v>
          </cell>
          <cell r="AM3640" t="str">
            <v>Chirografario - Altro</v>
          </cell>
          <cell r="AN3640" t="str">
            <v>CONSUMER - NON IPO</v>
          </cell>
        </row>
        <row r="3641">
          <cell r="M3641">
            <v>7083.42</v>
          </cell>
          <cell r="N3641">
            <v>7083.42</v>
          </cell>
          <cell r="R3641">
            <v>3564.84</v>
          </cell>
          <cell r="AB3641" t="str">
            <v>Chirografario</v>
          </cell>
          <cell r="AK3641">
            <v>65109.244109589039</v>
          </cell>
          <cell r="AL3641" t="str">
            <v>Chirografario</v>
          </cell>
          <cell r="AM3641" t="str">
            <v>Chirografario - Altro</v>
          </cell>
          <cell r="AN3641" t="str">
            <v>CONSUMER - NON IPO</v>
          </cell>
        </row>
        <row r="3642">
          <cell r="M3642">
            <v>0</v>
          </cell>
          <cell r="N3642">
            <v>11777.3</v>
          </cell>
          <cell r="R3642">
            <v>0</v>
          </cell>
          <cell r="AB3642" t="str">
            <v>Chirografario</v>
          </cell>
          <cell r="AK3642">
            <v>103962.90575342465</v>
          </cell>
          <cell r="AL3642" t="str">
            <v>Chirografario</v>
          </cell>
          <cell r="AM3642" t="str">
            <v>Chirografario - Altro</v>
          </cell>
          <cell r="AN3642" t="str">
            <v>CONSUMER - NON IPO</v>
          </cell>
        </row>
        <row r="3643">
          <cell r="M3643">
            <v>4945.59</v>
          </cell>
          <cell r="N3643">
            <v>4945.59</v>
          </cell>
          <cell r="R3643">
            <v>3293.88</v>
          </cell>
          <cell r="AB3643" t="str">
            <v>Chirografario</v>
          </cell>
          <cell r="AK3643">
            <v>18034.466547945205</v>
          </cell>
          <cell r="AL3643" t="str">
            <v>Chirografario</v>
          </cell>
          <cell r="AM3643" t="str">
            <v>Chirografario - Altro</v>
          </cell>
          <cell r="AN3643" t="str">
            <v>CONSUMER - NON IPO</v>
          </cell>
        </row>
        <row r="3644">
          <cell r="M3644">
            <v>2763.97</v>
          </cell>
          <cell r="N3644">
            <v>2763.9700000000003</v>
          </cell>
          <cell r="R3644">
            <v>114.84</v>
          </cell>
          <cell r="AB3644" t="str">
            <v>Chirografario</v>
          </cell>
          <cell r="AK3644">
            <v>24088.1878630137</v>
          </cell>
          <cell r="AL3644" t="str">
            <v>Chirografario</v>
          </cell>
          <cell r="AM3644" t="str">
            <v>Chirografario - Altro</v>
          </cell>
          <cell r="AN3644" t="str">
            <v>CONSUMER - NON IPO</v>
          </cell>
        </row>
        <row r="3645">
          <cell r="M3645">
            <v>6507.98</v>
          </cell>
          <cell r="N3645">
            <v>6507.98</v>
          </cell>
          <cell r="R3645">
            <v>260.74</v>
          </cell>
          <cell r="AB3645" t="str">
            <v>Chirografario</v>
          </cell>
          <cell r="AK3645">
            <v>63047.170630136978</v>
          </cell>
          <cell r="AL3645" t="str">
            <v>Chirografario</v>
          </cell>
          <cell r="AM3645" t="str">
            <v>Chirografario - Altro</v>
          </cell>
          <cell r="AN3645" t="str">
            <v>CONSUMER - NON IPO</v>
          </cell>
        </row>
        <row r="3646">
          <cell r="M3646">
            <v>4425.9799999999996</v>
          </cell>
          <cell r="N3646">
            <v>4425.9799999999996</v>
          </cell>
          <cell r="R3646">
            <v>210.31</v>
          </cell>
          <cell r="AB3646" t="str">
            <v>Chirografario</v>
          </cell>
          <cell r="AK3646">
            <v>12065.342739726026</v>
          </cell>
          <cell r="AL3646" t="str">
            <v>Chirografario</v>
          </cell>
          <cell r="AM3646" t="str">
            <v>Chirografario - Altro</v>
          </cell>
          <cell r="AN3646" t="str">
            <v>CONSUMER - NON IPO</v>
          </cell>
        </row>
        <row r="3647">
          <cell r="M3647">
            <v>36122.089999999997</v>
          </cell>
          <cell r="N3647">
            <v>36122.089999999997</v>
          </cell>
          <cell r="R3647">
            <v>21005.25</v>
          </cell>
          <cell r="AB3647" t="str">
            <v>Chirografario</v>
          </cell>
          <cell r="AK3647">
            <v>290461.18945205479</v>
          </cell>
          <cell r="AL3647" t="str">
            <v>Chirografario</v>
          </cell>
          <cell r="AM3647" t="str">
            <v>Chirografario - Altro</v>
          </cell>
          <cell r="AN3647" t="str">
            <v>CONSUMER - NON IPO</v>
          </cell>
        </row>
        <row r="3648">
          <cell r="M3648">
            <v>4270.12</v>
          </cell>
          <cell r="N3648">
            <v>4270.12</v>
          </cell>
          <cell r="R3648">
            <v>165.01</v>
          </cell>
          <cell r="AB3648" t="str">
            <v>Chirografario</v>
          </cell>
          <cell r="AK3648">
            <v>39916.84778082191</v>
          </cell>
          <cell r="AL3648" t="str">
            <v>Chirografario</v>
          </cell>
          <cell r="AM3648" t="str">
            <v>Chirografario - Altro</v>
          </cell>
          <cell r="AN3648" t="str">
            <v>CONSUMER - NON IPO</v>
          </cell>
        </row>
        <row r="3649">
          <cell r="M3649">
            <v>41408.629999999997</v>
          </cell>
          <cell r="N3649">
            <v>41408.629999999997</v>
          </cell>
          <cell r="R3649">
            <v>1580.67</v>
          </cell>
          <cell r="AB3649" t="str">
            <v>Chirografario</v>
          </cell>
          <cell r="AK3649">
            <v>356227.66630136984</v>
          </cell>
          <cell r="AL3649" t="str">
            <v>Chirografario</v>
          </cell>
          <cell r="AM3649" t="str">
            <v>Chirografario - Altro</v>
          </cell>
          <cell r="AN3649" t="str">
            <v>CONSUMER - NON IPO</v>
          </cell>
        </row>
        <row r="3650">
          <cell r="M3650">
            <v>4658.83</v>
          </cell>
          <cell r="N3650">
            <v>4658.8300000000008</v>
          </cell>
          <cell r="R3650">
            <v>401.5</v>
          </cell>
          <cell r="AB3650" t="str">
            <v>Chirografario</v>
          </cell>
          <cell r="AK3650">
            <v>11130.136328767125</v>
          </cell>
          <cell r="AL3650" t="str">
            <v>Chirografario</v>
          </cell>
          <cell r="AM3650" t="str">
            <v>Chirografario - Altro</v>
          </cell>
          <cell r="AN3650" t="str">
            <v>CONSUMER - NON IPO</v>
          </cell>
        </row>
        <row r="3651">
          <cell r="M3651">
            <v>16239.619999999999</v>
          </cell>
          <cell r="N3651">
            <v>16239.619999999999</v>
          </cell>
          <cell r="R3651">
            <v>7150.1200000000008</v>
          </cell>
          <cell r="AB3651" t="str">
            <v>Chirografario</v>
          </cell>
          <cell r="AK3651">
            <v>144243.41928767122</v>
          </cell>
          <cell r="AL3651" t="str">
            <v>Chirografario</v>
          </cell>
          <cell r="AM3651" t="str">
            <v>Chirografario - Altro</v>
          </cell>
          <cell r="AN3651" t="str">
            <v>CONSUMER - NON IPO</v>
          </cell>
        </row>
        <row r="3652">
          <cell r="M3652">
            <v>36823.97</v>
          </cell>
          <cell r="N3652">
            <v>36823.97</v>
          </cell>
          <cell r="R3652">
            <v>0</v>
          </cell>
          <cell r="AB3652" t="str">
            <v>Chirografario</v>
          </cell>
          <cell r="AK3652">
            <v>149918.95731506849</v>
          </cell>
          <cell r="AL3652" t="str">
            <v>Chirografario</v>
          </cell>
          <cell r="AM3652" t="str">
            <v>Chirografario - Altro</v>
          </cell>
          <cell r="AN3652" t="str">
            <v>CONSUMER - NON IPO</v>
          </cell>
        </row>
        <row r="3653">
          <cell r="M3653">
            <v>28214.59</v>
          </cell>
          <cell r="N3653">
            <v>28214.59</v>
          </cell>
          <cell r="R3653">
            <v>11691.99</v>
          </cell>
          <cell r="AB3653" t="str">
            <v>Chirografario</v>
          </cell>
          <cell r="AK3653">
            <v>249061.39446575343</v>
          </cell>
          <cell r="AL3653" t="str">
            <v>Chirografario</v>
          </cell>
          <cell r="AM3653" t="str">
            <v>Chirografario - Altro</v>
          </cell>
          <cell r="AN3653" t="str">
            <v>CONSUMER - NON IPO</v>
          </cell>
        </row>
        <row r="3654">
          <cell r="M3654">
            <v>4008.11</v>
          </cell>
          <cell r="N3654">
            <v>4008.11</v>
          </cell>
          <cell r="R3654">
            <v>167.15</v>
          </cell>
          <cell r="AB3654" t="str">
            <v>Chirografario</v>
          </cell>
          <cell r="AK3654">
            <v>34930.953178082193</v>
          </cell>
          <cell r="AL3654" t="str">
            <v>Chirografario</v>
          </cell>
          <cell r="AM3654" t="str">
            <v>Chirografario - Altro</v>
          </cell>
          <cell r="AN3654" t="str">
            <v>CONSUMER - NON IPO</v>
          </cell>
        </row>
        <row r="3655">
          <cell r="M3655">
            <v>3165.89</v>
          </cell>
          <cell r="N3655">
            <v>3165.89</v>
          </cell>
          <cell r="R3655">
            <v>0</v>
          </cell>
          <cell r="AB3655" t="str">
            <v>Chirografario</v>
          </cell>
          <cell r="AK3655">
            <v>18067.257178082193</v>
          </cell>
          <cell r="AL3655" t="str">
            <v>Chirografario</v>
          </cell>
          <cell r="AM3655" t="str">
            <v>Chirografario - Altro</v>
          </cell>
          <cell r="AN3655" t="str">
            <v>CONSUMER - NON IPO</v>
          </cell>
        </row>
        <row r="3656">
          <cell r="M3656">
            <v>6701.55</v>
          </cell>
          <cell r="N3656">
            <v>6701.55</v>
          </cell>
          <cell r="R3656">
            <v>277.3</v>
          </cell>
          <cell r="AB3656" t="str">
            <v>Chirografario</v>
          </cell>
          <cell r="AK3656">
            <v>23813.453013698632</v>
          </cell>
          <cell r="AL3656" t="str">
            <v>Chirografario</v>
          </cell>
          <cell r="AM3656" t="str">
            <v>Chirografario - Altro</v>
          </cell>
          <cell r="AN3656" t="str">
            <v>CONSUMER - NON IPO</v>
          </cell>
        </row>
        <row r="3657">
          <cell r="M3657">
            <v>24770.13</v>
          </cell>
          <cell r="N3657">
            <v>24770.13</v>
          </cell>
          <cell r="R3657">
            <v>0</v>
          </cell>
          <cell r="AB3657" t="str">
            <v>Chirografario</v>
          </cell>
          <cell r="AK3657">
            <v>169251.24443835617</v>
          </cell>
          <cell r="AL3657" t="str">
            <v>Chirografario</v>
          </cell>
          <cell r="AM3657" t="str">
            <v>Chirografario - Altro</v>
          </cell>
          <cell r="AN3657" t="str">
            <v>CONSUMER - NON IPO</v>
          </cell>
        </row>
        <row r="3658">
          <cell r="M3658">
            <v>30069.360000000001</v>
          </cell>
          <cell r="N3658">
            <v>30069.360000000001</v>
          </cell>
          <cell r="R3658">
            <v>0</v>
          </cell>
          <cell r="AB3658" t="str">
            <v>Chirografario</v>
          </cell>
          <cell r="AK3658">
            <v>127609.42093150686</v>
          </cell>
          <cell r="AL3658" t="str">
            <v>Chirografario</v>
          </cell>
          <cell r="AM3658" t="str">
            <v>Chirografario - Altro</v>
          </cell>
          <cell r="AN3658" t="str">
            <v>CONSUMER - NON IPO</v>
          </cell>
        </row>
        <row r="3659">
          <cell r="M3659">
            <v>11018.73</v>
          </cell>
          <cell r="N3659">
            <v>11018.730000000001</v>
          </cell>
          <cell r="R3659">
            <v>993.85</v>
          </cell>
          <cell r="AB3659" t="str">
            <v>Chirografario</v>
          </cell>
          <cell r="AK3659">
            <v>38490.084246575352</v>
          </cell>
          <cell r="AL3659" t="str">
            <v>Chirografario</v>
          </cell>
          <cell r="AM3659" t="str">
            <v>Chirografario - Altro</v>
          </cell>
          <cell r="AN3659" t="str">
            <v>CONSUMER - NON IPO</v>
          </cell>
        </row>
        <row r="3660">
          <cell r="M3660">
            <v>29714.7</v>
          </cell>
          <cell r="N3660">
            <v>29714.7</v>
          </cell>
          <cell r="R3660">
            <v>0</v>
          </cell>
          <cell r="AB3660" t="str">
            <v>Chirografario</v>
          </cell>
          <cell r="AK3660">
            <v>171368.3383561644</v>
          </cell>
          <cell r="AL3660" t="str">
            <v>Chirografario</v>
          </cell>
          <cell r="AM3660" t="str">
            <v>Chirografario - Altro</v>
          </cell>
          <cell r="AN3660" t="str">
            <v>CONSUMER - NON IPO</v>
          </cell>
        </row>
        <row r="3661">
          <cell r="M3661">
            <v>1762.53</v>
          </cell>
          <cell r="N3661">
            <v>1762.53</v>
          </cell>
          <cell r="R3661">
            <v>0</v>
          </cell>
          <cell r="AB3661" t="str">
            <v>Chirografario</v>
          </cell>
          <cell r="AK3661">
            <v>3500.9157534246574</v>
          </cell>
          <cell r="AL3661" t="str">
            <v>Chirografario</v>
          </cell>
          <cell r="AM3661" t="str">
            <v>Chirografario - Altro</v>
          </cell>
          <cell r="AN3661" t="str">
            <v>CONSUMER - NON IPO</v>
          </cell>
        </row>
        <row r="3662">
          <cell r="M3662">
            <v>10233.9</v>
          </cell>
          <cell r="N3662">
            <v>10233.9</v>
          </cell>
          <cell r="R3662">
            <v>0</v>
          </cell>
          <cell r="AB3662" t="str">
            <v>Chirografario</v>
          </cell>
          <cell r="AK3662">
            <v>37374.763561643835</v>
          </cell>
          <cell r="AL3662" t="str">
            <v>Chirografario</v>
          </cell>
          <cell r="AM3662" t="str">
            <v>Chirografario - Altro</v>
          </cell>
          <cell r="AN3662" t="str">
            <v>CONSUMER - NON IPO</v>
          </cell>
        </row>
        <row r="3663">
          <cell r="M3663">
            <v>76520.900000000009</v>
          </cell>
          <cell r="N3663">
            <v>76520.899999999994</v>
          </cell>
          <cell r="R3663">
            <v>33183.58</v>
          </cell>
          <cell r="AB3663" t="str">
            <v>Chirografario</v>
          </cell>
          <cell r="AK3663">
            <v>563948.55068493146</v>
          </cell>
          <cell r="AL3663" t="str">
            <v>Chirografario</v>
          </cell>
          <cell r="AM3663" t="str">
            <v>Chirografario - Altro</v>
          </cell>
          <cell r="AN3663" t="str">
            <v>CONSUMER - NON IPO</v>
          </cell>
        </row>
        <row r="3664">
          <cell r="M3664">
            <v>25874.23</v>
          </cell>
          <cell r="N3664">
            <v>25874.23</v>
          </cell>
          <cell r="R3664">
            <v>0</v>
          </cell>
          <cell r="AB3664" t="str">
            <v>Chirografario</v>
          </cell>
          <cell r="AK3664">
            <v>266752.67805479449</v>
          </cell>
          <cell r="AL3664" t="str">
            <v>Chirografario</v>
          </cell>
          <cell r="AM3664" t="str">
            <v>Chirografario - Altro</v>
          </cell>
          <cell r="AN3664" t="str">
            <v>CONSUMER - NON IPO</v>
          </cell>
        </row>
        <row r="3665">
          <cell r="M3665">
            <v>15501.25</v>
          </cell>
          <cell r="N3665">
            <v>15501.25</v>
          </cell>
          <cell r="R3665">
            <v>721.63</v>
          </cell>
          <cell r="AB3665" t="str">
            <v>Chirografario</v>
          </cell>
          <cell r="AK3665">
            <v>29898.301369863017</v>
          </cell>
          <cell r="AL3665" t="str">
            <v>Chirografario</v>
          </cell>
          <cell r="AM3665" t="str">
            <v>Chirografario - Altro</v>
          </cell>
          <cell r="AN3665" t="str">
            <v>CONSUMER - NON IPO</v>
          </cell>
        </row>
        <row r="3666">
          <cell r="M3666">
            <v>19201.060000000001</v>
          </cell>
          <cell r="N3666">
            <v>19201.059999999998</v>
          </cell>
          <cell r="R3666">
            <v>793.33</v>
          </cell>
          <cell r="AB3666" t="str">
            <v>Chirografario</v>
          </cell>
          <cell r="AK3666">
            <v>167654.18690410958</v>
          </cell>
          <cell r="AL3666" t="str">
            <v>Chirografario</v>
          </cell>
          <cell r="AM3666" t="str">
            <v>Chirografario - Altro</v>
          </cell>
          <cell r="AN3666" t="str">
            <v>CONSUMER - NON IPO</v>
          </cell>
        </row>
        <row r="3667">
          <cell r="M3667">
            <v>74929.03</v>
          </cell>
          <cell r="N3667">
            <v>74929.03</v>
          </cell>
          <cell r="R3667">
            <v>21787.279999999999</v>
          </cell>
          <cell r="AB3667" t="str">
            <v>Chirografario</v>
          </cell>
          <cell r="AK3667">
            <v>605590.79041095881</v>
          </cell>
          <cell r="AL3667" t="str">
            <v>Chirografario</v>
          </cell>
          <cell r="AM3667" t="str">
            <v>Chirografario - Altro</v>
          </cell>
          <cell r="AN3667" t="str">
            <v>CONSUMER - NON IPO</v>
          </cell>
        </row>
        <row r="3668">
          <cell r="M3668">
            <v>12854.1</v>
          </cell>
          <cell r="N3668">
            <v>12854.1</v>
          </cell>
          <cell r="R3668">
            <v>5578.11</v>
          </cell>
          <cell r="AB3668" t="str">
            <v>Chirografario</v>
          </cell>
          <cell r="AK3668">
            <v>91633.885479452059</v>
          </cell>
          <cell r="AL3668" t="str">
            <v>Chirografario</v>
          </cell>
          <cell r="AM3668" t="str">
            <v>Chirografario - Altro</v>
          </cell>
          <cell r="AN3668" t="str">
            <v>CONSUMER - NON IPO</v>
          </cell>
        </row>
        <row r="3669">
          <cell r="M3669">
            <v>10671.34</v>
          </cell>
          <cell r="N3669">
            <v>10671.34</v>
          </cell>
          <cell r="R3669">
            <v>448.12</v>
          </cell>
          <cell r="AB3669" t="str">
            <v>Chirografario</v>
          </cell>
          <cell r="AK3669">
            <v>93001.459013698637</v>
          </cell>
          <cell r="AL3669" t="str">
            <v>Chirografario</v>
          </cell>
          <cell r="AM3669" t="str">
            <v>Chirografario - Altro</v>
          </cell>
          <cell r="AN3669" t="str">
            <v>CONSUMER - NON IPO</v>
          </cell>
        </row>
        <row r="3670">
          <cell r="M3670">
            <v>11792.880000000001</v>
          </cell>
          <cell r="N3670">
            <v>11792.880000000001</v>
          </cell>
          <cell r="R3670">
            <v>512.16</v>
          </cell>
          <cell r="AB3670" t="str">
            <v>Chirografario</v>
          </cell>
          <cell r="AK3670">
            <v>93276.834410958909</v>
          </cell>
          <cell r="AL3670" t="str">
            <v>Chirografario</v>
          </cell>
          <cell r="AM3670" t="str">
            <v>Chirografario - Altro</v>
          </cell>
          <cell r="AN3670" t="str">
            <v>CONSUMER - NON IPO</v>
          </cell>
        </row>
        <row r="3671">
          <cell r="M3671">
            <v>4445.74</v>
          </cell>
          <cell r="N3671">
            <v>4445.74</v>
          </cell>
          <cell r="R3671">
            <v>0</v>
          </cell>
          <cell r="AB3671" t="str">
            <v>Chirografario</v>
          </cell>
          <cell r="AK3671">
            <v>41789.955999999998</v>
          </cell>
          <cell r="AL3671" t="str">
            <v>Chirografario</v>
          </cell>
          <cell r="AM3671" t="str">
            <v>Chirografario - Altro</v>
          </cell>
          <cell r="AN3671" t="str">
            <v>CONSUMER - NON IPO</v>
          </cell>
        </row>
        <row r="3672">
          <cell r="M3672">
            <v>14785.81</v>
          </cell>
          <cell r="N3672">
            <v>14785.81</v>
          </cell>
          <cell r="R3672">
            <v>655.86</v>
          </cell>
          <cell r="AB3672" t="str">
            <v>Chirografario</v>
          </cell>
          <cell r="AK3672">
            <v>91185.913178082192</v>
          </cell>
          <cell r="AL3672" t="str">
            <v>Chirografario</v>
          </cell>
          <cell r="AM3672" t="str">
            <v>Chirografario - Altro</v>
          </cell>
          <cell r="AN3672" t="str">
            <v>CONSUMER - NON IPO</v>
          </cell>
        </row>
        <row r="3673">
          <cell r="M3673">
            <v>34099.65</v>
          </cell>
          <cell r="N3673">
            <v>34099.65</v>
          </cell>
          <cell r="R3673">
            <v>0</v>
          </cell>
          <cell r="AB3673" t="str">
            <v>Chirografario</v>
          </cell>
          <cell r="AK3673">
            <v>297741.32753424661</v>
          </cell>
          <cell r="AL3673" t="str">
            <v>Chirografario</v>
          </cell>
          <cell r="AM3673" t="str">
            <v>Chirografario - Altro</v>
          </cell>
          <cell r="AN3673" t="str">
            <v>CONSUMER - NON IPO</v>
          </cell>
        </row>
        <row r="3674">
          <cell r="M3674">
            <v>44891.22</v>
          </cell>
          <cell r="N3674">
            <v>44891.219999999994</v>
          </cell>
          <cell r="R3674">
            <v>3708.41</v>
          </cell>
          <cell r="AB3674" t="str">
            <v>Chirografario</v>
          </cell>
          <cell r="AK3674">
            <v>99252.642575342456</v>
          </cell>
          <cell r="AL3674" t="str">
            <v>Chirografario</v>
          </cell>
          <cell r="AM3674" t="str">
            <v>Chirografario - Altro</v>
          </cell>
          <cell r="AN3674" t="str">
            <v>CONSUMER - NON IPO</v>
          </cell>
        </row>
        <row r="3675">
          <cell r="M3675">
            <v>34984.19</v>
          </cell>
          <cell r="N3675">
            <v>34984.189999999995</v>
          </cell>
          <cell r="R3675">
            <v>16321.49</v>
          </cell>
          <cell r="AB3675" t="str">
            <v>Chirografario</v>
          </cell>
          <cell r="AK3675">
            <v>182109.48219178081</v>
          </cell>
          <cell r="AL3675" t="str">
            <v>Chirografario</v>
          </cell>
          <cell r="AM3675" t="str">
            <v>Chirografario - Altro</v>
          </cell>
          <cell r="AN3675" t="str">
            <v>CONSUMER - NON IPO</v>
          </cell>
        </row>
        <row r="3676">
          <cell r="M3676">
            <v>49856.91</v>
          </cell>
          <cell r="N3676">
            <v>49856.91</v>
          </cell>
          <cell r="R3676">
            <v>845.49</v>
          </cell>
          <cell r="AB3676" t="str">
            <v>Ipotecario</v>
          </cell>
          <cell r="AK3676">
            <v>443794.79613698635</v>
          </cell>
          <cell r="AL3676" t="str">
            <v>Ipotecario</v>
          </cell>
          <cell r="AM3676" t="str">
            <v>Ipotecario</v>
          </cell>
          <cell r="AN3676" t="str">
            <v>CONSUMER - IPO</v>
          </cell>
        </row>
        <row r="3677">
          <cell r="M3677">
            <v>50358.200000000004</v>
          </cell>
          <cell r="N3677">
            <v>50358.200000000004</v>
          </cell>
          <cell r="R3677">
            <v>0</v>
          </cell>
          <cell r="AB3677" t="str">
            <v>Chirografario</v>
          </cell>
          <cell r="AK3677">
            <v>265311.83178082196</v>
          </cell>
          <cell r="AL3677" t="str">
            <v>Chirografario</v>
          </cell>
          <cell r="AM3677" t="str">
            <v>Chirografario - Altro</v>
          </cell>
          <cell r="AN3677" t="str">
            <v>CONSUMER - NON IPO</v>
          </cell>
        </row>
        <row r="3678">
          <cell r="M3678">
            <v>1816.67</v>
          </cell>
          <cell r="N3678">
            <v>1816.67</v>
          </cell>
          <cell r="R3678">
            <v>765.17</v>
          </cell>
          <cell r="AB3678" t="str">
            <v>Chirografario</v>
          </cell>
          <cell r="AK3678">
            <v>14812.08197260274</v>
          </cell>
          <cell r="AL3678" t="str">
            <v>Chirografario</v>
          </cell>
          <cell r="AM3678" t="str">
            <v>Chirografario - Altro</v>
          </cell>
          <cell r="AN3678" t="str">
            <v>CONSUMER - NON IPO</v>
          </cell>
        </row>
        <row r="3679">
          <cell r="M3679">
            <v>2871.94</v>
          </cell>
          <cell r="N3679">
            <v>2871.94</v>
          </cell>
          <cell r="R3679">
            <v>1718.73</v>
          </cell>
          <cell r="AB3679" t="str">
            <v>Chirografario</v>
          </cell>
          <cell r="AK3679">
            <v>25815.986684931508</v>
          </cell>
          <cell r="AL3679" t="str">
            <v>Chirografario</v>
          </cell>
          <cell r="AM3679" t="str">
            <v>Chirografario - Altro</v>
          </cell>
          <cell r="AN3679" t="str">
            <v>CONSUMER - NON IPO</v>
          </cell>
        </row>
        <row r="3680">
          <cell r="M3680">
            <v>6532.63</v>
          </cell>
          <cell r="N3680">
            <v>6532.63</v>
          </cell>
          <cell r="R3680">
            <v>2883.64</v>
          </cell>
          <cell r="AB3680" t="str">
            <v>Chirografario</v>
          </cell>
          <cell r="AK3680">
            <v>44636.655397260278</v>
          </cell>
          <cell r="AL3680" t="str">
            <v>Chirografario</v>
          </cell>
          <cell r="AM3680" t="str">
            <v>Chirografario - Altro</v>
          </cell>
          <cell r="AN3680" t="str">
            <v>CONSUMER - NON IPO</v>
          </cell>
        </row>
        <row r="3681">
          <cell r="M3681">
            <v>12438.880000000001</v>
          </cell>
          <cell r="N3681">
            <v>12438.880000000001</v>
          </cell>
          <cell r="R3681">
            <v>0</v>
          </cell>
          <cell r="AB3681" t="str">
            <v>Chirografario</v>
          </cell>
          <cell r="AK3681">
            <v>122991.55594520549</v>
          </cell>
          <cell r="AL3681" t="str">
            <v>Chirografario</v>
          </cell>
          <cell r="AM3681" t="str">
            <v>Chirografario - Altro</v>
          </cell>
          <cell r="AN3681" t="str">
            <v>CONSUMER - NON IPO</v>
          </cell>
        </row>
        <row r="3682">
          <cell r="M3682">
            <v>4459.26</v>
          </cell>
          <cell r="N3682">
            <v>4459.26</v>
          </cell>
          <cell r="R3682">
            <v>0</v>
          </cell>
          <cell r="AB3682" t="str">
            <v>Chirografario</v>
          </cell>
          <cell r="AK3682">
            <v>28331.572438356168</v>
          </cell>
          <cell r="AL3682" t="str">
            <v>Chirografario</v>
          </cell>
          <cell r="AM3682" t="str">
            <v>Chirografario - Altro</v>
          </cell>
          <cell r="AN3682" t="str">
            <v>CONSUMER - NON IPO</v>
          </cell>
        </row>
        <row r="3683">
          <cell r="M3683">
            <v>7296.1699999999992</v>
          </cell>
          <cell r="N3683">
            <v>7296.1699999999992</v>
          </cell>
          <cell r="R3683">
            <v>5023.4000000000005</v>
          </cell>
          <cell r="AB3683" t="str">
            <v>Chirografario</v>
          </cell>
          <cell r="AK3683">
            <v>36760.703095890407</v>
          </cell>
          <cell r="AL3683" t="str">
            <v>Chirografario</v>
          </cell>
          <cell r="AM3683" t="str">
            <v>Chirografario - Altro</v>
          </cell>
          <cell r="AN3683" t="str">
            <v>CONSUMER - NON IPO</v>
          </cell>
        </row>
        <row r="3684">
          <cell r="M3684">
            <v>1754.01</v>
          </cell>
          <cell r="N3684">
            <v>1754.01</v>
          </cell>
          <cell r="R3684">
            <v>377</v>
          </cell>
          <cell r="AB3684" t="str">
            <v>Chirografario</v>
          </cell>
          <cell r="AK3684">
            <v>3483.9924657534248</v>
          </cell>
          <cell r="AL3684" t="str">
            <v>Chirografario</v>
          </cell>
          <cell r="AM3684" t="str">
            <v>Chirografario - Altro</v>
          </cell>
          <cell r="AN3684" t="str">
            <v>CONSUMER - NON IPO</v>
          </cell>
        </row>
        <row r="3685">
          <cell r="M3685">
            <v>19397.34</v>
          </cell>
          <cell r="N3685">
            <v>19397.34</v>
          </cell>
          <cell r="R3685">
            <v>0</v>
          </cell>
          <cell r="AB3685" t="str">
            <v>Chirografario</v>
          </cell>
          <cell r="AK3685">
            <v>138810.55364383562</v>
          </cell>
          <cell r="AL3685" t="str">
            <v>Chirografario</v>
          </cell>
          <cell r="AM3685" t="str">
            <v>Chirografario - Altro</v>
          </cell>
          <cell r="AN3685" t="str">
            <v>CONSUMER - NON IPO</v>
          </cell>
        </row>
        <row r="3686">
          <cell r="M3686">
            <v>20550.47</v>
          </cell>
          <cell r="N3686">
            <v>20550.47</v>
          </cell>
          <cell r="R3686">
            <v>0</v>
          </cell>
          <cell r="AB3686" t="str">
            <v>Chirografario</v>
          </cell>
          <cell r="AK3686">
            <v>156746.59857534248</v>
          </cell>
          <cell r="AL3686" t="str">
            <v>Chirografario</v>
          </cell>
          <cell r="AM3686" t="str">
            <v>Chirografario - Altro</v>
          </cell>
          <cell r="AN3686" t="str">
            <v>CONSUMER - NON IPO</v>
          </cell>
        </row>
        <row r="3687">
          <cell r="M3687">
            <v>40112.42</v>
          </cell>
          <cell r="N3687">
            <v>40112.42</v>
          </cell>
          <cell r="R3687">
            <v>16635.45</v>
          </cell>
          <cell r="AB3687" t="str">
            <v>Chirografario</v>
          </cell>
          <cell r="AK3687">
            <v>243971.43123287673</v>
          </cell>
          <cell r="AL3687" t="str">
            <v>Chirografario</v>
          </cell>
          <cell r="AM3687" t="str">
            <v>Chirografario - Altro</v>
          </cell>
          <cell r="AN3687" t="str">
            <v>CONSUMER - NON IPO</v>
          </cell>
        </row>
        <row r="3688">
          <cell r="M3688">
            <v>5772.3</v>
          </cell>
          <cell r="N3688">
            <v>5772.3</v>
          </cell>
          <cell r="R3688">
            <v>0</v>
          </cell>
          <cell r="AB3688" t="str">
            <v>Chirografario</v>
          </cell>
          <cell r="AK3688">
            <v>11465.527397260274</v>
          </cell>
          <cell r="AL3688" t="str">
            <v>Chirografario</v>
          </cell>
          <cell r="AM3688" t="str">
            <v>Chirografario - Altro</v>
          </cell>
          <cell r="AN3688" t="str">
            <v>CONSUMER - NON IPO</v>
          </cell>
        </row>
        <row r="3689">
          <cell r="M3689">
            <v>9274</v>
          </cell>
          <cell r="N3689">
            <v>9274</v>
          </cell>
          <cell r="R3689">
            <v>484.96</v>
          </cell>
          <cell r="AB3689" t="str">
            <v>Ipotecario</v>
          </cell>
          <cell r="AK3689">
            <v>62453.402739726029</v>
          </cell>
          <cell r="AL3689" t="str">
            <v>Ipotecario</v>
          </cell>
          <cell r="AM3689" t="str">
            <v>Ipotecario</v>
          </cell>
          <cell r="AN3689" t="str">
            <v>CONSUMER - IPO</v>
          </cell>
        </row>
        <row r="3690">
          <cell r="M3690">
            <v>2907.09</v>
          </cell>
          <cell r="N3690">
            <v>2907.09</v>
          </cell>
          <cell r="R3690">
            <v>139</v>
          </cell>
          <cell r="AB3690" t="str">
            <v>Chirografario</v>
          </cell>
          <cell r="AK3690">
            <v>11580.572219178082</v>
          </cell>
          <cell r="AL3690" t="str">
            <v>Chirografario</v>
          </cell>
          <cell r="AM3690" t="str">
            <v>Chirografario - Altro</v>
          </cell>
          <cell r="AN3690" t="str">
            <v>CONSUMER - NON IPO</v>
          </cell>
        </row>
        <row r="3691">
          <cell r="M3691">
            <v>5452.58</v>
          </cell>
          <cell r="N3691">
            <v>5452.58</v>
          </cell>
          <cell r="R3691">
            <v>2427.04</v>
          </cell>
          <cell r="AB3691" t="str">
            <v>Chirografario</v>
          </cell>
          <cell r="AK3691">
            <v>30146.045041095887</v>
          </cell>
          <cell r="AL3691" t="str">
            <v>Chirografario</v>
          </cell>
          <cell r="AM3691" t="str">
            <v>Chirografario - Altro</v>
          </cell>
          <cell r="AN3691" t="str">
            <v>CONSUMER - NON IPO</v>
          </cell>
        </row>
        <row r="3692">
          <cell r="M3692">
            <v>2348.19</v>
          </cell>
          <cell r="N3692">
            <v>2348.1899999999996</v>
          </cell>
          <cell r="R3692">
            <v>1646.03</v>
          </cell>
          <cell r="AB3692" t="str">
            <v>Chirografario</v>
          </cell>
          <cell r="AK3692">
            <v>6909.4686575342457</v>
          </cell>
          <cell r="AL3692" t="str">
            <v>Chirografario</v>
          </cell>
          <cell r="AM3692" t="str">
            <v>Chirografario - Altro</v>
          </cell>
          <cell r="AN3692" t="str">
            <v>CONSUMER - NON IPO</v>
          </cell>
        </row>
        <row r="3693">
          <cell r="M3693">
            <v>2809.86</v>
          </cell>
          <cell r="N3693">
            <v>2809.86</v>
          </cell>
          <cell r="R3693">
            <v>0</v>
          </cell>
          <cell r="AB3693" t="str">
            <v>Chirografario</v>
          </cell>
          <cell r="AK3693">
            <v>5581.228767123288</v>
          </cell>
          <cell r="AL3693" t="str">
            <v>Chirografario</v>
          </cell>
          <cell r="AM3693" t="str">
            <v>Chirografario - Altro</v>
          </cell>
          <cell r="AN3693" t="str">
            <v>CONSUMER - NON IPO</v>
          </cell>
        </row>
        <row r="3694">
          <cell r="M3694">
            <v>17374.62</v>
          </cell>
          <cell r="N3694">
            <v>17374.62</v>
          </cell>
          <cell r="R3694">
            <v>828.25</v>
          </cell>
          <cell r="AB3694" t="str">
            <v>Chirografario</v>
          </cell>
          <cell r="AK3694">
            <v>71402.547945205486</v>
          </cell>
          <cell r="AL3694" t="str">
            <v>Chirografario</v>
          </cell>
          <cell r="AM3694" t="str">
            <v>Chirografario - Altro</v>
          </cell>
          <cell r="AN3694" t="str">
            <v>CONSUMER - NON IPO</v>
          </cell>
        </row>
        <row r="3695">
          <cell r="M3695">
            <v>15807.44</v>
          </cell>
          <cell r="N3695">
            <v>15807.44</v>
          </cell>
          <cell r="R3695">
            <v>7249.22</v>
          </cell>
          <cell r="AB3695" t="str">
            <v>Chirografario</v>
          </cell>
          <cell r="AK3695">
            <v>54394.91682191781</v>
          </cell>
          <cell r="AL3695" t="str">
            <v>Chirografario</v>
          </cell>
          <cell r="AM3695" t="str">
            <v>Chirografario - Altro</v>
          </cell>
          <cell r="AN3695" t="str">
            <v>CONSUMER - NON IPO</v>
          </cell>
        </row>
        <row r="3696">
          <cell r="M3696">
            <v>13534.91</v>
          </cell>
          <cell r="N3696">
            <v>13534.91</v>
          </cell>
          <cell r="R3696">
            <v>0</v>
          </cell>
          <cell r="AB3696" t="str">
            <v>Chirografario</v>
          </cell>
          <cell r="AK3696">
            <v>38565.223013698625</v>
          </cell>
          <cell r="AL3696" t="str">
            <v>Chirografario</v>
          </cell>
          <cell r="AM3696" t="str">
            <v>Chirografario - Altro</v>
          </cell>
          <cell r="AN3696" t="str">
            <v>CONSUMER - NON IPO</v>
          </cell>
        </row>
        <row r="3697">
          <cell r="M3697">
            <v>13634.1</v>
          </cell>
          <cell r="N3697">
            <v>13634.099999999999</v>
          </cell>
          <cell r="R3697">
            <v>599.94000000000005</v>
          </cell>
          <cell r="AB3697" t="str">
            <v>Chirografario</v>
          </cell>
          <cell r="AK3697">
            <v>61596.249041095885</v>
          </cell>
          <cell r="AL3697" t="str">
            <v>Chirografario</v>
          </cell>
          <cell r="AM3697" t="str">
            <v>Chirografario - Altro</v>
          </cell>
          <cell r="AN3697" t="str">
            <v>CONSUMER - NON IPO</v>
          </cell>
        </row>
        <row r="3698">
          <cell r="M3698">
            <v>1123.04</v>
          </cell>
          <cell r="N3698">
            <v>1123.04</v>
          </cell>
          <cell r="R3698">
            <v>0</v>
          </cell>
          <cell r="AB3698" t="str">
            <v>Chirografario</v>
          </cell>
          <cell r="AK3698">
            <v>5393.6688219178077</v>
          </cell>
          <cell r="AL3698" t="str">
            <v>Chirografario</v>
          </cell>
          <cell r="AM3698" t="str">
            <v>Chirografario - Altro</v>
          </cell>
          <cell r="AN3698" t="str">
            <v>CONSUMER - NON IPO</v>
          </cell>
        </row>
        <row r="3699">
          <cell r="M3699">
            <v>11062.54</v>
          </cell>
          <cell r="N3699">
            <v>11062.54</v>
          </cell>
          <cell r="R3699">
            <v>5943.75</v>
          </cell>
          <cell r="AB3699" t="str">
            <v>Chirografario</v>
          </cell>
          <cell r="AK3699">
            <v>54888.383397260281</v>
          </cell>
          <cell r="AL3699" t="str">
            <v>Chirografario</v>
          </cell>
          <cell r="AM3699" t="str">
            <v>Chirografario - Altro</v>
          </cell>
          <cell r="AN3699" t="str">
            <v>CONSUMER - NON IPO</v>
          </cell>
        </row>
        <row r="3700">
          <cell r="M3700">
            <v>9414.7099999999991</v>
          </cell>
          <cell r="N3700">
            <v>9414.7099999999991</v>
          </cell>
          <cell r="R3700">
            <v>439.44</v>
          </cell>
          <cell r="AB3700" t="str">
            <v>Chirografario</v>
          </cell>
          <cell r="AK3700">
            <v>26825.475068493146</v>
          </cell>
          <cell r="AL3700" t="str">
            <v>Chirografario</v>
          </cell>
          <cell r="AM3700" t="str">
            <v>Chirografario - Altro</v>
          </cell>
          <cell r="AN3700" t="str">
            <v>CONSUMER - NON IPO</v>
          </cell>
        </row>
        <row r="3701">
          <cell r="M3701">
            <v>3639.41</v>
          </cell>
          <cell r="N3701">
            <v>3639.41</v>
          </cell>
          <cell r="R3701">
            <v>155.54</v>
          </cell>
          <cell r="AB3701" t="str">
            <v>Chirografario</v>
          </cell>
          <cell r="AK3701">
            <v>18057.456191780824</v>
          </cell>
          <cell r="AL3701" t="str">
            <v>Chirografario</v>
          </cell>
          <cell r="AM3701" t="str">
            <v>Chirografario - Altro</v>
          </cell>
          <cell r="AN3701" t="str">
            <v>CONSUMER - NON IPO</v>
          </cell>
        </row>
        <row r="3702">
          <cell r="M3702">
            <v>8447.94</v>
          </cell>
          <cell r="N3702">
            <v>8447.94</v>
          </cell>
          <cell r="R3702">
            <v>1622.36</v>
          </cell>
          <cell r="AB3702" t="str">
            <v>Chirografario</v>
          </cell>
          <cell r="AK3702">
            <v>15275.727123287672</v>
          </cell>
          <cell r="AL3702" t="str">
            <v>Chirografario</v>
          </cell>
          <cell r="AM3702" t="str">
            <v>Chirografario - Altro</v>
          </cell>
          <cell r="AN3702" t="str">
            <v>CONSUMER - NON IPO</v>
          </cell>
        </row>
        <row r="3703">
          <cell r="M3703">
            <v>6060.56</v>
          </cell>
          <cell r="N3703">
            <v>6060.5599999999995</v>
          </cell>
          <cell r="R3703">
            <v>757.44</v>
          </cell>
          <cell r="AB3703" t="str">
            <v>Chirografario</v>
          </cell>
          <cell r="AK3703">
            <v>11539.970410958904</v>
          </cell>
          <cell r="AL3703" t="str">
            <v>Chirografario</v>
          </cell>
          <cell r="AM3703" t="str">
            <v>Chirografario - Altro</v>
          </cell>
          <cell r="AN3703" t="str">
            <v>CONSUMER - NON IPO</v>
          </cell>
        </row>
        <row r="3704">
          <cell r="M3704">
            <v>11336.68</v>
          </cell>
          <cell r="N3704">
            <v>11336.68</v>
          </cell>
          <cell r="R3704">
            <v>2208.5100000000002</v>
          </cell>
          <cell r="AB3704" t="str">
            <v>Chirografario</v>
          </cell>
          <cell r="AK3704">
            <v>21586.281095890412</v>
          </cell>
          <cell r="AL3704" t="str">
            <v>Chirografario</v>
          </cell>
          <cell r="AM3704" t="str">
            <v>Chirografario - Altro</v>
          </cell>
          <cell r="AN3704" t="str">
            <v>CONSUMER - NON IPO</v>
          </cell>
        </row>
        <row r="3705">
          <cell r="M3705">
            <v>10675.32</v>
          </cell>
          <cell r="N3705">
            <v>10675.320000000002</v>
          </cell>
          <cell r="R3705">
            <v>2082.04</v>
          </cell>
          <cell r="AB3705" t="str">
            <v>Chirografario</v>
          </cell>
          <cell r="AK3705">
            <v>19771.277589041099</v>
          </cell>
          <cell r="AL3705" t="str">
            <v>Chirografario</v>
          </cell>
          <cell r="AM3705" t="str">
            <v>Chirografario - Altro</v>
          </cell>
          <cell r="AN3705" t="str">
            <v>CONSUMER - NON IPO</v>
          </cell>
        </row>
        <row r="3706">
          <cell r="M3706">
            <v>3382.44</v>
          </cell>
          <cell r="N3706">
            <v>3382.44</v>
          </cell>
          <cell r="R3706">
            <v>455.26</v>
          </cell>
          <cell r="AB3706" t="str">
            <v>Chirografario</v>
          </cell>
          <cell r="AK3706">
            <v>11250.088109589042</v>
          </cell>
          <cell r="AL3706" t="str">
            <v>Chirografario</v>
          </cell>
          <cell r="AM3706" t="str">
            <v>Chirografario - Altro</v>
          </cell>
          <cell r="AN3706" t="str">
            <v>CONSUMER - NON IPO</v>
          </cell>
        </row>
        <row r="3707">
          <cell r="M3707">
            <v>2135.5100000000002</v>
          </cell>
          <cell r="N3707">
            <v>2135.5100000000002</v>
          </cell>
          <cell r="R3707">
            <v>1292.33</v>
          </cell>
          <cell r="AB3707" t="str">
            <v>Chirografario</v>
          </cell>
          <cell r="AK3707">
            <v>11660.469671232877</v>
          </cell>
          <cell r="AL3707" t="str">
            <v>Chirografario</v>
          </cell>
          <cell r="AM3707" t="str">
            <v>Chirografario - Altro</v>
          </cell>
          <cell r="AN3707" t="str">
            <v>CONSUMER - NON IPO</v>
          </cell>
        </row>
        <row r="3708">
          <cell r="M3708">
            <v>9992.3799999999992</v>
          </cell>
          <cell r="N3708">
            <v>9992.380000000001</v>
          </cell>
          <cell r="R3708">
            <v>0</v>
          </cell>
          <cell r="AB3708" t="str">
            <v>Chirografario</v>
          </cell>
          <cell r="AK3708">
            <v>15440.280328767125</v>
          </cell>
          <cell r="AL3708" t="str">
            <v>Chirografario</v>
          </cell>
          <cell r="AM3708" t="str">
            <v>Chirografario - Altro</v>
          </cell>
          <cell r="AN3708" t="str">
            <v>CONSUMER - NON IPO</v>
          </cell>
        </row>
        <row r="3709">
          <cell r="M3709">
            <v>34031.71</v>
          </cell>
          <cell r="N3709">
            <v>34031.71</v>
          </cell>
          <cell r="R3709">
            <v>0</v>
          </cell>
          <cell r="AB3709" t="str">
            <v>Chirografario</v>
          </cell>
          <cell r="AK3709">
            <v>111885.07397260272</v>
          </cell>
          <cell r="AL3709" t="str">
            <v>Chirografario</v>
          </cell>
          <cell r="AM3709" t="str">
            <v>Chirografario - Altro</v>
          </cell>
          <cell r="AN3709" t="str">
            <v>CONSUMER - NON IPO</v>
          </cell>
        </row>
        <row r="3710">
          <cell r="M3710">
            <v>3563.23</v>
          </cell>
          <cell r="N3710">
            <v>3563.23</v>
          </cell>
          <cell r="R3710">
            <v>0</v>
          </cell>
          <cell r="AB3710" t="str">
            <v>Chirografario</v>
          </cell>
          <cell r="AK3710">
            <v>21350.093178082192</v>
          </cell>
          <cell r="AL3710" t="str">
            <v>Chirografario</v>
          </cell>
          <cell r="AM3710" t="str">
            <v>Chirografario - Altro</v>
          </cell>
          <cell r="AN3710" t="str">
            <v>CONSUMER - NON IPO</v>
          </cell>
        </row>
        <row r="3711">
          <cell r="M3711">
            <v>40508.549999999996</v>
          </cell>
          <cell r="N3711">
            <v>40508.549999999996</v>
          </cell>
          <cell r="R3711">
            <v>0</v>
          </cell>
          <cell r="AB3711" t="str">
            <v>Chirografario</v>
          </cell>
          <cell r="AK3711">
            <v>141502.46917808219</v>
          </cell>
          <cell r="AL3711" t="str">
            <v>Chirografario</v>
          </cell>
          <cell r="AM3711" t="str">
            <v>Chirografario - Altro</v>
          </cell>
          <cell r="AN3711" t="str">
            <v>CONSUMER - NON IPO</v>
          </cell>
        </row>
        <row r="3712">
          <cell r="M3712">
            <v>6686.03</v>
          </cell>
          <cell r="N3712">
            <v>6686.0300000000007</v>
          </cell>
          <cell r="R3712">
            <v>310.14</v>
          </cell>
          <cell r="AB3712" t="str">
            <v>Chirografario</v>
          </cell>
          <cell r="AK3712">
            <v>27476.835616438362</v>
          </cell>
          <cell r="AL3712" t="str">
            <v>Chirografario</v>
          </cell>
          <cell r="AM3712" t="str">
            <v>Chirografario - Altro</v>
          </cell>
          <cell r="AN3712" t="str">
            <v>CONSUMER - NON IPO</v>
          </cell>
        </row>
        <row r="3713">
          <cell r="M3713">
            <v>31577.17</v>
          </cell>
          <cell r="N3713">
            <v>31577.170000000002</v>
          </cell>
          <cell r="R3713">
            <v>2986.53</v>
          </cell>
          <cell r="AB3713" t="str">
            <v>Chirografario</v>
          </cell>
          <cell r="AK3713">
            <v>79591.770958904104</v>
          </cell>
          <cell r="AL3713" t="str">
            <v>Chirografario</v>
          </cell>
          <cell r="AM3713" t="str">
            <v>Chirografario - Altro</v>
          </cell>
          <cell r="AN3713" t="str">
            <v>CONSUMER - NON IPO</v>
          </cell>
        </row>
        <row r="3714">
          <cell r="M3714">
            <v>34799.46</v>
          </cell>
          <cell r="N3714">
            <v>34799.46</v>
          </cell>
          <cell r="R3714">
            <v>9392.74</v>
          </cell>
          <cell r="AB3714" t="str">
            <v>Chirografario</v>
          </cell>
          <cell r="AK3714">
            <v>79037.677643835617</v>
          </cell>
          <cell r="AL3714" t="str">
            <v>Chirografario</v>
          </cell>
          <cell r="AM3714" t="str">
            <v>Chirografario - Altro</v>
          </cell>
          <cell r="AN3714" t="str">
            <v>CONSUMER - NON IPO</v>
          </cell>
        </row>
        <row r="3715">
          <cell r="M3715">
            <v>30810.93</v>
          </cell>
          <cell r="N3715">
            <v>30810.93</v>
          </cell>
          <cell r="R3715">
            <v>0</v>
          </cell>
          <cell r="AB3715" t="str">
            <v>Chirografario</v>
          </cell>
          <cell r="AK3715">
            <v>132022.72471232875</v>
          </cell>
          <cell r="AL3715" t="str">
            <v>Chirografario</v>
          </cell>
          <cell r="AM3715" t="str">
            <v>Chirografario - Altro</v>
          </cell>
          <cell r="AN3715" t="str">
            <v>CONSUMER - NON IPO</v>
          </cell>
        </row>
        <row r="3716">
          <cell r="M3716">
            <v>23357.25</v>
          </cell>
          <cell r="N3716">
            <v>23357.25</v>
          </cell>
          <cell r="R3716">
            <v>1072.95</v>
          </cell>
          <cell r="AB3716" t="str">
            <v>Chirografario</v>
          </cell>
          <cell r="AK3716">
            <v>69239.847945205474</v>
          </cell>
          <cell r="AL3716" t="str">
            <v>Chirografario</v>
          </cell>
          <cell r="AM3716" t="str">
            <v>Chirografario - Altro</v>
          </cell>
          <cell r="AN3716" t="str">
            <v>CONSUMER - NON IPO</v>
          </cell>
        </row>
        <row r="3717">
          <cell r="M3717">
            <v>7779.6</v>
          </cell>
          <cell r="N3717">
            <v>7779.6</v>
          </cell>
          <cell r="R3717">
            <v>341.16</v>
          </cell>
          <cell r="AB3717" t="str">
            <v>Chirografario</v>
          </cell>
          <cell r="AK3717">
            <v>34336.809863013703</v>
          </cell>
          <cell r="AL3717" t="str">
            <v>Chirografario</v>
          </cell>
          <cell r="AM3717" t="str">
            <v>Chirografario - Altro</v>
          </cell>
          <cell r="AN3717" t="str">
            <v>CONSUMER - NON IPO</v>
          </cell>
        </row>
        <row r="3718">
          <cell r="M3718">
            <v>6343.88</v>
          </cell>
          <cell r="N3718">
            <v>6343.88</v>
          </cell>
          <cell r="R3718">
            <v>301.06</v>
          </cell>
          <cell r="AB3718" t="str">
            <v>Chirografario</v>
          </cell>
          <cell r="AK3718">
            <v>18944.737534246575</v>
          </cell>
          <cell r="AL3718" t="str">
            <v>Chirografario</v>
          </cell>
          <cell r="AM3718" t="str">
            <v>Chirografario - Altro</v>
          </cell>
          <cell r="AN3718" t="str">
            <v>CONSUMER - NON IPO</v>
          </cell>
        </row>
        <row r="3719">
          <cell r="M3719">
            <v>36203.519999999997</v>
          </cell>
          <cell r="N3719">
            <v>36203.519999999997</v>
          </cell>
          <cell r="R3719">
            <v>6725.12</v>
          </cell>
          <cell r="AB3719" t="str">
            <v>Chirografario</v>
          </cell>
          <cell r="AK3719">
            <v>44832.852164383556</v>
          </cell>
          <cell r="AL3719" t="str">
            <v>Chirografario</v>
          </cell>
          <cell r="AM3719" t="str">
            <v>Chirografario - Altro</v>
          </cell>
          <cell r="AN3719" t="str">
            <v>CONSUMER - NON IPO</v>
          </cell>
        </row>
        <row r="3720">
          <cell r="M3720">
            <v>4919.09</v>
          </cell>
          <cell r="N3720">
            <v>4919.09</v>
          </cell>
          <cell r="R3720">
            <v>0</v>
          </cell>
          <cell r="AB3720" t="str">
            <v>Chirografario</v>
          </cell>
          <cell r="AK3720">
            <v>11172.39893150685</v>
          </cell>
          <cell r="AL3720" t="str">
            <v>Chirografario</v>
          </cell>
          <cell r="AM3720" t="str">
            <v>Chirografario - Altro</v>
          </cell>
          <cell r="AN3720" t="str">
            <v>CONSUMER - NON IPO</v>
          </cell>
        </row>
        <row r="3721">
          <cell r="M3721">
            <v>18482.22</v>
          </cell>
          <cell r="N3721">
            <v>18482.219999999998</v>
          </cell>
          <cell r="R3721">
            <v>898.43</v>
          </cell>
          <cell r="AB3721" t="str">
            <v>Chirografario</v>
          </cell>
          <cell r="AK3721">
            <v>45825.778356164381</v>
          </cell>
          <cell r="AL3721" t="str">
            <v>Chirografario</v>
          </cell>
          <cell r="AM3721" t="str">
            <v>Chirografario - Altro</v>
          </cell>
          <cell r="AN3721" t="str">
            <v>CONSUMER - NON IPO</v>
          </cell>
        </row>
        <row r="3722">
          <cell r="M3722">
            <v>4968.49</v>
          </cell>
          <cell r="N3722">
            <v>4968.49</v>
          </cell>
          <cell r="R3722">
            <v>216.52</v>
          </cell>
          <cell r="AB3722" t="str">
            <v>Chirografario</v>
          </cell>
          <cell r="AK3722">
            <v>13108.646219178083</v>
          </cell>
          <cell r="AL3722" t="str">
            <v>Chirografario</v>
          </cell>
          <cell r="AM3722" t="str">
            <v>Chirografario - Altro</v>
          </cell>
          <cell r="AN3722" t="str">
            <v>CONSUMER - NON IPO</v>
          </cell>
        </row>
        <row r="3723">
          <cell r="M3723">
            <v>1988.2</v>
          </cell>
          <cell r="N3723">
            <v>1988.2</v>
          </cell>
          <cell r="R3723">
            <v>85.68</v>
          </cell>
          <cell r="AB3723" t="str">
            <v>Chirografario</v>
          </cell>
          <cell r="AK3723">
            <v>4515.6652054794522</v>
          </cell>
          <cell r="AL3723" t="str">
            <v>Chirografario</v>
          </cell>
          <cell r="AM3723" t="str">
            <v>Chirografario - Altro</v>
          </cell>
          <cell r="AN3723" t="str">
            <v>CONSUMER - NON IPO</v>
          </cell>
        </row>
        <row r="3724">
          <cell r="M3724">
            <v>18862.57</v>
          </cell>
          <cell r="N3724">
            <v>18862.57</v>
          </cell>
          <cell r="R3724">
            <v>866.91</v>
          </cell>
          <cell r="AB3724" t="str">
            <v>Chirografario</v>
          </cell>
          <cell r="AK3724">
            <v>79016.080904109578</v>
          </cell>
          <cell r="AL3724" t="str">
            <v>Chirografario</v>
          </cell>
          <cell r="AM3724" t="str">
            <v>Chirografario - Altro</v>
          </cell>
          <cell r="AN3724" t="str">
            <v>CONSUMER - NON IPO</v>
          </cell>
        </row>
        <row r="3725">
          <cell r="M3725">
            <v>8652.07</v>
          </cell>
          <cell r="N3725">
            <v>8652.07</v>
          </cell>
          <cell r="R3725">
            <v>422.98</v>
          </cell>
          <cell r="AB3725" t="str">
            <v>Chirografario</v>
          </cell>
          <cell r="AK3725">
            <v>22282.043287671233</v>
          </cell>
          <cell r="AL3725" t="str">
            <v>Chirografario</v>
          </cell>
          <cell r="AM3725" t="str">
            <v>Chirografario - Altro</v>
          </cell>
          <cell r="AN3725" t="str">
            <v>CONSUMER - NON IPO</v>
          </cell>
        </row>
        <row r="3726">
          <cell r="M3726">
            <v>14130.59</v>
          </cell>
          <cell r="N3726">
            <v>14130.59</v>
          </cell>
          <cell r="R3726">
            <v>661.69</v>
          </cell>
          <cell r="AB3726" t="str">
            <v>Chirografario</v>
          </cell>
          <cell r="AK3726">
            <v>30971.156164383559</v>
          </cell>
          <cell r="AL3726" t="str">
            <v>Chirografario</v>
          </cell>
          <cell r="AM3726" t="str">
            <v>Chirografario - Altro</v>
          </cell>
          <cell r="AN3726" t="str">
            <v>CONSUMER - NON IPO</v>
          </cell>
        </row>
        <row r="3727">
          <cell r="M3727">
            <v>6905.1</v>
          </cell>
          <cell r="N3727">
            <v>6905.1</v>
          </cell>
          <cell r="R3727">
            <v>55.95</v>
          </cell>
          <cell r="AB3727" t="str">
            <v>Chirografario</v>
          </cell>
          <cell r="AK3727">
            <v>29304.109315068494</v>
          </cell>
          <cell r="AL3727" t="str">
            <v>Chirografario</v>
          </cell>
          <cell r="AM3727" t="str">
            <v>Chirografario - Altro</v>
          </cell>
          <cell r="AN3727" t="str">
            <v>CONSUMER - NON IPO</v>
          </cell>
        </row>
        <row r="3728">
          <cell r="M3728">
            <v>7684.85</v>
          </cell>
          <cell r="N3728">
            <v>7684.85</v>
          </cell>
          <cell r="R3728">
            <v>355.43</v>
          </cell>
          <cell r="AB3728" t="str">
            <v>Chirografario</v>
          </cell>
          <cell r="AK3728">
            <v>27475.970547945206</v>
          </cell>
          <cell r="AL3728" t="str">
            <v>Chirografario</v>
          </cell>
          <cell r="AM3728" t="str">
            <v>Chirografario - Altro</v>
          </cell>
          <cell r="AN3728" t="str">
            <v>CONSUMER - NON IPO</v>
          </cell>
        </row>
        <row r="3729">
          <cell r="M3729">
            <v>28371.95</v>
          </cell>
          <cell r="N3729">
            <v>28371.95</v>
          </cell>
          <cell r="R3729">
            <v>926.86</v>
          </cell>
          <cell r="AB3729" t="str">
            <v>Chirografario</v>
          </cell>
          <cell r="AK3729">
            <v>101439.43767123288</v>
          </cell>
          <cell r="AL3729" t="str">
            <v>Chirografario</v>
          </cell>
          <cell r="AM3729" t="str">
            <v>Chirografario - Altro</v>
          </cell>
          <cell r="AN3729" t="str">
            <v>CONSUMER - NON IPO</v>
          </cell>
        </row>
        <row r="3730">
          <cell r="M3730">
            <v>67115.28</v>
          </cell>
          <cell r="N3730">
            <v>67115.28</v>
          </cell>
          <cell r="R3730">
            <v>3169.55</v>
          </cell>
          <cell r="AB3730" t="str">
            <v>Chirografario</v>
          </cell>
          <cell r="AK3730">
            <v>192519.72098630137</v>
          </cell>
          <cell r="AL3730" t="str">
            <v>Chirografario</v>
          </cell>
          <cell r="AM3730" t="str">
            <v>Chirografario - Altro</v>
          </cell>
          <cell r="AN3730" t="str">
            <v>CONSUMER - NON IPO</v>
          </cell>
        </row>
        <row r="3731">
          <cell r="M3731">
            <v>48032.07</v>
          </cell>
          <cell r="N3731">
            <v>48032.07</v>
          </cell>
          <cell r="R3731">
            <v>2269.2600000000002</v>
          </cell>
          <cell r="AB3731" t="str">
            <v>Chirografario</v>
          </cell>
          <cell r="AK3731">
            <v>137779.66380821919</v>
          </cell>
          <cell r="AL3731" t="str">
            <v>Chirografario</v>
          </cell>
          <cell r="AM3731" t="str">
            <v>Chirografario - Altro</v>
          </cell>
          <cell r="AN3731" t="str">
            <v>CONSUMER - NON IPO</v>
          </cell>
        </row>
        <row r="3732">
          <cell r="M3732">
            <v>17415.62</v>
          </cell>
          <cell r="N3732">
            <v>17415.620000000003</v>
          </cell>
          <cell r="R3732">
            <v>824.09</v>
          </cell>
          <cell r="AB3732" t="str">
            <v>Chirografario</v>
          </cell>
          <cell r="AK3732">
            <v>40270.639123287678</v>
          </cell>
          <cell r="AL3732" t="str">
            <v>Chirografario</v>
          </cell>
          <cell r="AM3732" t="str">
            <v>Chirografario - Altro</v>
          </cell>
          <cell r="AN3732" t="str">
            <v>CONSUMER - NON IPO</v>
          </cell>
        </row>
        <row r="3733">
          <cell r="M3733">
            <v>25617.06</v>
          </cell>
          <cell r="N3733">
            <v>25617.06</v>
          </cell>
          <cell r="R3733">
            <v>0</v>
          </cell>
          <cell r="AB3733" t="str">
            <v>Chirografario</v>
          </cell>
          <cell r="AK3733">
            <v>58743.778684931509</v>
          </cell>
          <cell r="AL3733" t="str">
            <v>Chirografario</v>
          </cell>
          <cell r="AM3733" t="str">
            <v>Chirografario - Altro</v>
          </cell>
          <cell r="AN3733" t="str">
            <v>CONSUMER - NON IPO</v>
          </cell>
        </row>
        <row r="3734">
          <cell r="M3734">
            <v>4777.38</v>
          </cell>
          <cell r="N3734">
            <v>4777.38</v>
          </cell>
          <cell r="R3734">
            <v>233.71</v>
          </cell>
          <cell r="AB3734" t="str">
            <v>Chirografario</v>
          </cell>
          <cell r="AK3734">
            <v>9371.5180273972601</v>
          </cell>
          <cell r="AL3734" t="str">
            <v>Chirografario</v>
          </cell>
          <cell r="AM3734" t="str">
            <v>Chirografario - Altro</v>
          </cell>
          <cell r="AN3734" t="str">
            <v>CONSUMER - NON IPO</v>
          </cell>
        </row>
        <row r="3735">
          <cell r="M3735">
            <v>3527.38</v>
          </cell>
          <cell r="N3735">
            <v>3527.38</v>
          </cell>
          <cell r="R3735">
            <v>11.14</v>
          </cell>
          <cell r="AB3735" t="str">
            <v>Chirografario</v>
          </cell>
          <cell r="AK3735">
            <v>22169.341698630138</v>
          </cell>
          <cell r="AL3735" t="str">
            <v>Chirografario</v>
          </cell>
          <cell r="AM3735" t="str">
            <v>Chirografario - Altro</v>
          </cell>
          <cell r="AN3735" t="str">
            <v>CONSUMER - NON IPO</v>
          </cell>
        </row>
        <row r="3736">
          <cell r="M3736">
            <v>1463.53</v>
          </cell>
          <cell r="N3736">
            <v>1463.53</v>
          </cell>
          <cell r="R3736">
            <v>0</v>
          </cell>
          <cell r="AB3736" t="str">
            <v>Chirografario</v>
          </cell>
          <cell r="AK3736">
            <v>3688.8975342465751</v>
          </cell>
          <cell r="AL3736" t="str">
            <v>Chirografario</v>
          </cell>
          <cell r="AM3736" t="str">
            <v>Chirografario - Altro</v>
          </cell>
          <cell r="AN3736" t="str">
            <v>CONSUMER - NON IPO</v>
          </cell>
        </row>
        <row r="3737">
          <cell r="M3737">
            <v>28325.040000000001</v>
          </cell>
          <cell r="N3737">
            <v>28325.040000000001</v>
          </cell>
          <cell r="R3737">
            <v>0</v>
          </cell>
          <cell r="AB3737" t="str">
            <v>Chirografario</v>
          </cell>
          <cell r="AK3737">
            <v>104608.64087671234</v>
          </cell>
          <cell r="AL3737" t="str">
            <v>Chirografario</v>
          </cell>
          <cell r="AM3737" t="str">
            <v>Chirografario - Altro</v>
          </cell>
          <cell r="AN3737" t="str">
            <v>CONSUMER - NON IPO</v>
          </cell>
        </row>
        <row r="3738">
          <cell r="M3738">
            <v>68126.03</v>
          </cell>
          <cell r="N3738">
            <v>68126.03</v>
          </cell>
          <cell r="R3738">
            <v>3246.9300000000003</v>
          </cell>
          <cell r="AB3738" t="str">
            <v>Chirografario</v>
          </cell>
          <cell r="AK3738">
            <v>152490.31920547943</v>
          </cell>
          <cell r="AL3738" t="str">
            <v>Chirografario</v>
          </cell>
          <cell r="AM3738" t="str">
            <v>Chirografario - Altro</v>
          </cell>
          <cell r="AN3738" t="str">
            <v>CONSUMER - NON IPO</v>
          </cell>
        </row>
        <row r="3739">
          <cell r="M3739">
            <v>34719.019999999997</v>
          </cell>
          <cell r="N3739">
            <v>34719.020000000004</v>
          </cell>
          <cell r="R3739">
            <v>0</v>
          </cell>
          <cell r="AB3739" t="str">
            <v>Chirografario</v>
          </cell>
          <cell r="AK3739">
            <v>126129.91923287672</v>
          </cell>
          <cell r="AL3739" t="str">
            <v>Chirografario</v>
          </cell>
          <cell r="AM3739" t="str">
            <v>Chirografario - Altro</v>
          </cell>
          <cell r="AN3739" t="str">
            <v>CONSUMER - NON IPO</v>
          </cell>
        </row>
        <row r="3740">
          <cell r="M3740">
            <v>15155.39</v>
          </cell>
          <cell r="N3740">
            <v>15155.39</v>
          </cell>
          <cell r="R3740">
            <v>681.06000000000006</v>
          </cell>
          <cell r="AB3740" t="str">
            <v>Chirografario</v>
          </cell>
          <cell r="AK3740">
            <v>65271.981041095882</v>
          </cell>
          <cell r="AL3740" t="str">
            <v>Chirografario</v>
          </cell>
          <cell r="AM3740" t="str">
            <v>Chirografario - Altro</v>
          </cell>
          <cell r="AN3740" t="str">
            <v>CONSUMER - NON IPO</v>
          </cell>
        </row>
        <row r="3741">
          <cell r="M3741">
            <v>17843.650000000001</v>
          </cell>
          <cell r="N3741">
            <v>17843.650000000001</v>
          </cell>
          <cell r="R3741">
            <v>875.97</v>
          </cell>
          <cell r="AB3741" t="str">
            <v>Chirografario</v>
          </cell>
          <cell r="AK3741">
            <v>34416.24547945206</v>
          </cell>
          <cell r="AL3741" t="str">
            <v>Chirografario</v>
          </cell>
          <cell r="AM3741" t="str">
            <v>Chirografario - Altro</v>
          </cell>
          <cell r="AN3741" t="str">
            <v>CONSUMER - NON IPO</v>
          </cell>
        </row>
        <row r="3742">
          <cell r="M3742">
            <v>29322.47</v>
          </cell>
          <cell r="N3742">
            <v>29322.47</v>
          </cell>
          <cell r="R3742">
            <v>0</v>
          </cell>
          <cell r="AB3742" t="str">
            <v>Chirografario</v>
          </cell>
          <cell r="AK3742">
            <v>96402.641095890416</v>
          </cell>
          <cell r="AL3742" t="str">
            <v>Chirografario</v>
          </cell>
          <cell r="AM3742" t="str">
            <v>Chirografario - Altro</v>
          </cell>
          <cell r="AN3742" t="str">
            <v>CONSUMER - NON IPO</v>
          </cell>
        </row>
        <row r="3743">
          <cell r="M3743">
            <v>33859.370000000003</v>
          </cell>
          <cell r="N3743">
            <v>33859.369999999995</v>
          </cell>
          <cell r="R3743">
            <v>1635.03</v>
          </cell>
          <cell r="AB3743" t="str">
            <v>Chirografario</v>
          </cell>
          <cell r="AK3743">
            <v>53061.807232876708</v>
          </cell>
          <cell r="AL3743" t="str">
            <v>Chirografario</v>
          </cell>
          <cell r="AM3743" t="str">
            <v>Chirografario - Altro</v>
          </cell>
          <cell r="AN3743" t="str">
            <v>CONSUMER - NON IPO</v>
          </cell>
        </row>
        <row r="3744">
          <cell r="M3744">
            <v>17486.57</v>
          </cell>
          <cell r="N3744">
            <v>17486.57</v>
          </cell>
          <cell r="R3744">
            <v>862.76</v>
          </cell>
          <cell r="AB3744" t="str">
            <v>Chirografario</v>
          </cell>
          <cell r="AK3744">
            <v>33296.345616438353</v>
          </cell>
          <cell r="AL3744" t="str">
            <v>Chirografario</v>
          </cell>
          <cell r="AM3744" t="str">
            <v>Chirografario - Altro</v>
          </cell>
          <cell r="AN3744" t="str">
            <v>CONSUMER - NON IPO</v>
          </cell>
        </row>
        <row r="3745">
          <cell r="M3745">
            <v>4162.63</v>
          </cell>
          <cell r="N3745">
            <v>4162.63</v>
          </cell>
          <cell r="R3745">
            <v>203.86</v>
          </cell>
          <cell r="AB3745" t="str">
            <v>Chirografario</v>
          </cell>
          <cell r="AK3745">
            <v>8268.2376712328769</v>
          </cell>
          <cell r="AL3745" t="str">
            <v>Chirografario</v>
          </cell>
          <cell r="AM3745" t="str">
            <v>Chirografario - Altro</v>
          </cell>
          <cell r="AN3745" t="str">
            <v>CONSUMER - NON IPO</v>
          </cell>
        </row>
        <row r="3746">
          <cell r="M3746">
            <v>711.04</v>
          </cell>
          <cell r="N3746">
            <v>711.04000000000008</v>
          </cell>
          <cell r="R3746">
            <v>0</v>
          </cell>
          <cell r="AB3746" t="str">
            <v>Chirografario</v>
          </cell>
          <cell r="AK3746">
            <v>2592.8609315068497</v>
          </cell>
          <cell r="AL3746" t="str">
            <v>Chirografario</v>
          </cell>
          <cell r="AM3746" t="str">
            <v>Chirografario - Altro</v>
          </cell>
          <cell r="AN3746" t="str">
            <v>CONSUMER - NON IPO</v>
          </cell>
        </row>
        <row r="3747">
          <cell r="M3747">
            <v>3492.42</v>
          </cell>
          <cell r="N3747">
            <v>3492.42</v>
          </cell>
          <cell r="R3747">
            <v>0</v>
          </cell>
          <cell r="AB3747" t="str">
            <v>Chirografario</v>
          </cell>
          <cell r="AK3747">
            <v>12754.509205479453</v>
          </cell>
          <cell r="AL3747" t="str">
            <v>Chirografario</v>
          </cell>
          <cell r="AM3747" t="str">
            <v>Chirografario - Altro</v>
          </cell>
          <cell r="AN3747" t="str">
            <v>CONSUMER - NON IPO</v>
          </cell>
        </row>
        <row r="3748">
          <cell r="M3748">
            <v>9173.98</v>
          </cell>
          <cell r="N3748">
            <v>9173.98</v>
          </cell>
          <cell r="R3748">
            <v>0</v>
          </cell>
          <cell r="AB3748" t="str">
            <v>Chirografario</v>
          </cell>
          <cell r="AK3748">
            <v>59517.766136986298</v>
          </cell>
          <cell r="AL3748" t="str">
            <v>Chirografario</v>
          </cell>
          <cell r="AM3748" t="str">
            <v>Chirografario - Altro</v>
          </cell>
          <cell r="AN3748" t="str">
            <v>CONSUMER - NON IPO</v>
          </cell>
        </row>
        <row r="3749">
          <cell r="M3749">
            <v>2766.42</v>
          </cell>
          <cell r="N3749">
            <v>2766.42</v>
          </cell>
          <cell r="R3749">
            <v>175.04</v>
          </cell>
          <cell r="AB3749" t="str">
            <v>Chirografario</v>
          </cell>
          <cell r="AK3749">
            <v>49272.592931506857</v>
          </cell>
          <cell r="AL3749" t="str">
            <v>Chirografario</v>
          </cell>
          <cell r="AM3749" t="str">
            <v>Chirografario - Altro</v>
          </cell>
          <cell r="AN3749" t="str">
            <v>CONSUMER - NON IPO</v>
          </cell>
        </row>
        <row r="3750">
          <cell r="M3750">
            <v>64557.340000000004</v>
          </cell>
          <cell r="N3750">
            <v>64557.340000000004</v>
          </cell>
          <cell r="R3750">
            <v>0</v>
          </cell>
          <cell r="AB3750" t="str">
            <v>Chirografario</v>
          </cell>
          <cell r="AK3750">
            <v>975081.13813698641</v>
          </cell>
          <cell r="AL3750" t="str">
            <v>Chirografario</v>
          </cell>
          <cell r="AM3750" t="str">
            <v>Chirografario - Altro</v>
          </cell>
          <cell r="AN3750" t="str">
            <v>CONSUMER - NON IPO</v>
          </cell>
        </row>
        <row r="3751">
          <cell r="M3751">
            <v>17363.82</v>
          </cell>
          <cell r="N3751">
            <v>17363.82</v>
          </cell>
          <cell r="R3751">
            <v>3299.88</v>
          </cell>
          <cell r="AB3751" t="str">
            <v>Chirografario</v>
          </cell>
          <cell r="AK3751">
            <v>44146.917698630139</v>
          </cell>
          <cell r="AL3751" t="str">
            <v>Chirografario</v>
          </cell>
          <cell r="AM3751" t="str">
            <v>Chirografario - Altro</v>
          </cell>
          <cell r="AN3751" t="str">
            <v>CONSUMER - NON IPO</v>
          </cell>
        </row>
        <row r="3752">
          <cell r="M3752">
            <v>1310.84</v>
          </cell>
          <cell r="N3752">
            <v>1310.8400000000001</v>
          </cell>
          <cell r="R3752">
            <v>247.96</v>
          </cell>
          <cell r="AB3752" t="str">
            <v>Chirografario</v>
          </cell>
          <cell r="AK3752">
            <v>2118.8920547945208</v>
          </cell>
          <cell r="AL3752" t="str">
            <v>Chirografario</v>
          </cell>
          <cell r="AM3752" t="str">
            <v>Chirografario - Altro</v>
          </cell>
          <cell r="AN3752" t="str">
            <v>CONSUMER - NON IPO</v>
          </cell>
        </row>
        <row r="3753">
          <cell r="M3753">
            <v>2619.37</v>
          </cell>
          <cell r="N3753">
            <v>2619.37</v>
          </cell>
          <cell r="R3753">
            <v>495.49</v>
          </cell>
          <cell r="AB3753" t="str">
            <v>Chirografario</v>
          </cell>
          <cell r="AK3753">
            <v>4234.0501369863014</v>
          </cell>
          <cell r="AL3753" t="str">
            <v>Chirografario</v>
          </cell>
          <cell r="AM3753" t="str">
            <v>Chirografario - Altro</v>
          </cell>
          <cell r="AN3753" t="str">
            <v>CONSUMER - NON IPO</v>
          </cell>
        </row>
        <row r="3754">
          <cell r="M3754">
            <v>10961.29</v>
          </cell>
          <cell r="N3754">
            <v>10961.29</v>
          </cell>
          <cell r="R3754">
            <v>42.92</v>
          </cell>
          <cell r="AB3754" t="str">
            <v>Chirografario</v>
          </cell>
          <cell r="AK3754">
            <v>105258.41493150686</v>
          </cell>
          <cell r="AL3754" t="str">
            <v>Chirografario</v>
          </cell>
          <cell r="AM3754" t="str">
            <v>Chirografario - Altro</v>
          </cell>
          <cell r="AN3754" t="str">
            <v>CONSUMER - NON IPO</v>
          </cell>
        </row>
        <row r="3755">
          <cell r="M3755">
            <v>4935.51</v>
          </cell>
          <cell r="N3755">
            <v>4935.5099999999993</v>
          </cell>
          <cell r="R3755">
            <v>217.33</v>
          </cell>
          <cell r="AB3755" t="str">
            <v>Chirografario</v>
          </cell>
          <cell r="AK3755">
            <v>14982.31528767123</v>
          </cell>
          <cell r="AL3755" t="str">
            <v>Chirografario</v>
          </cell>
          <cell r="AM3755" t="str">
            <v>Chirografario - Altro</v>
          </cell>
          <cell r="AN3755" t="str">
            <v>CONSUMER - NON IPO</v>
          </cell>
        </row>
        <row r="3756">
          <cell r="M3756">
            <v>14987.27</v>
          </cell>
          <cell r="N3756">
            <v>14987.27</v>
          </cell>
          <cell r="R3756">
            <v>2112.09</v>
          </cell>
          <cell r="AB3756" t="str">
            <v>Chirografario</v>
          </cell>
          <cell r="AK3756">
            <v>171347.61016438357</v>
          </cell>
          <cell r="AL3756" t="str">
            <v>Chirografario</v>
          </cell>
          <cell r="AM3756" t="str">
            <v>Chirografario - Altro</v>
          </cell>
          <cell r="AN3756" t="str">
            <v>CONSUMER - NON IPO</v>
          </cell>
        </row>
        <row r="3757">
          <cell r="M3757">
            <v>12742.85</v>
          </cell>
          <cell r="N3757">
            <v>12742.85</v>
          </cell>
          <cell r="R3757">
            <v>8620.94</v>
          </cell>
          <cell r="AB3757" t="str">
            <v>Chirografario</v>
          </cell>
          <cell r="AK3757">
            <v>94366.913835616433</v>
          </cell>
          <cell r="AL3757" t="str">
            <v>Chirografario</v>
          </cell>
          <cell r="AM3757" t="str">
            <v>Chirografario - Altro</v>
          </cell>
          <cell r="AN3757" t="str">
            <v>CONSUMER - NON IPO</v>
          </cell>
        </row>
        <row r="3758">
          <cell r="M3758">
            <v>28733.62</v>
          </cell>
          <cell r="N3758">
            <v>28733.62</v>
          </cell>
          <cell r="R3758">
            <v>0</v>
          </cell>
          <cell r="AB3758" t="str">
            <v>Chirografario</v>
          </cell>
          <cell r="AK3758">
            <v>102732.53178082191</v>
          </cell>
          <cell r="AL3758" t="str">
            <v>Chirografario</v>
          </cell>
          <cell r="AM3758" t="str">
            <v>Chirografario - Altro</v>
          </cell>
          <cell r="AN3758" t="str">
            <v>CONSUMER - NON IPO</v>
          </cell>
        </row>
        <row r="3759">
          <cell r="M3759">
            <v>424.95</v>
          </cell>
          <cell r="N3759">
            <v>424.95</v>
          </cell>
          <cell r="R3759">
            <v>82.52</v>
          </cell>
          <cell r="AB3759" t="str">
            <v>Chirografario</v>
          </cell>
          <cell r="AK3759">
            <v>795.18041095890408</v>
          </cell>
          <cell r="AL3759" t="str">
            <v>Chirografario</v>
          </cell>
          <cell r="AM3759" t="str">
            <v>Chirografario - Altro</v>
          </cell>
          <cell r="AN3759" t="str">
            <v>CONSUMER - NON IPO</v>
          </cell>
        </row>
        <row r="3760">
          <cell r="M3760">
            <v>8145.78</v>
          </cell>
          <cell r="N3760">
            <v>8145.78</v>
          </cell>
          <cell r="R3760">
            <v>857.17</v>
          </cell>
          <cell r="AB3760" t="str">
            <v>Chirografario</v>
          </cell>
          <cell r="AK3760">
            <v>49142.486465753427</v>
          </cell>
          <cell r="AL3760" t="str">
            <v>Chirografario</v>
          </cell>
          <cell r="AM3760" t="str">
            <v>Chirografario - Altro</v>
          </cell>
          <cell r="AN3760" t="str">
            <v>CONSUMER - NON IPO</v>
          </cell>
        </row>
        <row r="3761">
          <cell r="M3761">
            <v>38842.239999999998</v>
          </cell>
          <cell r="N3761">
            <v>38842.239999999998</v>
          </cell>
          <cell r="R3761">
            <v>36073.5</v>
          </cell>
          <cell r="AB3761" t="str">
            <v>Chirografario</v>
          </cell>
          <cell r="AK3761">
            <v>118548.64482191781</v>
          </cell>
          <cell r="AL3761" t="str">
            <v>Chirografario</v>
          </cell>
          <cell r="AM3761" t="str">
            <v>Chirografario - Altro</v>
          </cell>
          <cell r="AN3761" t="str">
            <v>CONSUMER - NON IPO</v>
          </cell>
        </row>
        <row r="3762">
          <cell r="M3762">
            <v>1585.85</v>
          </cell>
          <cell r="N3762">
            <v>1585.8500000000001</v>
          </cell>
          <cell r="R3762">
            <v>0</v>
          </cell>
          <cell r="AB3762" t="str">
            <v>Chirografario</v>
          </cell>
          <cell r="AK3762">
            <v>5096.4439726027394</v>
          </cell>
          <cell r="AL3762" t="str">
            <v>Chirografario</v>
          </cell>
          <cell r="AM3762" t="str">
            <v>Chirografario - Altro</v>
          </cell>
          <cell r="AN3762" t="str">
            <v>CONSUMER - NON IPO</v>
          </cell>
        </row>
        <row r="3763">
          <cell r="M3763">
            <v>5646.86</v>
          </cell>
          <cell r="N3763">
            <v>5646.86</v>
          </cell>
          <cell r="R3763">
            <v>1077.76</v>
          </cell>
          <cell r="AB3763" t="str">
            <v>Chirografario</v>
          </cell>
          <cell r="AK3763">
            <v>10025.110356164383</v>
          </cell>
          <cell r="AL3763" t="str">
            <v>Chirografario</v>
          </cell>
          <cell r="AM3763" t="str">
            <v>Chirografario - Altro</v>
          </cell>
          <cell r="AN3763" t="str">
            <v>CONSUMER - NON IPO</v>
          </cell>
        </row>
        <row r="3764">
          <cell r="M3764">
            <v>9369.880000000001</v>
          </cell>
          <cell r="N3764">
            <v>9369.8799999999992</v>
          </cell>
          <cell r="R3764">
            <v>430.63</v>
          </cell>
          <cell r="AB3764" t="str">
            <v>Chirografario</v>
          </cell>
          <cell r="AK3764">
            <v>28802.754410958903</v>
          </cell>
          <cell r="AL3764" t="str">
            <v>Chirografario</v>
          </cell>
          <cell r="AM3764" t="str">
            <v>Chirografario - Altro</v>
          </cell>
          <cell r="AN3764" t="str">
            <v>CONSUMER - NON IPO</v>
          </cell>
        </row>
        <row r="3765">
          <cell r="M3765">
            <v>2726.69</v>
          </cell>
          <cell r="N3765">
            <v>2726.69</v>
          </cell>
          <cell r="R3765">
            <v>0</v>
          </cell>
          <cell r="AB3765" t="str">
            <v>Chirografario</v>
          </cell>
          <cell r="AK3765">
            <v>13028.348931506849</v>
          </cell>
          <cell r="AL3765" t="str">
            <v>Chirografario</v>
          </cell>
          <cell r="AM3765" t="str">
            <v>Chirografario - Altro</v>
          </cell>
          <cell r="AN3765" t="str">
            <v>CONSUMER - NON IPO</v>
          </cell>
        </row>
        <row r="3766">
          <cell r="M3766">
            <v>146825.95000000001</v>
          </cell>
          <cell r="N3766">
            <v>146825.95000000001</v>
          </cell>
          <cell r="R3766">
            <v>0</v>
          </cell>
          <cell r="AB3766" t="str">
            <v>Chirografario</v>
          </cell>
          <cell r="AK3766">
            <v>497196.91561643837</v>
          </cell>
          <cell r="AL3766" t="str">
            <v>Chirografario</v>
          </cell>
          <cell r="AM3766" t="str">
            <v>Chirografario - Altro</v>
          </cell>
          <cell r="AN3766" t="str">
            <v>CONSUMER - NON IPO</v>
          </cell>
        </row>
        <row r="3767">
          <cell r="M3767">
            <v>47668.24</v>
          </cell>
          <cell r="N3767">
            <v>47668.24</v>
          </cell>
          <cell r="R3767">
            <v>0</v>
          </cell>
          <cell r="AB3767" t="str">
            <v>Chirografario</v>
          </cell>
          <cell r="AK3767">
            <v>161419.0264109589</v>
          </cell>
          <cell r="AL3767" t="str">
            <v>Chirografario</v>
          </cell>
          <cell r="AM3767" t="str">
            <v>Chirografario - Altro</v>
          </cell>
          <cell r="AN3767" t="str">
            <v>CONSUMER - NON IPO</v>
          </cell>
        </row>
        <row r="3768">
          <cell r="M3768">
            <v>2386.7800000000002</v>
          </cell>
          <cell r="N3768">
            <v>2386.7800000000002</v>
          </cell>
          <cell r="R3768">
            <v>101.19</v>
          </cell>
          <cell r="AB3768" t="str">
            <v>Chirografario</v>
          </cell>
          <cell r="AK3768">
            <v>6114.0802739726032</v>
          </cell>
          <cell r="AL3768" t="str">
            <v>Chirografario</v>
          </cell>
          <cell r="AM3768" t="str">
            <v>Chirografario - Altro</v>
          </cell>
          <cell r="AN3768" t="str">
            <v>CONSUMER - NON IPO</v>
          </cell>
        </row>
        <row r="3769">
          <cell r="M3769">
            <v>16748.05</v>
          </cell>
          <cell r="N3769">
            <v>16748.05</v>
          </cell>
          <cell r="R3769">
            <v>5887.15</v>
          </cell>
          <cell r="AB3769" t="str">
            <v>Chirografario</v>
          </cell>
          <cell r="AK3769">
            <v>212539.63726027397</v>
          </cell>
          <cell r="AL3769" t="str">
            <v>Chirografario</v>
          </cell>
          <cell r="AM3769" t="str">
            <v>Chirografario - Altro</v>
          </cell>
          <cell r="AN3769" t="str">
            <v>CONSUMER - NON IPO</v>
          </cell>
        </row>
        <row r="3770">
          <cell r="M3770">
            <v>5685.71</v>
          </cell>
          <cell r="N3770">
            <v>5685.71</v>
          </cell>
          <cell r="R3770">
            <v>0</v>
          </cell>
          <cell r="AB3770" t="str">
            <v>Chirografario</v>
          </cell>
          <cell r="AK3770">
            <v>59349.466027397262</v>
          </cell>
          <cell r="AL3770" t="str">
            <v>Chirografario</v>
          </cell>
          <cell r="AM3770" t="str">
            <v>Chirografario - Altro</v>
          </cell>
          <cell r="AN3770" t="str">
            <v>CONSUMER - NON IPO</v>
          </cell>
        </row>
        <row r="3771">
          <cell r="M3771">
            <v>16901.05</v>
          </cell>
          <cell r="N3771">
            <v>16901.05</v>
          </cell>
          <cell r="R3771">
            <v>0</v>
          </cell>
          <cell r="AB3771" t="str">
            <v>Chirografario</v>
          </cell>
          <cell r="AK3771">
            <v>138496.00150684934</v>
          </cell>
          <cell r="AL3771" t="str">
            <v>Chirografario</v>
          </cell>
          <cell r="AM3771" t="str">
            <v>Chirografario - Altro</v>
          </cell>
          <cell r="AN3771" t="str">
            <v>CONSUMER - NON IPO</v>
          </cell>
        </row>
        <row r="3772">
          <cell r="M3772">
            <v>18514.59</v>
          </cell>
          <cell r="N3772">
            <v>18514.59</v>
          </cell>
          <cell r="R3772">
            <v>784.04</v>
          </cell>
          <cell r="AB3772" t="str">
            <v>Chirografario</v>
          </cell>
          <cell r="AK3772">
            <v>117935.40205479453</v>
          </cell>
          <cell r="AL3772" t="str">
            <v>Chirografario</v>
          </cell>
          <cell r="AM3772" t="str">
            <v>Chirografario - Altro</v>
          </cell>
          <cell r="AN3772" t="str">
            <v>CONSUMER - NON IPO</v>
          </cell>
        </row>
        <row r="3773">
          <cell r="M3773">
            <v>8983.869999999999</v>
          </cell>
          <cell r="N3773">
            <v>8983.8700000000008</v>
          </cell>
          <cell r="R3773">
            <v>565.4</v>
          </cell>
          <cell r="AB3773" t="str">
            <v>Chirografario</v>
          </cell>
          <cell r="AK3773">
            <v>145686.37405479455</v>
          </cell>
          <cell r="AL3773" t="str">
            <v>Chirografario</v>
          </cell>
          <cell r="AM3773" t="str">
            <v>Chirografario - Altro</v>
          </cell>
          <cell r="AN3773" t="str">
            <v>CONSUMER - NON IPO</v>
          </cell>
        </row>
        <row r="3774">
          <cell r="M3774">
            <v>7671.7699999999995</v>
          </cell>
          <cell r="N3774">
            <v>7671.7699999999995</v>
          </cell>
          <cell r="R3774">
            <v>6554.86</v>
          </cell>
          <cell r="AB3774" t="str">
            <v>Chirografario</v>
          </cell>
          <cell r="AK3774">
            <v>69235.096931506851</v>
          </cell>
          <cell r="AL3774" t="str">
            <v>Chirografario</v>
          </cell>
          <cell r="AM3774" t="str">
            <v>Chirografario - Altro</v>
          </cell>
          <cell r="AN3774" t="str">
            <v>CONSUMER - NON IPO</v>
          </cell>
        </row>
        <row r="3775">
          <cell r="M3775">
            <v>18401.03</v>
          </cell>
          <cell r="N3775">
            <v>18401.03</v>
          </cell>
          <cell r="R3775">
            <v>299.5</v>
          </cell>
          <cell r="AB3775" t="str">
            <v>Chirografario</v>
          </cell>
          <cell r="AK3775">
            <v>100273.01005479452</v>
          </cell>
          <cell r="AL3775" t="str">
            <v>Chirografario</v>
          </cell>
          <cell r="AM3775" t="str">
            <v>Chirografario - Altro</v>
          </cell>
          <cell r="AN3775" t="str">
            <v>CONSUMER - NON IPO</v>
          </cell>
        </row>
        <row r="3776">
          <cell r="M3776">
            <v>20287.95</v>
          </cell>
          <cell r="N3776">
            <v>20287.95</v>
          </cell>
          <cell r="R3776">
            <v>901.87</v>
          </cell>
          <cell r="AB3776" t="str">
            <v>Chirografario</v>
          </cell>
          <cell r="AK3776">
            <v>117336.60945205481</v>
          </cell>
          <cell r="AL3776" t="str">
            <v>Chirografario</v>
          </cell>
          <cell r="AM3776" t="str">
            <v>Chirografario - Altro</v>
          </cell>
          <cell r="AN3776" t="str">
            <v>CONSUMER - NON IPO</v>
          </cell>
        </row>
        <row r="3777">
          <cell r="M3777">
            <v>1774.98</v>
          </cell>
          <cell r="N3777">
            <v>1806.6100000000001</v>
          </cell>
          <cell r="R3777">
            <v>0</v>
          </cell>
          <cell r="AB3777" t="str">
            <v>Chirografario</v>
          </cell>
          <cell r="AK3777">
            <v>37993.255780821921</v>
          </cell>
          <cell r="AL3777" t="str">
            <v>Chirografario</v>
          </cell>
          <cell r="AM3777" t="str">
            <v>Chirografario - Altro</v>
          </cell>
          <cell r="AN3777" t="str">
            <v>CONSUMER - NON IPO</v>
          </cell>
        </row>
        <row r="3778">
          <cell r="M3778">
            <v>6294.74</v>
          </cell>
          <cell r="N3778">
            <v>6294.74</v>
          </cell>
          <cell r="R3778">
            <v>614.05999999999995</v>
          </cell>
          <cell r="AB3778" t="str">
            <v>Chirografario</v>
          </cell>
          <cell r="AK3778">
            <v>59963.865698630136</v>
          </cell>
          <cell r="AL3778" t="str">
            <v>Chirografario</v>
          </cell>
          <cell r="AM3778" t="str">
            <v>Chirografario - Altro</v>
          </cell>
          <cell r="AN3778" t="str">
            <v>CONSUMER - NON IPO</v>
          </cell>
        </row>
        <row r="3779">
          <cell r="M3779">
            <v>11646.4</v>
          </cell>
          <cell r="N3779">
            <v>11646.4</v>
          </cell>
          <cell r="R3779">
            <v>5682.45</v>
          </cell>
          <cell r="AB3779" t="str">
            <v>Chirografario</v>
          </cell>
          <cell r="AK3779">
            <v>115953.47287671233</v>
          </cell>
          <cell r="AL3779" t="str">
            <v>Chirografario</v>
          </cell>
          <cell r="AM3779" t="str">
            <v>Chirografario - Altro</v>
          </cell>
          <cell r="AN3779" t="str">
            <v>CONSUMER - NON IPO</v>
          </cell>
        </row>
        <row r="3780">
          <cell r="M3780">
            <v>40553.1</v>
          </cell>
          <cell r="N3780">
            <v>40553.1</v>
          </cell>
          <cell r="R3780">
            <v>1852.25</v>
          </cell>
          <cell r="AB3780" t="str">
            <v>Chirografario</v>
          </cell>
          <cell r="AK3780">
            <v>143324.65479452055</v>
          </cell>
          <cell r="AL3780" t="str">
            <v>Chirografario</v>
          </cell>
          <cell r="AM3780" t="str">
            <v>Chirografario - Altro</v>
          </cell>
          <cell r="AN3780" t="str">
            <v>CONSUMER - NON IPO</v>
          </cell>
        </row>
        <row r="3781">
          <cell r="M3781">
            <v>37383.81</v>
          </cell>
          <cell r="N3781">
            <v>37383.81</v>
          </cell>
          <cell r="R3781">
            <v>11462.39</v>
          </cell>
          <cell r="AB3781" t="str">
            <v>Chirografario</v>
          </cell>
          <cell r="AK3781">
            <v>87877.558849315057</v>
          </cell>
          <cell r="AL3781" t="str">
            <v>Chirografario</v>
          </cell>
          <cell r="AM3781" t="str">
            <v>Chirografario - Altro</v>
          </cell>
          <cell r="AN3781" t="str">
            <v>CONSUMER - NON IPO</v>
          </cell>
        </row>
        <row r="3782">
          <cell r="M3782">
            <v>7417.05</v>
          </cell>
          <cell r="N3782">
            <v>7417.0499999999993</v>
          </cell>
          <cell r="R3782">
            <v>697.38</v>
          </cell>
          <cell r="AB3782" t="str">
            <v>Chirografario</v>
          </cell>
          <cell r="AK3782">
            <v>21804.094931506846</v>
          </cell>
          <cell r="AL3782" t="str">
            <v>Chirografario</v>
          </cell>
          <cell r="AM3782" t="str">
            <v>Chirografario - Altro</v>
          </cell>
          <cell r="AN3782" t="str">
            <v>CONSUMER - NON IPO</v>
          </cell>
        </row>
        <row r="3783">
          <cell r="M3783">
            <v>7188.21</v>
          </cell>
          <cell r="N3783">
            <v>7188.2099999999991</v>
          </cell>
          <cell r="R3783">
            <v>340.27</v>
          </cell>
          <cell r="AB3783" t="str">
            <v>Chirografario</v>
          </cell>
          <cell r="AK3783">
            <v>20481.475068493146</v>
          </cell>
          <cell r="AL3783" t="str">
            <v>Chirografario</v>
          </cell>
          <cell r="AM3783" t="str">
            <v>Chirografario - Altro</v>
          </cell>
          <cell r="AN3783" t="str">
            <v>CONSUMER - NON IPO</v>
          </cell>
        </row>
        <row r="3784">
          <cell r="M3784">
            <v>32537.53</v>
          </cell>
          <cell r="N3784">
            <v>32537.53</v>
          </cell>
          <cell r="R3784">
            <v>0</v>
          </cell>
          <cell r="AB3784" t="str">
            <v>Chirografario</v>
          </cell>
          <cell r="AK3784">
            <v>117491.68367123288</v>
          </cell>
          <cell r="AL3784" t="str">
            <v>Chirografario</v>
          </cell>
          <cell r="AM3784" t="str">
            <v>Chirografario - Altro</v>
          </cell>
          <cell r="AN3784" t="str">
            <v>CONSUMER - NON IPO</v>
          </cell>
        </row>
        <row r="3785">
          <cell r="M3785">
            <v>30038.74</v>
          </cell>
          <cell r="N3785">
            <v>30038.739999999998</v>
          </cell>
          <cell r="R3785">
            <v>2788.03</v>
          </cell>
          <cell r="AB3785" t="str">
            <v>Chirografario</v>
          </cell>
          <cell r="AK3785">
            <v>94889.499232876711</v>
          </cell>
          <cell r="AL3785" t="str">
            <v>Chirografario</v>
          </cell>
          <cell r="AM3785" t="str">
            <v>Chirografario - Altro</v>
          </cell>
          <cell r="AN3785" t="str">
            <v>CONSUMER - NON IPO</v>
          </cell>
        </row>
        <row r="3786">
          <cell r="M3786">
            <v>6567.04</v>
          </cell>
          <cell r="N3786">
            <v>6567.04</v>
          </cell>
          <cell r="R3786">
            <v>295.58</v>
          </cell>
          <cell r="AB3786" t="str">
            <v>Chirografario</v>
          </cell>
          <cell r="AK3786">
            <v>46365.1015890411</v>
          </cell>
          <cell r="AL3786" t="str">
            <v>Chirografario</v>
          </cell>
          <cell r="AM3786" t="str">
            <v>Chirografario - Altro</v>
          </cell>
          <cell r="AN3786" t="str">
            <v>CONSUMER - NON IPO</v>
          </cell>
        </row>
        <row r="3787">
          <cell r="M3787">
            <v>36856.94</v>
          </cell>
          <cell r="N3787">
            <v>36856.94</v>
          </cell>
          <cell r="R3787">
            <v>0</v>
          </cell>
          <cell r="AB3787" t="str">
            <v>Chirografario</v>
          </cell>
          <cell r="AK3787">
            <v>125616.52975342468</v>
          </cell>
          <cell r="AL3787" t="str">
            <v>Chirografario</v>
          </cell>
          <cell r="AM3787" t="str">
            <v>Chirografario - Altro</v>
          </cell>
          <cell r="AN3787" t="str">
            <v>CONSUMER - NON IPO</v>
          </cell>
        </row>
        <row r="3788">
          <cell r="M3788">
            <v>42953.05</v>
          </cell>
          <cell r="N3788">
            <v>42953.05</v>
          </cell>
          <cell r="R3788">
            <v>0</v>
          </cell>
          <cell r="AB3788" t="str">
            <v>Chirografario</v>
          </cell>
          <cell r="AK3788">
            <v>110030.41575342466</v>
          </cell>
          <cell r="AL3788" t="str">
            <v>Chirografario</v>
          </cell>
          <cell r="AM3788" t="str">
            <v>Chirografario - Altro</v>
          </cell>
          <cell r="AN3788" t="str">
            <v>CONSUMER - NON IPO</v>
          </cell>
        </row>
        <row r="3789">
          <cell r="M3789">
            <v>15083.67</v>
          </cell>
          <cell r="N3789">
            <v>15083.67</v>
          </cell>
          <cell r="R3789">
            <v>1248.9100000000001</v>
          </cell>
          <cell r="AB3789" t="str">
            <v>Chirografario</v>
          </cell>
          <cell r="AK3789">
            <v>44383.182410958907</v>
          </cell>
          <cell r="AL3789" t="str">
            <v>Chirografario</v>
          </cell>
          <cell r="AM3789" t="str">
            <v>Chirografario - Altro</v>
          </cell>
          <cell r="AN3789" t="str">
            <v>CONSUMER - NON IPO</v>
          </cell>
        </row>
        <row r="3790">
          <cell r="M3790">
            <v>7592.18</v>
          </cell>
          <cell r="N3790">
            <v>7592.1799999999994</v>
          </cell>
          <cell r="R3790">
            <v>5127.2</v>
          </cell>
          <cell r="AB3790" t="str">
            <v>Chirografario</v>
          </cell>
          <cell r="AK3790">
            <v>22318.929150684929</v>
          </cell>
          <cell r="AL3790" t="str">
            <v>Chirografario</v>
          </cell>
          <cell r="AM3790" t="str">
            <v>Chirografario - Altro</v>
          </cell>
          <cell r="AN3790" t="str">
            <v>CONSUMER - NON IPO</v>
          </cell>
        </row>
        <row r="3791">
          <cell r="M3791">
            <v>20891.95</v>
          </cell>
          <cell r="N3791">
            <v>20891.95</v>
          </cell>
          <cell r="R3791">
            <v>796.70999999999992</v>
          </cell>
          <cell r="AB3791" t="str">
            <v>Chirografario</v>
          </cell>
          <cell r="AK3791">
            <v>232158.21698630138</v>
          </cell>
          <cell r="AL3791" t="str">
            <v>Chirografario</v>
          </cell>
          <cell r="AM3791" t="str">
            <v>Chirografario - Altro</v>
          </cell>
          <cell r="AN3791" t="str">
            <v>CONSUMER - NON IPO</v>
          </cell>
        </row>
        <row r="3792">
          <cell r="M3792">
            <v>34865.97</v>
          </cell>
          <cell r="N3792">
            <v>34865.97</v>
          </cell>
          <cell r="R3792">
            <v>3192.92</v>
          </cell>
          <cell r="AB3792" t="str">
            <v>Chirografario</v>
          </cell>
          <cell r="AK3792">
            <v>126472.72405479453</v>
          </cell>
          <cell r="AL3792" t="str">
            <v>Chirografario</v>
          </cell>
          <cell r="AM3792" t="str">
            <v>Chirografario - Altro</v>
          </cell>
          <cell r="AN3792" t="str">
            <v>CONSUMER - NON IPO</v>
          </cell>
        </row>
        <row r="3793">
          <cell r="M3793">
            <v>48960.03</v>
          </cell>
          <cell r="N3793">
            <v>48960.03</v>
          </cell>
          <cell r="R3793">
            <v>0</v>
          </cell>
          <cell r="AB3793" t="str">
            <v>Chirografario</v>
          </cell>
          <cell r="AK3793">
            <v>172366.13301369862</v>
          </cell>
          <cell r="AL3793" t="str">
            <v>Chirografario</v>
          </cell>
          <cell r="AM3793" t="str">
            <v>Chirografario - Altro</v>
          </cell>
          <cell r="AN3793" t="str">
            <v>CONSUMER - NON IPO</v>
          </cell>
        </row>
        <row r="3794">
          <cell r="M3794">
            <v>30316.479999999996</v>
          </cell>
          <cell r="N3794">
            <v>30316.480000000003</v>
          </cell>
          <cell r="R3794">
            <v>1465.98</v>
          </cell>
          <cell r="AB3794" t="str">
            <v>Chirografario</v>
          </cell>
          <cell r="AK3794">
            <v>89703.55726027397</v>
          </cell>
          <cell r="AL3794" t="str">
            <v>Chirografario</v>
          </cell>
          <cell r="AM3794" t="str">
            <v>Chirografario - Altro</v>
          </cell>
          <cell r="AN3794" t="str">
            <v>CONSUMER - NON IPO</v>
          </cell>
        </row>
        <row r="3795">
          <cell r="M3795">
            <v>2057.61</v>
          </cell>
          <cell r="N3795">
            <v>2057.61</v>
          </cell>
          <cell r="R3795">
            <v>80.63</v>
          </cell>
          <cell r="AB3795" t="str">
            <v>Chirografario</v>
          </cell>
          <cell r="AK3795">
            <v>19262.611972602743</v>
          </cell>
          <cell r="AL3795" t="str">
            <v>Chirografario</v>
          </cell>
          <cell r="AM3795" t="str">
            <v>Chirografario - Altro</v>
          </cell>
          <cell r="AN3795" t="str">
            <v>CONSUMER - NON IPO</v>
          </cell>
        </row>
        <row r="3796">
          <cell r="M3796">
            <v>110089.75</v>
          </cell>
          <cell r="N3796">
            <v>110089.75</v>
          </cell>
          <cell r="R3796">
            <v>10185.75</v>
          </cell>
          <cell r="AB3796" t="str">
            <v>Chirografario</v>
          </cell>
          <cell r="AK3796">
            <v>347762.96369863016</v>
          </cell>
          <cell r="AL3796" t="str">
            <v>Chirografario</v>
          </cell>
          <cell r="AM3796" t="str">
            <v>Chirografario - Altro</v>
          </cell>
          <cell r="AN3796" t="str">
            <v>CONSUMER - NON IPO</v>
          </cell>
        </row>
        <row r="3797">
          <cell r="M3797">
            <v>7565.09</v>
          </cell>
          <cell r="N3797">
            <v>7565.09</v>
          </cell>
          <cell r="R3797">
            <v>370.99</v>
          </cell>
          <cell r="AB3797" t="str">
            <v>Chirografario</v>
          </cell>
          <cell r="AK3797">
            <v>14010.961205479452</v>
          </cell>
          <cell r="AL3797" t="str">
            <v>Chirografario</v>
          </cell>
          <cell r="AM3797" t="str">
            <v>Chirografario - Altro</v>
          </cell>
          <cell r="AN3797" t="str">
            <v>CONSUMER - NON IPO</v>
          </cell>
        </row>
        <row r="3798">
          <cell r="M3798">
            <v>5309.42</v>
          </cell>
          <cell r="N3798">
            <v>5309.42</v>
          </cell>
          <cell r="R3798">
            <v>517.29</v>
          </cell>
          <cell r="AB3798" t="str">
            <v>Chirografario</v>
          </cell>
          <cell r="AK3798">
            <v>12771.700712328768</v>
          </cell>
          <cell r="AL3798" t="str">
            <v>Chirografario</v>
          </cell>
          <cell r="AM3798" t="str">
            <v>Chirografario - Altro</v>
          </cell>
          <cell r="AN3798" t="str">
            <v>CONSUMER - NON IPO</v>
          </cell>
        </row>
        <row r="3799">
          <cell r="M3799">
            <v>30832.54</v>
          </cell>
          <cell r="N3799">
            <v>30832.54</v>
          </cell>
          <cell r="R3799">
            <v>2953.62</v>
          </cell>
          <cell r="AB3799" t="str">
            <v>Chirografario</v>
          </cell>
          <cell r="AK3799">
            <v>96721.255616438357</v>
          </cell>
          <cell r="AL3799" t="str">
            <v>Chirografario</v>
          </cell>
          <cell r="AM3799" t="str">
            <v>Chirografario - Altro</v>
          </cell>
          <cell r="AN3799" t="str">
            <v>CONSUMER - NON IPO</v>
          </cell>
        </row>
        <row r="3800">
          <cell r="M3800">
            <v>24500.18</v>
          </cell>
          <cell r="N3800">
            <v>24500.18</v>
          </cell>
          <cell r="R3800">
            <v>1108.55</v>
          </cell>
          <cell r="AB3800" t="str">
            <v>Chirografario</v>
          </cell>
          <cell r="AK3800">
            <v>144785.99523287671</v>
          </cell>
          <cell r="AL3800" t="str">
            <v>Chirografario</v>
          </cell>
          <cell r="AM3800" t="str">
            <v>Chirografario - Altro</v>
          </cell>
          <cell r="AN3800" t="str">
            <v>CONSUMER - NON IPO</v>
          </cell>
        </row>
        <row r="3801">
          <cell r="M3801">
            <v>14596.68</v>
          </cell>
          <cell r="N3801">
            <v>14596.68</v>
          </cell>
          <cell r="R3801">
            <v>0</v>
          </cell>
          <cell r="AB3801" t="str">
            <v>Chirografario</v>
          </cell>
          <cell r="AK3801">
            <v>169401.46980821918</v>
          </cell>
          <cell r="AL3801" t="str">
            <v>Chirografario</v>
          </cell>
          <cell r="AM3801" t="str">
            <v>Chirografario - Altro</v>
          </cell>
          <cell r="AN3801" t="str">
            <v>CONSUMER - NON IPO</v>
          </cell>
        </row>
        <row r="3802">
          <cell r="M3802">
            <v>489305.57</v>
          </cell>
          <cell r="N3802">
            <v>489305.56999999995</v>
          </cell>
          <cell r="R3802">
            <v>48177.04</v>
          </cell>
          <cell r="AB3802" t="str">
            <v>Ipotecario</v>
          </cell>
          <cell r="AK3802">
            <v>906220.72690410947</v>
          </cell>
          <cell r="AL3802" t="str">
            <v>Ipotecario</v>
          </cell>
          <cell r="AM3802" t="str">
            <v>Ipotecario</v>
          </cell>
          <cell r="AN3802" t="str">
            <v>CONSUMER - IPO</v>
          </cell>
        </row>
        <row r="3803">
          <cell r="M3803">
            <v>13314.64</v>
          </cell>
          <cell r="N3803">
            <v>13314.640000000001</v>
          </cell>
          <cell r="R3803">
            <v>0</v>
          </cell>
          <cell r="AB3803" t="str">
            <v>Chirografario</v>
          </cell>
          <cell r="AK3803">
            <v>106918.38312328768</v>
          </cell>
          <cell r="AL3803" t="str">
            <v>Chirografario</v>
          </cell>
          <cell r="AM3803" t="str">
            <v>Chirografario - Altro</v>
          </cell>
          <cell r="AN3803" t="str">
            <v>CONSUMER - NON IPO</v>
          </cell>
        </row>
        <row r="3804">
          <cell r="M3804">
            <v>10490.52</v>
          </cell>
          <cell r="N3804">
            <v>10490.52</v>
          </cell>
          <cell r="R3804">
            <v>4285.95</v>
          </cell>
          <cell r="AB3804" t="str">
            <v>Chirografario</v>
          </cell>
          <cell r="AK3804">
            <v>107923.02082191782</v>
          </cell>
          <cell r="AL3804" t="str">
            <v>Chirografario</v>
          </cell>
          <cell r="AM3804" t="str">
            <v>Chirografario - Altro</v>
          </cell>
          <cell r="AN3804" t="str">
            <v>CONSUMER - NON IPO</v>
          </cell>
        </row>
        <row r="3805">
          <cell r="M3805">
            <v>4844.1000000000004</v>
          </cell>
          <cell r="N3805">
            <v>4844.0999999999995</v>
          </cell>
          <cell r="R3805">
            <v>478.81</v>
          </cell>
          <cell r="AB3805" t="str">
            <v>Chirografario</v>
          </cell>
          <cell r="AK3805">
            <v>11081.708219178079</v>
          </cell>
          <cell r="AL3805" t="str">
            <v>Chirografario</v>
          </cell>
          <cell r="AM3805" t="str">
            <v>Chirografario - Altro</v>
          </cell>
          <cell r="AN3805" t="str">
            <v>CONSUMER - NON IPO</v>
          </cell>
        </row>
        <row r="3806">
          <cell r="M3806">
            <v>1336.08</v>
          </cell>
          <cell r="N3806">
            <v>1336.08</v>
          </cell>
          <cell r="R3806">
            <v>0</v>
          </cell>
          <cell r="AB3806" t="str">
            <v>Chirografario</v>
          </cell>
          <cell r="AK3806">
            <v>4667.1287671232876</v>
          </cell>
          <cell r="AL3806" t="str">
            <v>Chirografario</v>
          </cell>
          <cell r="AM3806" t="str">
            <v>Chirografario - Altro</v>
          </cell>
          <cell r="AN3806" t="str">
            <v>CONSUMER - NON IPO</v>
          </cell>
        </row>
        <row r="3807">
          <cell r="M3807">
            <v>32933.35</v>
          </cell>
          <cell r="N3807">
            <v>32933.350000000006</v>
          </cell>
          <cell r="R3807">
            <v>0</v>
          </cell>
          <cell r="AB3807" t="str">
            <v>Chirografario</v>
          </cell>
          <cell r="AK3807">
            <v>115041.15410958907</v>
          </cell>
          <cell r="AL3807" t="str">
            <v>Chirografario</v>
          </cell>
          <cell r="AM3807" t="str">
            <v>Chirografario - Altro</v>
          </cell>
          <cell r="AN3807" t="str">
            <v>CONSUMER - NON IPO</v>
          </cell>
        </row>
        <row r="3808">
          <cell r="M3808">
            <v>2412.7800000000002</v>
          </cell>
          <cell r="N3808">
            <v>2412.7799999999997</v>
          </cell>
          <cell r="R3808">
            <v>226.73</v>
          </cell>
          <cell r="AB3808" t="str">
            <v>Chirografario</v>
          </cell>
          <cell r="AK3808">
            <v>5532.8681095890406</v>
          </cell>
          <cell r="AL3808" t="str">
            <v>Chirografario</v>
          </cell>
          <cell r="AM3808" t="str">
            <v>Chirografario - Altro</v>
          </cell>
          <cell r="AN3808" t="str">
            <v>CONSUMER - NON IPO</v>
          </cell>
        </row>
        <row r="3809">
          <cell r="M3809">
            <v>24597.3</v>
          </cell>
          <cell r="N3809">
            <v>24597.3</v>
          </cell>
          <cell r="R3809">
            <v>17086.89</v>
          </cell>
          <cell r="AB3809" t="str">
            <v>Chirografario</v>
          </cell>
          <cell r="AK3809">
            <v>126153.82356164383</v>
          </cell>
          <cell r="AL3809" t="str">
            <v>Chirografario</v>
          </cell>
          <cell r="AM3809" t="str">
            <v>Chirografario - Altro</v>
          </cell>
          <cell r="AN3809" t="str">
            <v>CONSUMER - NON IPO</v>
          </cell>
        </row>
        <row r="3810">
          <cell r="M3810">
            <v>29524.21</v>
          </cell>
          <cell r="N3810">
            <v>29524.21</v>
          </cell>
          <cell r="R3810">
            <v>0</v>
          </cell>
          <cell r="AB3810" t="str">
            <v>Chirografario</v>
          </cell>
          <cell r="AK3810">
            <v>335362.67030136986</v>
          </cell>
          <cell r="AL3810" t="str">
            <v>Chirografario</v>
          </cell>
          <cell r="AM3810" t="str">
            <v>Chirografario - Altro</v>
          </cell>
          <cell r="AN3810" t="str">
            <v>CONSUMER - NON IPO</v>
          </cell>
        </row>
        <row r="3811">
          <cell r="M3811">
            <v>12244.25</v>
          </cell>
          <cell r="N3811">
            <v>12244.25</v>
          </cell>
          <cell r="R3811">
            <v>524.14</v>
          </cell>
          <cell r="AB3811" t="str">
            <v>Chirografario</v>
          </cell>
          <cell r="AK3811">
            <v>66018.312328767119</v>
          </cell>
          <cell r="AL3811" t="str">
            <v>Chirografario</v>
          </cell>
          <cell r="AM3811" t="str">
            <v>Chirografario - Altro</v>
          </cell>
          <cell r="AN3811" t="str">
            <v>CONSUMER - NON IPO</v>
          </cell>
        </row>
        <row r="3812">
          <cell r="M3812">
            <v>15907.23</v>
          </cell>
          <cell r="N3812">
            <v>15907.23</v>
          </cell>
          <cell r="R3812">
            <v>11096.55</v>
          </cell>
          <cell r="AB3812" t="str">
            <v>Chirografario</v>
          </cell>
          <cell r="AK3812">
            <v>71212.092657534231</v>
          </cell>
          <cell r="AL3812" t="str">
            <v>Chirografario</v>
          </cell>
          <cell r="AM3812" t="str">
            <v>Chirografario - Altro</v>
          </cell>
          <cell r="AN3812" t="str">
            <v>CONSUMER - NON IPO</v>
          </cell>
        </row>
        <row r="3813">
          <cell r="M3813">
            <v>16403.96</v>
          </cell>
          <cell r="N3813">
            <v>16403.96</v>
          </cell>
          <cell r="R3813">
            <v>0</v>
          </cell>
          <cell r="AB3813" t="str">
            <v>Chirografario</v>
          </cell>
          <cell r="AK3813">
            <v>131726.04591780822</v>
          </cell>
          <cell r="AL3813" t="str">
            <v>Chirografario</v>
          </cell>
          <cell r="AM3813" t="str">
            <v>Chirografario - Altro</v>
          </cell>
          <cell r="AN3813" t="str">
            <v>CONSUMER - NON IPO</v>
          </cell>
        </row>
        <row r="3814">
          <cell r="M3814">
            <v>3396.05</v>
          </cell>
          <cell r="N3814">
            <v>3396.05</v>
          </cell>
          <cell r="R3814">
            <v>1899.21</v>
          </cell>
          <cell r="AB3814" t="str">
            <v>Chirografario</v>
          </cell>
          <cell r="AK3814">
            <v>14421.582191780823</v>
          </cell>
          <cell r="AL3814" t="str">
            <v>Chirografario</v>
          </cell>
          <cell r="AM3814" t="str">
            <v>Chirografario - Altro</v>
          </cell>
          <cell r="AN3814" t="str">
            <v>CONSUMER - NON IPO</v>
          </cell>
        </row>
        <row r="3815">
          <cell r="M3815">
            <v>11774.24</v>
          </cell>
          <cell r="N3815">
            <v>11774.24</v>
          </cell>
          <cell r="R3815">
            <v>0</v>
          </cell>
          <cell r="AB3815" t="str">
            <v>Chirografario</v>
          </cell>
          <cell r="AK3815">
            <v>101000.39846575343</v>
          </cell>
          <cell r="AL3815" t="str">
            <v>Chirografario</v>
          </cell>
          <cell r="AM3815" t="str">
            <v>Chirografario - Altro</v>
          </cell>
          <cell r="AN3815" t="str">
            <v>CONSUMER - NON IPO</v>
          </cell>
        </row>
        <row r="3816">
          <cell r="M3816">
            <v>30184.940000000002</v>
          </cell>
          <cell r="N3816">
            <v>30184.940000000002</v>
          </cell>
          <cell r="R3816">
            <v>1262.3</v>
          </cell>
          <cell r="AB3816" t="str">
            <v>Chirografario</v>
          </cell>
          <cell r="AK3816">
            <v>184500.2770958904</v>
          </cell>
          <cell r="AL3816" t="str">
            <v>Chirografario</v>
          </cell>
          <cell r="AM3816" t="str">
            <v>Chirografario - Altro</v>
          </cell>
          <cell r="AN3816" t="str">
            <v>CONSUMER - NON IPO</v>
          </cell>
        </row>
        <row r="3817">
          <cell r="M3817">
            <v>76197.23000000001</v>
          </cell>
          <cell r="N3817">
            <v>76197.23000000001</v>
          </cell>
          <cell r="R3817">
            <v>398.71</v>
          </cell>
          <cell r="AB3817" t="str">
            <v>Chirografario</v>
          </cell>
          <cell r="AK3817">
            <v>193311.3287123288</v>
          </cell>
          <cell r="AL3817" t="str">
            <v>Chirografario</v>
          </cell>
          <cell r="AM3817" t="str">
            <v>Chirografario - Altro</v>
          </cell>
          <cell r="AN3817" t="str">
            <v>CONSUMER - NON IPO</v>
          </cell>
        </row>
        <row r="3818">
          <cell r="M3818">
            <v>18717.150000000001</v>
          </cell>
          <cell r="N3818">
            <v>18717.150000000001</v>
          </cell>
          <cell r="R3818">
            <v>3812.35</v>
          </cell>
          <cell r="AB3818" t="str">
            <v>Chirografario</v>
          </cell>
          <cell r="AK3818">
            <v>242399.91246575344</v>
          </cell>
          <cell r="AL3818" t="str">
            <v>Chirografario</v>
          </cell>
          <cell r="AM3818" t="str">
            <v>Chirografario - Altro</v>
          </cell>
          <cell r="AN3818" t="str">
            <v>CONSUMER - NON IPO</v>
          </cell>
        </row>
        <row r="3819">
          <cell r="M3819">
            <v>19652.46</v>
          </cell>
          <cell r="N3819">
            <v>19652.46</v>
          </cell>
          <cell r="R3819">
            <v>782.17</v>
          </cell>
          <cell r="AB3819" t="str">
            <v>Chirografario</v>
          </cell>
          <cell r="AK3819">
            <v>206970.01709589039</v>
          </cell>
          <cell r="AL3819" t="str">
            <v>Chirografario</v>
          </cell>
          <cell r="AM3819" t="str">
            <v>Chirografario - Altro</v>
          </cell>
          <cell r="AN3819" t="str">
            <v>CONSUMER - NON IPO</v>
          </cell>
        </row>
        <row r="3820">
          <cell r="M3820">
            <v>52500.639999999999</v>
          </cell>
          <cell r="N3820">
            <v>52500.639999999999</v>
          </cell>
          <cell r="R3820">
            <v>2475.54</v>
          </cell>
          <cell r="AB3820" t="str">
            <v>Chirografario</v>
          </cell>
          <cell r="AK3820">
            <v>161385.52898630136</v>
          </cell>
          <cell r="AL3820" t="str">
            <v>Chirografario</v>
          </cell>
          <cell r="AM3820" t="str">
            <v>Chirografario - Altro</v>
          </cell>
          <cell r="AN3820" t="str">
            <v>CONSUMER - NON IPO</v>
          </cell>
        </row>
        <row r="3821">
          <cell r="M3821">
            <v>16686.03</v>
          </cell>
          <cell r="N3821">
            <v>16686.030000000002</v>
          </cell>
          <cell r="R3821">
            <v>807.25</v>
          </cell>
          <cell r="AB3821" t="str">
            <v>Chirografario</v>
          </cell>
          <cell r="AK3821">
            <v>30492.00550684932</v>
          </cell>
          <cell r="AL3821" t="str">
            <v>Chirografario</v>
          </cell>
          <cell r="AM3821" t="str">
            <v>Chirografario - Altro</v>
          </cell>
          <cell r="AN3821" t="str">
            <v>CONSUMER - NON IPO</v>
          </cell>
        </row>
        <row r="3822">
          <cell r="M3822">
            <v>39714.29</v>
          </cell>
          <cell r="N3822">
            <v>39714.29</v>
          </cell>
          <cell r="R3822">
            <v>3582.29</v>
          </cell>
          <cell r="AB3822" t="str">
            <v>Chirografario</v>
          </cell>
          <cell r="AK3822">
            <v>170281.81876712327</v>
          </cell>
          <cell r="AL3822" t="str">
            <v>Chirografario</v>
          </cell>
          <cell r="AM3822" t="str">
            <v>Chirografario - Altro</v>
          </cell>
          <cell r="AN3822" t="str">
            <v>CONSUMER - NON IPO</v>
          </cell>
        </row>
        <row r="3823">
          <cell r="M3823">
            <v>20766.350000000002</v>
          </cell>
          <cell r="N3823">
            <v>20766.350000000002</v>
          </cell>
          <cell r="R3823">
            <v>1994.43</v>
          </cell>
          <cell r="AB3823" t="str">
            <v>Chirografario</v>
          </cell>
          <cell r="AK3823">
            <v>126930.75849315069</v>
          </cell>
          <cell r="AL3823" t="str">
            <v>Chirografario</v>
          </cell>
          <cell r="AM3823" t="str">
            <v>Chirografario - Altro</v>
          </cell>
          <cell r="AN3823" t="str">
            <v>CONSUMER - NON IPO</v>
          </cell>
        </row>
        <row r="3824">
          <cell r="M3824">
            <v>11363.39</v>
          </cell>
          <cell r="N3824">
            <v>11363.39</v>
          </cell>
          <cell r="R3824">
            <v>0</v>
          </cell>
          <cell r="AB3824" t="str">
            <v>Chirografario</v>
          </cell>
          <cell r="AK3824">
            <v>115875.44542465753</v>
          </cell>
          <cell r="AL3824" t="str">
            <v>Chirografario</v>
          </cell>
          <cell r="AM3824" t="str">
            <v>Chirografario - Altro</v>
          </cell>
          <cell r="AN3824" t="str">
            <v>CONSUMER - NON IPO</v>
          </cell>
        </row>
        <row r="3825">
          <cell r="M3825">
            <v>23008.11</v>
          </cell>
          <cell r="N3825">
            <v>23008.11</v>
          </cell>
          <cell r="R3825">
            <v>0</v>
          </cell>
          <cell r="AB3825" t="str">
            <v>Chirografario</v>
          </cell>
          <cell r="AK3825">
            <v>267272.29150684935</v>
          </cell>
          <cell r="AL3825" t="str">
            <v>Chirografario</v>
          </cell>
          <cell r="AM3825" t="str">
            <v>Chirografario - Altro</v>
          </cell>
          <cell r="AN3825" t="str">
            <v>CONSUMER - NON IPO</v>
          </cell>
        </row>
        <row r="3826">
          <cell r="M3826">
            <v>37930.03</v>
          </cell>
          <cell r="N3826">
            <v>37930.03</v>
          </cell>
          <cell r="R3826">
            <v>1826.54</v>
          </cell>
          <cell r="AB3826" t="str">
            <v>Chirografario</v>
          </cell>
          <cell r="AK3826">
            <v>113270.50054794519</v>
          </cell>
          <cell r="AL3826" t="str">
            <v>Chirografario</v>
          </cell>
          <cell r="AM3826" t="str">
            <v>Chirografario - Altro</v>
          </cell>
          <cell r="AN3826" t="str">
            <v>CONSUMER - NON IPO</v>
          </cell>
        </row>
        <row r="3827">
          <cell r="M3827">
            <v>58012.43</v>
          </cell>
          <cell r="N3827">
            <v>58012.43</v>
          </cell>
          <cell r="R3827">
            <v>1433.26</v>
          </cell>
          <cell r="AB3827" t="str">
            <v>Ipotecario</v>
          </cell>
          <cell r="AK3827">
            <v>692493.58221917809</v>
          </cell>
          <cell r="AL3827" t="str">
            <v>Ipotecario</v>
          </cell>
          <cell r="AM3827" t="str">
            <v>Ipotecario</v>
          </cell>
          <cell r="AN3827" t="str">
            <v>CONSUMER - IPO</v>
          </cell>
        </row>
        <row r="3828">
          <cell r="M3828">
            <v>37467.49</v>
          </cell>
          <cell r="N3828">
            <v>37467.49</v>
          </cell>
          <cell r="R3828">
            <v>0</v>
          </cell>
          <cell r="AB3828" t="str">
            <v>Chirografario</v>
          </cell>
          <cell r="AK3828">
            <v>323554.87254794518</v>
          </cell>
          <cell r="AL3828" t="str">
            <v>Chirografario</v>
          </cell>
          <cell r="AM3828" t="str">
            <v>Chirografario - Altro</v>
          </cell>
          <cell r="AN3828" t="str">
            <v>CONSUMER - NON IPO</v>
          </cell>
        </row>
        <row r="3829">
          <cell r="M3829">
            <v>40194.01</v>
          </cell>
          <cell r="N3829">
            <v>40194.01</v>
          </cell>
          <cell r="R3829">
            <v>3874.56</v>
          </cell>
          <cell r="AB3829" t="str">
            <v>Chirografario</v>
          </cell>
          <cell r="AK3829">
            <v>112873.58972602741</v>
          </cell>
          <cell r="AL3829" t="str">
            <v>Chirografario</v>
          </cell>
          <cell r="AM3829" t="str">
            <v>Chirografario - Altro</v>
          </cell>
          <cell r="AN3829" t="str">
            <v>CONSUMER - NON IPO</v>
          </cell>
        </row>
        <row r="3830">
          <cell r="M3830">
            <v>33481.629999999997</v>
          </cell>
          <cell r="N3830">
            <v>33481.630000000005</v>
          </cell>
          <cell r="R3830">
            <v>3227.51</v>
          </cell>
          <cell r="AB3830" t="str">
            <v>Chirografario</v>
          </cell>
          <cell r="AK3830">
            <v>94574.138438356167</v>
          </cell>
          <cell r="AL3830" t="str">
            <v>Chirografario</v>
          </cell>
          <cell r="AM3830" t="str">
            <v>Chirografario - Altro</v>
          </cell>
          <cell r="AN3830" t="str">
            <v>CONSUMER - NON IPO</v>
          </cell>
        </row>
        <row r="3831">
          <cell r="M3831">
            <v>31415.06</v>
          </cell>
          <cell r="N3831">
            <v>31415.059999999998</v>
          </cell>
          <cell r="R3831">
            <v>3035.2</v>
          </cell>
          <cell r="AB3831" t="str">
            <v>Chirografario</v>
          </cell>
          <cell r="AK3831">
            <v>88736.785917808214</v>
          </cell>
          <cell r="AL3831" t="str">
            <v>Chirografario</v>
          </cell>
          <cell r="AM3831" t="str">
            <v>Chirografario - Altro</v>
          </cell>
          <cell r="AN3831" t="str">
            <v>CONSUMER - NON IPO</v>
          </cell>
        </row>
        <row r="3832">
          <cell r="M3832">
            <v>3625.42</v>
          </cell>
          <cell r="N3832">
            <v>3625.42</v>
          </cell>
          <cell r="R3832">
            <v>175.22</v>
          </cell>
          <cell r="AB3832" t="str">
            <v>Chirografario</v>
          </cell>
          <cell r="AK3832">
            <v>8313.6343561643844</v>
          </cell>
          <cell r="AL3832" t="str">
            <v>Chirografario</v>
          </cell>
          <cell r="AM3832" t="str">
            <v>Chirografario - Altro</v>
          </cell>
          <cell r="AN3832" t="str">
            <v>CONSUMER - NON IPO</v>
          </cell>
        </row>
        <row r="3833">
          <cell r="M3833">
            <v>94255.57</v>
          </cell>
          <cell r="N3833">
            <v>94255.569999999992</v>
          </cell>
          <cell r="R3833">
            <v>0</v>
          </cell>
          <cell r="AB3833" t="str">
            <v>Chirografario</v>
          </cell>
          <cell r="AK3833">
            <v>1014344.8738630136</v>
          </cell>
          <cell r="AL3833" t="str">
            <v>Chirografario</v>
          </cell>
          <cell r="AM3833" t="str">
            <v>Chirografario - Altro</v>
          </cell>
          <cell r="AN3833" t="str">
            <v>CONSUMER - NON IPO</v>
          </cell>
        </row>
        <row r="3834">
          <cell r="M3834">
            <v>4467.6099999999997</v>
          </cell>
          <cell r="N3834">
            <v>4467.6100000000006</v>
          </cell>
          <cell r="R3834">
            <v>364.99</v>
          </cell>
          <cell r="AB3834" t="str">
            <v>Chirografario</v>
          </cell>
          <cell r="AK3834">
            <v>39951.449424657541</v>
          </cell>
          <cell r="AL3834" t="str">
            <v>Chirografario</v>
          </cell>
          <cell r="AM3834" t="str">
            <v>Chirografario - Altro</v>
          </cell>
          <cell r="AN3834" t="str">
            <v>CONSUMER - NON IPO</v>
          </cell>
        </row>
        <row r="3835">
          <cell r="M3835">
            <v>1620.44</v>
          </cell>
          <cell r="N3835">
            <v>1620.44</v>
          </cell>
          <cell r="R3835">
            <v>143.88</v>
          </cell>
          <cell r="AB3835" t="str">
            <v>Chirografario</v>
          </cell>
          <cell r="AK3835">
            <v>14894.729315068493</v>
          </cell>
          <cell r="AL3835" t="str">
            <v>Chirografario</v>
          </cell>
          <cell r="AM3835" t="str">
            <v>Chirografario - Altro</v>
          </cell>
          <cell r="AN3835" t="str">
            <v>CONSUMER - NON IPO</v>
          </cell>
        </row>
        <row r="3836">
          <cell r="M3836">
            <v>4350.49</v>
          </cell>
          <cell r="N3836">
            <v>4350.49</v>
          </cell>
          <cell r="R3836">
            <v>167.56</v>
          </cell>
          <cell r="AB3836" t="str">
            <v>Chirografario</v>
          </cell>
          <cell r="AK3836">
            <v>39988.750547945201</v>
          </cell>
          <cell r="AL3836" t="str">
            <v>Chirografario</v>
          </cell>
          <cell r="AM3836" t="str">
            <v>Chirografario - Altro</v>
          </cell>
          <cell r="AN3836" t="str">
            <v>CONSUMER - NON IPO</v>
          </cell>
        </row>
        <row r="3837">
          <cell r="M3837">
            <v>877.22</v>
          </cell>
          <cell r="N3837">
            <v>877.22</v>
          </cell>
          <cell r="R3837">
            <v>41.26</v>
          </cell>
          <cell r="AB3837" t="str">
            <v>Chirografario</v>
          </cell>
          <cell r="AK3837">
            <v>2511.4928767123288</v>
          </cell>
          <cell r="AL3837" t="str">
            <v>Chirografario</v>
          </cell>
          <cell r="AM3837" t="str">
            <v>Chirografario - Altro</v>
          </cell>
          <cell r="AN3837" t="str">
            <v>CONSUMER - NON IPO</v>
          </cell>
        </row>
        <row r="3838">
          <cell r="M3838">
            <v>1903.46</v>
          </cell>
          <cell r="N3838">
            <v>1903.46</v>
          </cell>
          <cell r="R3838">
            <v>169.63</v>
          </cell>
          <cell r="AB3838" t="str">
            <v>Chirografario</v>
          </cell>
          <cell r="AK3838">
            <v>6117.1467945205477</v>
          </cell>
          <cell r="AL3838" t="str">
            <v>Chirografario</v>
          </cell>
          <cell r="AM3838" t="str">
            <v>Chirografario - Altro</v>
          </cell>
          <cell r="AN3838" t="str">
            <v>CONSUMER - NON IPO</v>
          </cell>
        </row>
        <row r="3839">
          <cell r="M3839">
            <v>18917.439999999999</v>
          </cell>
          <cell r="N3839">
            <v>18917.439999999999</v>
          </cell>
          <cell r="R3839">
            <v>5234.58</v>
          </cell>
          <cell r="AB3839" t="str">
            <v>Chirografario</v>
          </cell>
          <cell r="AK3839">
            <v>58151.6922739726</v>
          </cell>
          <cell r="AL3839" t="str">
            <v>Chirografario</v>
          </cell>
          <cell r="AM3839" t="str">
            <v>Chirografario - Altro</v>
          </cell>
          <cell r="AN3839" t="str">
            <v>CONSUMER - NON IPO</v>
          </cell>
        </row>
        <row r="3840">
          <cell r="M3840">
            <v>29645.09</v>
          </cell>
          <cell r="N3840">
            <v>29645.09</v>
          </cell>
          <cell r="R3840">
            <v>0</v>
          </cell>
          <cell r="AB3840" t="str">
            <v>Chirografario</v>
          </cell>
          <cell r="AK3840">
            <v>105991.34917808219</v>
          </cell>
          <cell r="AL3840" t="str">
            <v>Chirografario</v>
          </cell>
          <cell r="AM3840" t="str">
            <v>Chirografario - Altro</v>
          </cell>
          <cell r="AN3840" t="str">
            <v>CONSUMER - NON IPO</v>
          </cell>
        </row>
        <row r="3841">
          <cell r="M3841">
            <v>3052.23</v>
          </cell>
          <cell r="N3841">
            <v>3052.23</v>
          </cell>
          <cell r="R3841">
            <v>134.94</v>
          </cell>
          <cell r="AB3841" t="str">
            <v>Chirografario</v>
          </cell>
          <cell r="AK3841">
            <v>9900.9323835616433</v>
          </cell>
          <cell r="AL3841" t="str">
            <v>Chirografario</v>
          </cell>
          <cell r="AM3841" t="str">
            <v>Chirografario - Altro</v>
          </cell>
          <cell r="AN3841" t="str">
            <v>CONSUMER - NON IPO</v>
          </cell>
        </row>
        <row r="3842">
          <cell r="M3842">
            <v>3308.66</v>
          </cell>
          <cell r="N3842">
            <v>3308.66</v>
          </cell>
          <cell r="R3842">
            <v>1129.8499999999999</v>
          </cell>
          <cell r="AB3842" t="str">
            <v>Chirografario</v>
          </cell>
          <cell r="AK3842">
            <v>27964.975616438354</v>
          </cell>
          <cell r="AL3842" t="str">
            <v>Chirografario</v>
          </cell>
          <cell r="AM3842" t="str">
            <v>Chirografario - Altro</v>
          </cell>
          <cell r="AN3842" t="str">
            <v>CONSUMER - NON IPO</v>
          </cell>
        </row>
        <row r="3843">
          <cell r="M3843">
            <v>88817.35</v>
          </cell>
          <cell r="N3843">
            <v>88817.35</v>
          </cell>
          <cell r="R3843">
            <v>8299.11</v>
          </cell>
          <cell r="AB3843" t="str">
            <v>Chirografario</v>
          </cell>
          <cell r="AK3843">
            <v>312685.73904109589</v>
          </cell>
          <cell r="AL3843" t="str">
            <v>Chirografario</v>
          </cell>
          <cell r="AM3843" t="str">
            <v>Chirografario - Altro</v>
          </cell>
          <cell r="AN3843" t="str">
            <v>CONSUMER - NON IPO</v>
          </cell>
        </row>
        <row r="3844">
          <cell r="M3844">
            <v>8510.5300000000007</v>
          </cell>
          <cell r="N3844">
            <v>8510.5300000000007</v>
          </cell>
          <cell r="R3844">
            <v>7811.92</v>
          </cell>
          <cell r="AB3844" t="str">
            <v>Chirografario</v>
          </cell>
          <cell r="AK3844">
            <v>84732.235671232891</v>
          </cell>
          <cell r="AL3844" t="str">
            <v>Chirografario</v>
          </cell>
          <cell r="AM3844" t="str">
            <v>Chirografario - Altro</v>
          </cell>
          <cell r="AN3844" t="str">
            <v>CONSUMER - NON IPO</v>
          </cell>
        </row>
        <row r="3845">
          <cell r="M3845">
            <v>28730.82</v>
          </cell>
          <cell r="N3845">
            <v>28730.82</v>
          </cell>
          <cell r="R3845">
            <v>2717.46</v>
          </cell>
          <cell r="AB3845" t="str">
            <v>Chirografario</v>
          </cell>
          <cell r="AK3845">
            <v>97133.785972602738</v>
          </cell>
          <cell r="AL3845" t="str">
            <v>Chirografario</v>
          </cell>
          <cell r="AM3845" t="str">
            <v>Chirografario - Altro</v>
          </cell>
          <cell r="AN3845" t="str">
            <v>CONSUMER - NON IPO</v>
          </cell>
        </row>
        <row r="3846">
          <cell r="M3846">
            <v>2711.76</v>
          </cell>
          <cell r="N3846">
            <v>2711.7599999999998</v>
          </cell>
          <cell r="R3846">
            <v>127.95</v>
          </cell>
          <cell r="AB3846" t="str">
            <v>Chirografario</v>
          </cell>
          <cell r="AK3846">
            <v>6218.4743013698626</v>
          </cell>
          <cell r="AL3846" t="str">
            <v>Chirografario</v>
          </cell>
          <cell r="AM3846" t="str">
            <v>Chirografario - Altro</v>
          </cell>
          <cell r="AN3846" t="str">
            <v>CONSUMER - NON IPO</v>
          </cell>
        </row>
        <row r="3847">
          <cell r="M3847">
            <v>28666.33</v>
          </cell>
          <cell r="N3847">
            <v>28666.329999999998</v>
          </cell>
          <cell r="R3847">
            <v>2754.82</v>
          </cell>
          <cell r="AB3847" t="str">
            <v>Chirografario</v>
          </cell>
          <cell r="AK3847">
            <v>88119.513041095881</v>
          </cell>
          <cell r="AL3847" t="str">
            <v>Chirografario</v>
          </cell>
          <cell r="AM3847" t="str">
            <v>Chirografario - Altro</v>
          </cell>
          <cell r="AN3847" t="str">
            <v>CONSUMER - NON IPO</v>
          </cell>
        </row>
        <row r="3848">
          <cell r="M3848">
            <v>27317.03</v>
          </cell>
          <cell r="N3848">
            <v>27317.030000000002</v>
          </cell>
          <cell r="R3848">
            <v>2542.65</v>
          </cell>
          <cell r="AB3848" t="str">
            <v>Chirografario</v>
          </cell>
          <cell r="AK3848">
            <v>87788.701890410957</v>
          </cell>
          <cell r="AL3848" t="str">
            <v>Chirografario</v>
          </cell>
          <cell r="AM3848" t="str">
            <v>Chirografario - Altro</v>
          </cell>
          <cell r="AN3848" t="str">
            <v>CONSUMER - NON IPO</v>
          </cell>
        </row>
        <row r="3849">
          <cell r="M3849">
            <v>28364.44</v>
          </cell>
          <cell r="N3849">
            <v>28364.44</v>
          </cell>
          <cell r="R3849">
            <v>2593.35</v>
          </cell>
          <cell r="AB3849" t="str">
            <v>Chirografario</v>
          </cell>
          <cell r="AK3849">
            <v>103588.48909589041</v>
          </cell>
          <cell r="AL3849" t="str">
            <v>Chirografario</v>
          </cell>
          <cell r="AM3849" t="str">
            <v>Chirografario - Altro</v>
          </cell>
          <cell r="AN3849" t="str">
            <v>CONSUMER - NON IPO</v>
          </cell>
        </row>
        <row r="3850">
          <cell r="M3850">
            <v>35011.72</v>
          </cell>
          <cell r="N3850">
            <v>35011.72</v>
          </cell>
          <cell r="R3850">
            <v>3125.8</v>
          </cell>
          <cell r="AB3850" t="str">
            <v>Chirografario</v>
          </cell>
          <cell r="AK3850">
            <v>76929.861479452054</v>
          </cell>
          <cell r="AL3850" t="str">
            <v>Chirografario</v>
          </cell>
          <cell r="AM3850" t="str">
            <v>Chirografario - Altro</v>
          </cell>
          <cell r="AN3850" t="str">
            <v>CONSUMER - NON IPO</v>
          </cell>
        </row>
        <row r="3851">
          <cell r="M3851">
            <v>3739.51</v>
          </cell>
          <cell r="N3851">
            <v>3739.51</v>
          </cell>
          <cell r="R3851">
            <v>301.55</v>
          </cell>
          <cell r="AB3851" t="str">
            <v>Chirografario</v>
          </cell>
          <cell r="AK3851">
            <v>8216.6767671232883</v>
          </cell>
          <cell r="AL3851" t="str">
            <v>Chirografario</v>
          </cell>
          <cell r="AM3851" t="str">
            <v>Chirografario - Altro</v>
          </cell>
          <cell r="AN3851" t="str">
            <v>CONSUMER - NON IPO</v>
          </cell>
        </row>
        <row r="3852">
          <cell r="M3852">
            <v>8362.3799999999992</v>
          </cell>
          <cell r="N3852">
            <v>8362.380000000001</v>
          </cell>
          <cell r="R3852">
            <v>3691.36</v>
          </cell>
          <cell r="AB3852" t="str">
            <v>Chirografario</v>
          </cell>
          <cell r="AK3852">
            <v>56795.452109589052</v>
          </cell>
          <cell r="AL3852" t="str">
            <v>Chirografario</v>
          </cell>
          <cell r="AM3852" t="str">
            <v>Chirografario - Altro</v>
          </cell>
          <cell r="AN3852" t="str">
            <v>CONSUMER - NON IPO</v>
          </cell>
        </row>
        <row r="3853">
          <cell r="M3853">
            <v>3356.74</v>
          </cell>
          <cell r="N3853">
            <v>3356.74</v>
          </cell>
          <cell r="R3853">
            <v>0</v>
          </cell>
          <cell r="AB3853" t="str">
            <v>Chirografario</v>
          </cell>
          <cell r="AK3853">
            <v>14254.649315068493</v>
          </cell>
          <cell r="AL3853" t="str">
            <v>Chirografario</v>
          </cell>
          <cell r="AM3853" t="str">
            <v>Chirografario - Altro</v>
          </cell>
          <cell r="AN3853" t="str">
            <v>CONSUMER - NON IPO</v>
          </cell>
        </row>
        <row r="3854">
          <cell r="M3854">
            <v>32941.85</v>
          </cell>
          <cell r="N3854">
            <v>32941.85</v>
          </cell>
          <cell r="R3854">
            <v>1446.32</v>
          </cell>
          <cell r="AB3854" t="str">
            <v>Chirografario</v>
          </cell>
          <cell r="AK3854">
            <v>207669.03246575344</v>
          </cell>
          <cell r="AL3854" t="str">
            <v>Chirografario</v>
          </cell>
          <cell r="AM3854" t="str">
            <v>Chirografario - Altro</v>
          </cell>
          <cell r="AN3854" t="str">
            <v>CONSUMER - NON IPO</v>
          </cell>
        </row>
        <row r="3855">
          <cell r="M3855">
            <v>13306.42</v>
          </cell>
          <cell r="N3855">
            <v>13306.42</v>
          </cell>
          <cell r="R3855">
            <v>634.65</v>
          </cell>
          <cell r="AB3855" t="str">
            <v>Chirografario</v>
          </cell>
          <cell r="AK3855">
            <v>22602.68602739726</v>
          </cell>
          <cell r="AL3855" t="str">
            <v>Chirografario</v>
          </cell>
          <cell r="AM3855" t="str">
            <v>Chirografario - Altro</v>
          </cell>
          <cell r="AN3855" t="str">
            <v>CONSUMER - NON IPO</v>
          </cell>
        </row>
        <row r="3856">
          <cell r="M3856">
            <v>43260.06</v>
          </cell>
          <cell r="N3856">
            <v>43260.06</v>
          </cell>
          <cell r="R3856">
            <v>3795.69</v>
          </cell>
          <cell r="AB3856" t="str">
            <v>Chirografario</v>
          </cell>
          <cell r="AK3856">
            <v>121483.7301369863</v>
          </cell>
          <cell r="AL3856" t="str">
            <v>Chirografario</v>
          </cell>
          <cell r="AM3856" t="str">
            <v>Chirografario - Altro</v>
          </cell>
          <cell r="AN3856" t="str">
            <v>CONSUMER - NON IPO</v>
          </cell>
        </row>
        <row r="3857">
          <cell r="M3857">
            <v>18898.28</v>
          </cell>
          <cell r="N3857">
            <v>18898.28</v>
          </cell>
          <cell r="R3857">
            <v>918.69</v>
          </cell>
          <cell r="AB3857" t="str">
            <v>Chirografario</v>
          </cell>
          <cell r="AK3857">
            <v>35984.396164383557</v>
          </cell>
          <cell r="AL3857" t="str">
            <v>Chirografario</v>
          </cell>
          <cell r="AM3857" t="str">
            <v>Chirografario - Altro</v>
          </cell>
          <cell r="AN3857" t="str">
            <v>CONSUMER - NON IPO</v>
          </cell>
        </row>
        <row r="3858">
          <cell r="M3858">
            <v>78972.160000000003</v>
          </cell>
          <cell r="N3858">
            <v>78972.160000000003</v>
          </cell>
          <cell r="R3858">
            <v>3712.97</v>
          </cell>
          <cell r="AB3858" t="str">
            <v>Chirografario</v>
          </cell>
          <cell r="AK3858">
            <v>253792.7224109589</v>
          </cell>
          <cell r="AL3858" t="str">
            <v>Chirografario</v>
          </cell>
          <cell r="AM3858" t="str">
            <v>Chirografario - Altro</v>
          </cell>
          <cell r="AN3858" t="str">
            <v>CONSUMER - NON IPO</v>
          </cell>
        </row>
        <row r="3859">
          <cell r="M3859">
            <v>8394.74</v>
          </cell>
          <cell r="N3859">
            <v>8394.74</v>
          </cell>
          <cell r="R3859">
            <v>807</v>
          </cell>
          <cell r="AB3859" t="str">
            <v>Chirografario</v>
          </cell>
          <cell r="AK3859">
            <v>19365.400219178082</v>
          </cell>
          <cell r="AL3859" t="str">
            <v>Chirografario</v>
          </cell>
          <cell r="AM3859" t="str">
            <v>Chirografario - Altro</v>
          </cell>
          <cell r="AN3859" t="str">
            <v>CONSUMER - NON IPO</v>
          </cell>
        </row>
        <row r="3860">
          <cell r="M3860">
            <v>1147.53</v>
          </cell>
          <cell r="N3860">
            <v>1147.53</v>
          </cell>
          <cell r="R3860">
            <v>168.55</v>
          </cell>
          <cell r="AB3860" t="str">
            <v>Chirografario</v>
          </cell>
          <cell r="AK3860">
            <v>2892.4043835616435</v>
          </cell>
          <cell r="AL3860" t="str">
            <v>Chirografario</v>
          </cell>
          <cell r="AM3860" t="str">
            <v>Chirografario - Altro</v>
          </cell>
          <cell r="AN3860" t="str">
            <v>CONSUMER - NON IPO</v>
          </cell>
        </row>
        <row r="3861">
          <cell r="M3861">
            <v>7068.07</v>
          </cell>
          <cell r="N3861">
            <v>7068.07</v>
          </cell>
          <cell r="R3861">
            <v>1343.67</v>
          </cell>
          <cell r="AB3861" t="str">
            <v>Chirografario</v>
          </cell>
          <cell r="AK3861">
            <v>11599.380630136986</v>
          </cell>
          <cell r="AL3861" t="str">
            <v>Chirografario</v>
          </cell>
          <cell r="AM3861" t="str">
            <v>Chirografario - Altro</v>
          </cell>
          <cell r="AN3861" t="str">
            <v>CONSUMER - NON IPO</v>
          </cell>
        </row>
        <row r="3862">
          <cell r="M3862">
            <v>3442.74</v>
          </cell>
          <cell r="N3862">
            <v>3442.74</v>
          </cell>
          <cell r="R3862">
            <v>164.99</v>
          </cell>
          <cell r="AB3862" t="str">
            <v>Chirografario</v>
          </cell>
          <cell r="AK3862">
            <v>8092.7970410958897</v>
          </cell>
          <cell r="AL3862" t="str">
            <v>Chirografario</v>
          </cell>
          <cell r="AM3862" t="str">
            <v>Chirografario - Altro</v>
          </cell>
          <cell r="AN3862" t="str">
            <v>CONSUMER - NON IPO</v>
          </cell>
        </row>
        <row r="3863">
          <cell r="M3863">
            <v>35134.92</v>
          </cell>
          <cell r="N3863">
            <v>35134.92</v>
          </cell>
          <cell r="R3863">
            <v>3256.28</v>
          </cell>
          <cell r="AB3863" t="str">
            <v>Chirografario</v>
          </cell>
          <cell r="AK3863">
            <v>125041.81117808218</v>
          </cell>
          <cell r="AL3863" t="str">
            <v>Chirografario</v>
          </cell>
          <cell r="AM3863" t="str">
            <v>Chirografario - Altro</v>
          </cell>
          <cell r="AN3863" t="str">
            <v>CONSUMER - NON IPO</v>
          </cell>
        </row>
        <row r="3864">
          <cell r="M3864">
            <v>26266.38</v>
          </cell>
          <cell r="N3864">
            <v>26266.38</v>
          </cell>
          <cell r="R3864">
            <v>2501.98</v>
          </cell>
          <cell r="AB3864" t="str">
            <v>Chirografario</v>
          </cell>
          <cell r="AK3864">
            <v>83908.490630136992</v>
          </cell>
          <cell r="AL3864" t="str">
            <v>Chirografario</v>
          </cell>
          <cell r="AM3864" t="str">
            <v>Chirografario - Altro</v>
          </cell>
          <cell r="AN3864" t="str">
            <v>CONSUMER - NON IPO</v>
          </cell>
        </row>
        <row r="3865">
          <cell r="M3865">
            <v>26133.919999999998</v>
          </cell>
          <cell r="N3865">
            <v>26133.920000000002</v>
          </cell>
          <cell r="R3865">
            <v>0</v>
          </cell>
          <cell r="AB3865" t="str">
            <v>Chirografario</v>
          </cell>
          <cell r="AK3865">
            <v>90502.122958904118</v>
          </cell>
          <cell r="AL3865" t="str">
            <v>Chirografario</v>
          </cell>
          <cell r="AM3865" t="str">
            <v>Chirografario - Altro</v>
          </cell>
          <cell r="AN3865" t="str">
            <v>CONSUMER - NON IPO</v>
          </cell>
        </row>
        <row r="3866">
          <cell r="M3866">
            <v>17838.59</v>
          </cell>
          <cell r="N3866">
            <v>17838.59</v>
          </cell>
          <cell r="R3866">
            <v>867.35</v>
          </cell>
          <cell r="AB3866" t="str">
            <v>Chirografario</v>
          </cell>
          <cell r="AK3866">
            <v>31913.97060273973</v>
          </cell>
          <cell r="AL3866" t="str">
            <v>Chirografario</v>
          </cell>
          <cell r="AM3866" t="str">
            <v>Chirografario - Altro</v>
          </cell>
          <cell r="AN3866" t="str">
            <v>CONSUMER - NON IPO</v>
          </cell>
        </row>
        <row r="3867">
          <cell r="M3867">
            <v>2259.4</v>
          </cell>
          <cell r="N3867">
            <v>2259.4</v>
          </cell>
          <cell r="R3867">
            <v>127.37</v>
          </cell>
          <cell r="AB3867" t="str">
            <v>Chirografario</v>
          </cell>
          <cell r="AK3867">
            <v>4302.1452054794527</v>
          </cell>
          <cell r="AL3867" t="str">
            <v>Chirografario</v>
          </cell>
          <cell r="AM3867" t="str">
            <v>Chirografario - Altro</v>
          </cell>
          <cell r="AN3867" t="str">
            <v>CONSUMER - NON IPO</v>
          </cell>
        </row>
        <row r="3868">
          <cell r="M3868">
            <v>3356.46</v>
          </cell>
          <cell r="N3868">
            <v>3356.46</v>
          </cell>
          <cell r="R3868">
            <v>165.98</v>
          </cell>
          <cell r="AB3868" t="str">
            <v>Chirografario</v>
          </cell>
          <cell r="AK3868">
            <v>6666.9410958904109</v>
          </cell>
          <cell r="AL3868" t="str">
            <v>Chirografario</v>
          </cell>
          <cell r="AM3868" t="str">
            <v>Chirografario - Altro</v>
          </cell>
          <cell r="AN3868" t="str">
            <v>CONSUMER - NON IPO</v>
          </cell>
        </row>
        <row r="3869">
          <cell r="M3869">
            <v>41348.78</v>
          </cell>
          <cell r="N3869">
            <v>41348.78</v>
          </cell>
          <cell r="R3869">
            <v>10092.19</v>
          </cell>
          <cell r="AB3869" t="str">
            <v>Chirografario</v>
          </cell>
          <cell r="AK3869">
            <v>80545.157753424661</v>
          </cell>
          <cell r="AL3869" t="str">
            <v>Chirografario</v>
          </cell>
          <cell r="AM3869" t="str">
            <v>Chirografario - Altro</v>
          </cell>
          <cell r="AN3869" t="str">
            <v>CONSUMER - NON IPO</v>
          </cell>
        </row>
        <row r="3870">
          <cell r="M3870">
            <v>49194.06</v>
          </cell>
          <cell r="N3870">
            <v>49194.06</v>
          </cell>
          <cell r="R3870">
            <v>4038.46</v>
          </cell>
          <cell r="AB3870" t="str">
            <v>Chirografario</v>
          </cell>
          <cell r="AK3870">
            <v>125074.21282191781</v>
          </cell>
          <cell r="AL3870" t="str">
            <v>Chirografario</v>
          </cell>
          <cell r="AM3870" t="str">
            <v>Chirografario - Altro</v>
          </cell>
          <cell r="AN3870" t="str">
            <v>SME &amp; CORP. - NON IPO</v>
          </cell>
        </row>
        <row r="3871">
          <cell r="M3871">
            <v>53850.45</v>
          </cell>
          <cell r="N3871">
            <v>53850.45</v>
          </cell>
          <cell r="R3871">
            <v>7055.15</v>
          </cell>
          <cell r="AB3871" t="str">
            <v>Chirografario</v>
          </cell>
          <cell r="AK3871">
            <v>92504.745616438347</v>
          </cell>
          <cell r="AL3871" t="str">
            <v>Chirografario</v>
          </cell>
          <cell r="AM3871" t="str">
            <v>Chirografario - Altro</v>
          </cell>
          <cell r="AN3871" t="str">
            <v>SME &amp; CORP. - NON IPO</v>
          </cell>
        </row>
        <row r="3872">
          <cell r="M3872">
            <v>40015.67</v>
          </cell>
          <cell r="N3872">
            <v>40015.67</v>
          </cell>
          <cell r="R3872">
            <v>1242.8499999999999</v>
          </cell>
          <cell r="AB3872" t="str">
            <v>Chirografario</v>
          </cell>
          <cell r="AK3872">
            <v>101738.47057534246</v>
          </cell>
          <cell r="AL3872" t="str">
            <v>Chirografario</v>
          </cell>
          <cell r="AM3872" t="str">
            <v>Chirografario - Altro</v>
          </cell>
          <cell r="AN3872" t="str">
            <v>SME &amp; CORP. - NON IPO</v>
          </cell>
        </row>
        <row r="3873">
          <cell r="M3873">
            <v>6930.66</v>
          </cell>
          <cell r="N3873">
            <v>6930.66</v>
          </cell>
          <cell r="R3873">
            <v>1250.1600000000001</v>
          </cell>
          <cell r="AB3873" t="str">
            <v>Chirografario</v>
          </cell>
          <cell r="AK3873">
            <v>23013.588821917809</v>
          </cell>
          <cell r="AL3873" t="str">
            <v>Chirografario</v>
          </cell>
          <cell r="AM3873" t="str">
            <v>Chirografario - Altro</v>
          </cell>
          <cell r="AN3873" t="str">
            <v>CONSUMER - NON IPO</v>
          </cell>
        </row>
        <row r="3874">
          <cell r="M3874">
            <v>3355.28</v>
          </cell>
          <cell r="N3874">
            <v>3355.2799999999997</v>
          </cell>
          <cell r="R3874">
            <v>543.37</v>
          </cell>
          <cell r="AB3874" t="str">
            <v>Chirografario</v>
          </cell>
          <cell r="AK3874">
            <v>8530.6844931506857</v>
          </cell>
          <cell r="AL3874" t="str">
            <v>Chirografario</v>
          </cell>
          <cell r="AM3874" t="str">
            <v>Chirografario - Altro</v>
          </cell>
          <cell r="AN3874" t="str">
            <v>CONSUMER - NON IPO</v>
          </cell>
        </row>
        <row r="3875">
          <cell r="M3875">
            <v>30017.74</v>
          </cell>
          <cell r="N3875">
            <v>30017.739999999998</v>
          </cell>
          <cell r="R3875">
            <v>8093.9</v>
          </cell>
          <cell r="AB3875" t="str">
            <v>Chirografario</v>
          </cell>
          <cell r="AK3875">
            <v>98195.017972602742</v>
          </cell>
          <cell r="AL3875" t="str">
            <v>Chirografario</v>
          </cell>
          <cell r="AM3875" t="str">
            <v>Chirografario - Altro</v>
          </cell>
          <cell r="AN3875" t="str">
            <v>SME &amp; CORP. - NON IPO</v>
          </cell>
        </row>
        <row r="3876">
          <cell r="M3876">
            <v>9785.41</v>
          </cell>
          <cell r="N3876">
            <v>9785.41</v>
          </cell>
          <cell r="R3876">
            <v>2600.38</v>
          </cell>
          <cell r="AB3876" t="str">
            <v>Chirografario</v>
          </cell>
          <cell r="AK3876">
            <v>32010.35490410959</v>
          </cell>
          <cell r="AL3876" t="str">
            <v>Chirografario</v>
          </cell>
          <cell r="AM3876" t="str">
            <v>Chirografario - Altro</v>
          </cell>
          <cell r="AN3876" t="str">
            <v>CONSUMER - NON IPO</v>
          </cell>
        </row>
        <row r="3877">
          <cell r="M3877">
            <v>28215.46</v>
          </cell>
          <cell r="N3877">
            <v>28215.46</v>
          </cell>
          <cell r="R3877">
            <v>5585.91</v>
          </cell>
          <cell r="AB3877" t="str">
            <v>Chirografario</v>
          </cell>
          <cell r="AK3877">
            <v>73360.195999999996</v>
          </cell>
          <cell r="AL3877" t="str">
            <v>Chirografario</v>
          </cell>
          <cell r="AM3877" t="str">
            <v>Chirografario - Altro</v>
          </cell>
          <cell r="AN3877" t="str">
            <v>SME &amp; CORP. - NON IPO</v>
          </cell>
        </row>
        <row r="3878">
          <cell r="M3878">
            <v>45286.239999999998</v>
          </cell>
          <cell r="N3878">
            <v>45286.240000000005</v>
          </cell>
          <cell r="R3878">
            <v>7327.85</v>
          </cell>
          <cell r="AB3878" t="str">
            <v>Chirografario</v>
          </cell>
          <cell r="AK3878">
            <v>104344.45983561645</v>
          </cell>
          <cell r="AL3878" t="str">
            <v>Chirografario</v>
          </cell>
          <cell r="AM3878" t="str">
            <v>Chirografario - Altro</v>
          </cell>
          <cell r="AN3878" t="str">
            <v>SME &amp; CORP. - NON IPO</v>
          </cell>
        </row>
        <row r="3879">
          <cell r="M3879">
            <v>82997.600000000006</v>
          </cell>
          <cell r="N3879">
            <v>82997.600000000006</v>
          </cell>
          <cell r="R3879">
            <v>2878.38</v>
          </cell>
          <cell r="AB3879" t="str">
            <v>Chirografario</v>
          </cell>
          <cell r="AK3879">
            <v>140982.22465753424</v>
          </cell>
          <cell r="AL3879" t="str">
            <v>Chirografario</v>
          </cell>
          <cell r="AM3879" t="str">
            <v>Chirografario - Altro</v>
          </cell>
          <cell r="AN3879" t="str">
            <v>SME &amp; CORP. - NON IPO</v>
          </cell>
        </row>
        <row r="3880">
          <cell r="M3880">
            <v>6807.23</v>
          </cell>
          <cell r="N3880">
            <v>6807.2300000000005</v>
          </cell>
          <cell r="R3880">
            <v>1126.3399999999999</v>
          </cell>
          <cell r="AB3880" t="str">
            <v>Chirografario</v>
          </cell>
          <cell r="AK3880">
            <v>15237.005232876712</v>
          </cell>
          <cell r="AL3880" t="str">
            <v>Chirografario</v>
          </cell>
          <cell r="AM3880" t="str">
            <v>Chirografario - Altro</v>
          </cell>
          <cell r="AN3880" t="str">
            <v>CONSUMER - NON IPO</v>
          </cell>
        </row>
        <row r="3881">
          <cell r="M3881">
            <v>61779.77</v>
          </cell>
          <cell r="N3881">
            <v>61779.77</v>
          </cell>
          <cell r="R3881">
            <v>9518.74</v>
          </cell>
          <cell r="AB3881" t="str">
            <v>Chirografario</v>
          </cell>
          <cell r="AK3881">
            <v>138285.12901369861</v>
          </cell>
          <cell r="AL3881" t="str">
            <v>Chirografario</v>
          </cell>
          <cell r="AM3881" t="str">
            <v>Chirografario - Altro</v>
          </cell>
          <cell r="AN3881" t="str">
            <v>SME &amp; CORP. - NON IPO</v>
          </cell>
        </row>
        <row r="3882">
          <cell r="M3882">
            <v>31041.91</v>
          </cell>
          <cell r="N3882">
            <v>31041.91</v>
          </cell>
          <cell r="R3882">
            <v>3815.33</v>
          </cell>
          <cell r="AB3882" t="str">
            <v>Chirografario</v>
          </cell>
          <cell r="AK3882">
            <v>48561.453726027394</v>
          </cell>
          <cell r="AL3882" t="str">
            <v>Chirografario</v>
          </cell>
          <cell r="AM3882" t="str">
            <v>Chirografario - Altro</v>
          </cell>
          <cell r="AN3882" t="str">
            <v>SME &amp; CORP. - NON IPO</v>
          </cell>
        </row>
        <row r="3883">
          <cell r="M3883">
            <v>32041.67</v>
          </cell>
          <cell r="N3883">
            <v>32041.670000000002</v>
          </cell>
          <cell r="R3883">
            <v>4863.95</v>
          </cell>
          <cell r="AB3883" t="str">
            <v>Chirografario</v>
          </cell>
          <cell r="AK3883">
            <v>59957.426328767127</v>
          </cell>
          <cell r="AL3883" t="str">
            <v>Chirografario</v>
          </cell>
          <cell r="AM3883" t="str">
            <v>Chirografario - Altro</v>
          </cell>
          <cell r="AN3883" t="str">
            <v>SME &amp; CORP. - NON IPO</v>
          </cell>
        </row>
        <row r="3884">
          <cell r="M3884">
            <v>621.16</v>
          </cell>
          <cell r="N3884">
            <v>621.16000000000008</v>
          </cell>
          <cell r="R3884">
            <v>0</v>
          </cell>
          <cell r="AB3884" t="str">
            <v>Chirografario</v>
          </cell>
          <cell r="AK3884">
            <v>1354.6393424657535</v>
          </cell>
          <cell r="AL3884" t="str">
            <v>Chirografario</v>
          </cell>
          <cell r="AM3884" t="str">
            <v>Chirografario - Altro</v>
          </cell>
          <cell r="AN3884" t="str">
            <v>CONSUMER - NON IPO</v>
          </cell>
        </row>
        <row r="3885">
          <cell r="M3885">
            <v>33929.800000000003</v>
          </cell>
          <cell r="N3885">
            <v>33929.799999999996</v>
          </cell>
          <cell r="R3885">
            <v>10362.030000000001</v>
          </cell>
          <cell r="AB3885" t="str">
            <v>Chirografario</v>
          </cell>
          <cell r="AK3885">
            <v>73994.8515068493</v>
          </cell>
          <cell r="AL3885" t="str">
            <v>Chirografario</v>
          </cell>
          <cell r="AM3885" t="str">
            <v>Chirografario - Altro</v>
          </cell>
          <cell r="AN3885" t="str">
            <v>SME &amp; CORP. - NON IPO</v>
          </cell>
        </row>
        <row r="3886">
          <cell r="M3886">
            <v>38396.92</v>
          </cell>
          <cell r="N3886">
            <v>38396.920000000006</v>
          </cell>
          <cell r="R3886">
            <v>3119.57</v>
          </cell>
          <cell r="AB3886" t="str">
            <v>Chirografario</v>
          </cell>
          <cell r="AK3886">
            <v>87208.347068493167</v>
          </cell>
          <cell r="AL3886" t="str">
            <v>Chirografario</v>
          </cell>
          <cell r="AM3886" t="str">
            <v>Chirografario - Altro</v>
          </cell>
          <cell r="AN3886" t="str">
            <v>SME &amp; CORP. - NON IPO</v>
          </cell>
        </row>
        <row r="3887">
          <cell r="M3887">
            <v>32426.47</v>
          </cell>
          <cell r="N3887">
            <v>32426.47</v>
          </cell>
          <cell r="R3887">
            <v>0</v>
          </cell>
          <cell r="AB3887" t="str">
            <v>Chirografario</v>
          </cell>
          <cell r="AK3887">
            <v>61299.354246575342</v>
          </cell>
          <cell r="AL3887" t="str">
            <v>Chirografario</v>
          </cell>
          <cell r="AM3887" t="str">
            <v>Chirografario - Altro</v>
          </cell>
          <cell r="AN3887" t="str">
            <v>SME &amp; CORP. - NON IPO</v>
          </cell>
        </row>
        <row r="3888">
          <cell r="M3888">
            <v>38905.54</v>
          </cell>
          <cell r="N3888">
            <v>38905.54</v>
          </cell>
          <cell r="R3888">
            <v>4546.57</v>
          </cell>
          <cell r="AB3888" t="str">
            <v>Chirografario</v>
          </cell>
          <cell r="AK3888">
            <v>57772.0621369863</v>
          </cell>
          <cell r="AL3888" t="str">
            <v>Chirografario</v>
          </cell>
          <cell r="AM3888" t="str">
            <v>Chirografario - Altro</v>
          </cell>
          <cell r="AN3888" t="str">
            <v>SME &amp; CORP. - NON IPO</v>
          </cell>
        </row>
        <row r="3889">
          <cell r="M3889">
            <v>28968.62</v>
          </cell>
          <cell r="N3889">
            <v>28968.62</v>
          </cell>
          <cell r="R3889">
            <v>4159.82</v>
          </cell>
          <cell r="AB3889" t="str">
            <v>Chirografario</v>
          </cell>
          <cell r="AK3889">
            <v>54207.034136986302</v>
          </cell>
          <cell r="AL3889" t="str">
            <v>Chirografario</v>
          </cell>
          <cell r="AM3889" t="str">
            <v>Chirografario - Altro</v>
          </cell>
          <cell r="AN3889" t="str">
            <v>CONSUMER - NON IPO</v>
          </cell>
        </row>
        <row r="3890">
          <cell r="M3890">
            <v>47318.960000000006</v>
          </cell>
          <cell r="N3890">
            <v>47318.960000000006</v>
          </cell>
          <cell r="R3890">
            <v>7405.2800000000007</v>
          </cell>
          <cell r="AB3890" t="str">
            <v>Chirografario</v>
          </cell>
          <cell r="AK3890">
            <v>95545.406904109594</v>
          </cell>
          <cell r="AL3890" t="str">
            <v>Chirografario</v>
          </cell>
          <cell r="AM3890" t="str">
            <v>Chirografario - Altro</v>
          </cell>
          <cell r="AN3890" t="str">
            <v>SME &amp; CORP. - NON IPO</v>
          </cell>
        </row>
        <row r="3891">
          <cell r="M3891">
            <v>32180.52</v>
          </cell>
          <cell r="N3891">
            <v>32180.52</v>
          </cell>
          <cell r="R3891">
            <v>4117.45</v>
          </cell>
          <cell r="AB3891" t="str">
            <v>Chirografario</v>
          </cell>
          <cell r="AK3891">
            <v>79966.388054794515</v>
          </cell>
          <cell r="AL3891" t="str">
            <v>Chirografario</v>
          </cell>
          <cell r="AM3891" t="str">
            <v>Chirografario - Altro</v>
          </cell>
          <cell r="AN3891" t="str">
            <v>CONSUMER - NON IPO</v>
          </cell>
        </row>
        <row r="3892">
          <cell r="M3892">
            <v>9167.77</v>
          </cell>
          <cell r="N3892">
            <v>9167.77</v>
          </cell>
          <cell r="R3892">
            <v>0</v>
          </cell>
          <cell r="AB3892" t="str">
            <v>Chirografario</v>
          </cell>
          <cell r="AK3892">
            <v>68670.364876712338</v>
          </cell>
          <cell r="AL3892" t="str">
            <v>Chirografario</v>
          </cell>
          <cell r="AM3892" t="str">
            <v>Chirografario - Altro</v>
          </cell>
          <cell r="AN3892" t="str">
            <v>SME &amp; CORP. - NON IPO</v>
          </cell>
        </row>
        <row r="3893">
          <cell r="M3893">
            <v>36255.119999999995</v>
          </cell>
          <cell r="N3893">
            <v>36255.119999999995</v>
          </cell>
          <cell r="R3893">
            <v>6257.4</v>
          </cell>
          <cell r="AB3893" t="str">
            <v>Chirografario</v>
          </cell>
          <cell r="AK3893">
            <v>74596.151013698618</v>
          </cell>
          <cell r="AL3893" t="str">
            <v>Chirografario</v>
          </cell>
          <cell r="AM3893" t="str">
            <v>Chirografario - Altro</v>
          </cell>
          <cell r="AN3893" t="str">
            <v>SME &amp; CORP. - NON IPO</v>
          </cell>
        </row>
        <row r="3894">
          <cell r="M3894">
            <v>29963.77</v>
          </cell>
          <cell r="N3894">
            <v>29963.77</v>
          </cell>
          <cell r="R3894">
            <v>3179.0899999999997</v>
          </cell>
          <cell r="AB3894" t="str">
            <v>Chirografario</v>
          </cell>
          <cell r="AK3894">
            <v>64524.721150684927</v>
          </cell>
          <cell r="AL3894" t="str">
            <v>Chirografario</v>
          </cell>
          <cell r="AM3894" t="str">
            <v>Chirografario - Altro</v>
          </cell>
          <cell r="AN3894" t="str">
            <v>SME &amp; CORP. - NON IPO</v>
          </cell>
        </row>
        <row r="3895">
          <cell r="M3895">
            <v>67937.739999999991</v>
          </cell>
          <cell r="N3895">
            <v>67937.739999999991</v>
          </cell>
          <cell r="R3895">
            <v>8176.76</v>
          </cell>
          <cell r="AB3895" t="str">
            <v>Chirografario</v>
          </cell>
          <cell r="AK3895">
            <v>285896.90038356156</v>
          </cell>
          <cell r="AL3895" t="str">
            <v>Chirografario</v>
          </cell>
          <cell r="AM3895" t="str">
            <v>Chirografario - Altro</v>
          </cell>
          <cell r="AN3895" t="str">
            <v>SME &amp; CORP. - NON IPO</v>
          </cell>
        </row>
        <row r="3896">
          <cell r="M3896">
            <v>48751.590000000004</v>
          </cell>
          <cell r="N3896">
            <v>48751.590000000004</v>
          </cell>
          <cell r="R3896">
            <v>1488.63</v>
          </cell>
          <cell r="AB3896" t="str">
            <v>Chirografario</v>
          </cell>
          <cell r="AK3896">
            <v>82810.92</v>
          </cell>
          <cell r="AL3896" t="str">
            <v>Chirografario</v>
          </cell>
          <cell r="AM3896" t="str">
            <v>Chirografario - Altro</v>
          </cell>
          <cell r="AN3896" t="str">
            <v>SME &amp; CORP. - NON IPO</v>
          </cell>
        </row>
        <row r="3897">
          <cell r="M3897">
            <v>3763.65</v>
          </cell>
          <cell r="N3897">
            <v>3763.65</v>
          </cell>
          <cell r="R3897">
            <v>616.9</v>
          </cell>
          <cell r="AB3897" t="str">
            <v>Chirografario</v>
          </cell>
          <cell r="AK3897">
            <v>9620.50808219178</v>
          </cell>
          <cell r="AL3897" t="str">
            <v>Chirografario</v>
          </cell>
          <cell r="AM3897" t="str">
            <v>Chirografario - Altro</v>
          </cell>
          <cell r="AN3897" t="str">
            <v>CONSUMER - NON IPO</v>
          </cell>
        </row>
        <row r="3898">
          <cell r="M3898">
            <v>34520.07</v>
          </cell>
          <cell r="N3898">
            <v>34520.07</v>
          </cell>
          <cell r="R3898">
            <v>5178.87</v>
          </cell>
          <cell r="AB3898" t="str">
            <v>Chirografario</v>
          </cell>
          <cell r="AK3898">
            <v>56650.74501369863</v>
          </cell>
          <cell r="AL3898" t="str">
            <v>Chirografario</v>
          </cell>
          <cell r="AM3898" t="str">
            <v>Chirografario - Altro</v>
          </cell>
          <cell r="AN3898" t="str">
            <v>SME &amp; CORP. - NON IPO</v>
          </cell>
        </row>
        <row r="3899">
          <cell r="M3899">
            <v>33428.229999999996</v>
          </cell>
          <cell r="N3899">
            <v>33428.229999999996</v>
          </cell>
          <cell r="R3899">
            <v>5324.79</v>
          </cell>
          <cell r="AB3899" t="str">
            <v>Chirografario</v>
          </cell>
          <cell r="AK3899">
            <v>72901.01665753423</v>
          </cell>
          <cell r="AL3899" t="str">
            <v>Chirografario</v>
          </cell>
          <cell r="AM3899" t="str">
            <v>Chirografario - Altro</v>
          </cell>
          <cell r="AN3899" t="str">
            <v>SME &amp; CORP. - NON IPO</v>
          </cell>
        </row>
        <row r="3900">
          <cell r="M3900">
            <v>30474.93</v>
          </cell>
          <cell r="N3900">
            <v>30474.93</v>
          </cell>
          <cell r="R3900">
            <v>4285.25</v>
          </cell>
          <cell r="AB3900" t="str">
            <v>Chirografario</v>
          </cell>
          <cell r="AK3900">
            <v>44167.775260273971</v>
          </cell>
          <cell r="AL3900" t="str">
            <v>Chirografario</v>
          </cell>
          <cell r="AM3900" t="str">
            <v>Chirografario - Altro</v>
          </cell>
          <cell r="AN3900" t="str">
            <v>SME &amp; CORP. - NON IPO</v>
          </cell>
        </row>
        <row r="3901">
          <cell r="M3901">
            <v>40941.83</v>
          </cell>
          <cell r="N3901">
            <v>40941.83</v>
          </cell>
          <cell r="R3901">
            <v>0</v>
          </cell>
          <cell r="AB3901" t="str">
            <v>Chirografario</v>
          </cell>
          <cell r="AK3901">
            <v>116656.17315068493</v>
          </cell>
          <cell r="AL3901" t="str">
            <v>Chirografario</v>
          </cell>
          <cell r="AM3901" t="str">
            <v>Chirografario - Altro</v>
          </cell>
          <cell r="AN3901" t="str">
            <v>SME &amp; CORP. - NON IPO</v>
          </cell>
        </row>
        <row r="3902">
          <cell r="M3902">
            <v>27094</v>
          </cell>
          <cell r="N3902">
            <v>27094</v>
          </cell>
          <cell r="R3902">
            <v>4386.6099999999997</v>
          </cell>
          <cell r="AB3902" t="str">
            <v>Chirografario</v>
          </cell>
          <cell r="AK3902">
            <v>61536.783561643839</v>
          </cell>
          <cell r="AL3902" t="str">
            <v>Chirografario</v>
          </cell>
          <cell r="AM3902" t="str">
            <v>Chirografario - Altro</v>
          </cell>
          <cell r="AN3902" t="str">
            <v>SME &amp; CORP. - NON IPO</v>
          </cell>
        </row>
        <row r="3903">
          <cell r="M3903">
            <v>37090.21</v>
          </cell>
          <cell r="N3903">
            <v>37090.21</v>
          </cell>
          <cell r="R3903">
            <v>5794.36</v>
          </cell>
          <cell r="AB3903" t="str">
            <v>Chirografario</v>
          </cell>
          <cell r="AK3903">
            <v>84850.206438356152</v>
          </cell>
          <cell r="AL3903" t="str">
            <v>Chirografario</v>
          </cell>
          <cell r="AM3903" t="str">
            <v>Chirografario - Altro</v>
          </cell>
          <cell r="AN3903" t="str">
            <v>SME &amp; CORP. - NON IPO</v>
          </cell>
        </row>
        <row r="3904">
          <cell r="M3904">
            <v>40885.410000000003</v>
          </cell>
          <cell r="N3904">
            <v>40885.410000000003</v>
          </cell>
          <cell r="R3904">
            <v>1238.26</v>
          </cell>
          <cell r="AB3904" t="str">
            <v>Chirografario</v>
          </cell>
          <cell r="AK3904">
            <v>92860.287369863028</v>
          </cell>
          <cell r="AL3904" t="str">
            <v>Chirografario</v>
          </cell>
          <cell r="AM3904" t="str">
            <v>Chirografario - Altro</v>
          </cell>
          <cell r="AN3904" t="str">
            <v>SME &amp; CORP. - NON IPO</v>
          </cell>
        </row>
        <row r="3905">
          <cell r="M3905">
            <v>29957.410000000003</v>
          </cell>
          <cell r="N3905">
            <v>29957.409999999996</v>
          </cell>
          <cell r="R3905">
            <v>879.57</v>
          </cell>
          <cell r="AB3905" t="str">
            <v>Chirografario</v>
          </cell>
          <cell r="AK3905">
            <v>69271.380931506836</v>
          </cell>
          <cell r="AL3905" t="str">
            <v>Chirografario</v>
          </cell>
          <cell r="AM3905" t="str">
            <v>Chirografario - Altro</v>
          </cell>
          <cell r="AN3905" t="str">
            <v>SME &amp; CORP. - NON IPO</v>
          </cell>
        </row>
        <row r="3906">
          <cell r="M3906">
            <v>26253.74</v>
          </cell>
          <cell r="N3906">
            <v>26253.739999999998</v>
          </cell>
          <cell r="R3906">
            <v>3843.25</v>
          </cell>
          <cell r="AB3906" t="str">
            <v>Chirografario</v>
          </cell>
          <cell r="AK3906">
            <v>62217.767397260272</v>
          </cell>
          <cell r="AL3906" t="str">
            <v>Chirografario</v>
          </cell>
          <cell r="AM3906" t="str">
            <v>Chirografario - Altro</v>
          </cell>
          <cell r="AN3906" t="str">
            <v>SME &amp; CORP. - NON IPO</v>
          </cell>
        </row>
        <row r="3907">
          <cell r="M3907">
            <v>39335.18</v>
          </cell>
          <cell r="N3907">
            <v>39335.18</v>
          </cell>
          <cell r="R3907">
            <v>10398.530000000001</v>
          </cell>
          <cell r="AB3907" t="str">
            <v>Chirografario</v>
          </cell>
          <cell r="AK3907">
            <v>90632.565424657529</v>
          </cell>
          <cell r="AL3907" t="str">
            <v>Chirografario</v>
          </cell>
          <cell r="AM3907" t="str">
            <v>Chirografario - Altro</v>
          </cell>
          <cell r="AN3907" t="str">
            <v>SME &amp; CORP. - NON IPO</v>
          </cell>
        </row>
        <row r="3908">
          <cell r="M3908">
            <v>35095.980000000003</v>
          </cell>
          <cell r="N3908">
            <v>35095.979999999996</v>
          </cell>
          <cell r="R3908">
            <v>5701.69</v>
          </cell>
          <cell r="AB3908" t="str">
            <v>Chirografario</v>
          </cell>
          <cell r="AK3908">
            <v>82499.591342465734</v>
          </cell>
          <cell r="AL3908" t="str">
            <v>Chirografario</v>
          </cell>
          <cell r="AM3908" t="str">
            <v>Chirografario - Altro</v>
          </cell>
          <cell r="AN3908" t="str">
            <v>CONSUMER - NON IPO</v>
          </cell>
        </row>
        <row r="3909">
          <cell r="M3909">
            <v>73220.899999999994</v>
          </cell>
          <cell r="N3909">
            <v>73220.899999999994</v>
          </cell>
          <cell r="R3909">
            <v>7978.04</v>
          </cell>
          <cell r="AB3909" t="str">
            <v>Chirografario</v>
          </cell>
          <cell r="AK3909">
            <v>178739.23808219176</v>
          </cell>
          <cell r="AL3909" t="str">
            <v>Chirografario</v>
          </cell>
          <cell r="AM3909" t="str">
            <v>Chirografario - Altro</v>
          </cell>
          <cell r="AN3909" t="str">
            <v>SME &amp; CORP. - NON IPO</v>
          </cell>
        </row>
        <row r="3910">
          <cell r="M3910">
            <v>55308.26</v>
          </cell>
          <cell r="N3910">
            <v>55308.259999999995</v>
          </cell>
          <cell r="R3910">
            <v>9104.5</v>
          </cell>
          <cell r="AB3910" t="str">
            <v>Chirografario</v>
          </cell>
          <cell r="AK3910">
            <v>204867.85621917807</v>
          </cell>
          <cell r="AL3910" t="str">
            <v>Chirografario</v>
          </cell>
          <cell r="AM3910" t="str">
            <v>Chirografario - Altro</v>
          </cell>
          <cell r="AN3910" t="str">
            <v>SME &amp; CORP. - NON IPO</v>
          </cell>
        </row>
        <row r="3911">
          <cell r="M3911">
            <v>15106.55</v>
          </cell>
          <cell r="N3911">
            <v>15106.550000000001</v>
          </cell>
          <cell r="R3911">
            <v>4153.3999999999996</v>
          </cell>
          <cell r="AB3911" t="str">
            <v>Chirografario</v>
          </cell>
          <cell r="AK3911">
            <v>55956.316712328771</v>
          </cell>
          <cell r="AL3911" t="str">
            <v>Chirografario</v>
          </cell>
          <cell r="AM3911" t="str">
            <v>Chirografario - Altro</v>
          </cell>
          <cell r="AN3911" t="str">
            <v>CONSUMER - NON IPO</v>
          </cell>
        </row>
        <row r="3912">
          <cell r="M3912">
            <v>28928.21</v>
          </cell>
          <cell r="N3912">
            <v>28928.21</v>
          </cell>
          <cell r="R3912">
            <v>3238.03</v>
          </cell>
          <cell r="AB3912" t="str">
            <v>Chirografario</v>
          </cell>
          <cell r="AK3912">
            <v>32019.169424657532</v>
          </cell>
          <cell r="AL3912" t="str">
            <v>Chirografario</v>
          </cell>
          <cell r="AM3912" t="str">
            <v>Chirografario - Altro</v>
          </cell>
          <cell r="AN3912" t="str">
            <v>SME &amp; CORP. - NON IPO</v>
          </cell>
        </row>
        <row r="3913">
          <cell r="M3913">
            <v>29185.39</v>
          </cell>
          <cell r="N3913">
            <v>29185.39</v>
          </cell>
          <cell r="R3913">
            <v>2393.79</v>
          </cell>
          <cell r="AB3913" t="str">
            <v>Chirografario</v>
          </cell>
          <cell r="AK3913">
            <v>65167.377671232876</v>
          </cell>
          <cell r="AL3913" t="str">
            <v>Chirografario</v>
          </cell>
          <cell r="AM3913" t="str">
            <v>Chirografario - Altro</v>
          </cell>
          <cell r="AN3913" t="str">
            <v>SME &amp; CORP. - NON IPO</v>
          </cell>
        </row>
        <row r="3914">
          <cell r="M3914">
            <v>625.76</v>
          </cell>
          <cell r="N3914">
            <v>625.76</v>
          </cell>
          <cell r="R3914">
            <v>95.56</v>
          </cell>
          <cell r="AB3914" t="str">
            <v>Chirografario</v>
          </cell>
          <cell r="AK3914">
            <v>1736.698301369863</v>
          </cell>
          <cell r="AL3914" t="str">
            <v>Chirografario</v>
          </cell>
          <cell r="AM3914" t="str">
            <v>Chirografario - Altro</v>
          </cell>
          <cell r="AN3914" t="str">
            <v>SME &amp; CORP. - NON IPO</v>
          </cell>
        </row>
        <row r="3915">
          <cell r="M3915">
            <v>35052.300000000003</v>
          </cell>
          <cell r="N3915">
            <v>35052.300000000003</v>
          </cell>
          <cell r="R3915">
            <v>5367.4</v>
          </cell>
          <cell r="AB3915" t="str">
            <v>Chirografario</v>
          </cell>
          <cell r="AK3915">
            <v>88927.204931506858</v>
          </cell>
          <cell r="AL3915" t="str">
            <v>Chirografario</v>
          </cell>
          <cell r="AM3915" t="str">
            <v>Chirografario - Altro</v>
          </cell>
          <cell r="AN3915" t="str">
            <v>CONSUMER - NON IPO</v>
          </cell>
        </row>
        <row r="3916">
          <cell r="M3916">
            <v>22454.79</v>
          </cell>
          <cell r="N3916">
            <v>22454.79</v>
          </cell>
          <cell r="R3916">
            <v>8122.83</v>
          </cell>
          <cell r="AB3916" t="str">
            <v>Chirografario</v>
          </cell>
          <cell r="AK3916">
            <v>72839.64756164384</v>
          </cell>
          <cell r="AL3916" t="str">
            <v>Chirografario</v>
          </cell>
          <cell r="AM3916" t="str">
            <v>Chirografario - Altro</v>
          </cell>
          <cell r="AN3916" t="str">
            <v>SME &amp; CORP. - NON IPO</v>
          </cell>
        </row>
        <row r="3917">
          <cell r="M3917">
            <v>28605.95</v>
          </cell>
          <cell r="N3917">
            <v>28605.95</v>
          </cell>
          <cell r="R3917">
            <v>4460.3500000000004</v>
          </cell>
          <cell r="AB3917" t="str">
            <v>Chirografario</v>
          </cell>
          <cell r="AK3917">
            <v>92792.999452054792</v>
          </cell>
          <cell r="AL3917" t="str">
            <v>Chirografario</v>
          </cell>
          <cell r="AM3917" t="str">
            <v>Chirografario - Altro</v>
          </cell>
          <cell r="AN3917" t="str">
            <v>CONSUMER - NON IPO</v>
          </cell>
        </row>
        <row r="3918">
          <cell r="M3918">
            <v>41827.879999999997</v>
          </cell>
          <cell r="N3918">
            <v>41827.879999999997</v>
          </cell>
          <cell r="R3918">
            <v>8068.5</v>
          </cell>
          <cell r="AB3918" t="str">
            <v>Chirografario</v>
          </cell>
          <cell r="AK3918">
            <v>161581.67342465752</v>
          </cell>
          <cell r="AL3918" t="str">
            <v>Chirografario</v>
          </cell>
          <cell r="AM3918" t="str">
            <v>Chirografario - Altro</v>
          </cell>
          <cell r="AN3918" t="str">
            <v>SME &amp; CORP. - NON IPO</v>
          </cell>
        </row>
        <row r="3919">
          <cell r="M3919">
            <v>31296.7</v>
          </cell>
          <cell r="N3919">
            <v>31296.7</v>
          </cell>
          <cell r="R3919">
            <v>961.53</v>
          </cell>
          <cell r="AB3919" t="str">
            <v>Chirografario</v>
          </cell>
          <cell r="AK3919">
            <v>79999.509863013693</v>
          </cell>
          <cell r="AL3919" t="str">
            <v>Chirografario</v>
          </cell>
          <cell r="AM3919" t="str">
            <v>Chirografario - Altro</v>
          </cell>
          <cell r="AN3919" t="str">
            <v>SME &amp; CORP. - NON IPO</v>
          </cell>
        </row>
        <row r="3920">
          <cell r="M3920">
            <v>10134.469999999999</v>
          </cell>
          <cell r="N3920">
            <v>10134.469999999999</v>
          </cell>
          <cell r="R3920">
            <v>1433.41</v>
          </cell>
          <cell r="AB3920" t="str">
            <v>Chirografario</v>
          </cell>
          <cell r="AK3920">
            <v>23434.226520547942</v>
          </cell>
          <cell r="AL3920" t="str">
            <v>Chirografario</v>
          </cell>
          <cell r="AM3920" t="str">
            <v>Chirografario - Altro</v>
          </cell>
          <cell r="AN3920" t="str">
            <v>CONSUMER - NON IPO</v>
          </cell>
        </row>
        <row r="3921">
          <cell r="M3921">
            <v>26592.86</v>
          </cell>
          <cell r="N3921">
            <v>26592.86</v>
          </cell>
          <cell r="R3921">
            <v>803.1</v>
          </cell>
          <cell r="AB3921" t="str">
            <v>Chirografario</v>
          </cell>
          <cell r="AK3921">
            <v>63531.435397260277</v>
          </cell>
          <cell r="AL3921" t="str">
            <v>Chirografario</v>
          </cell>
          <cell r="AM3921" t="str">
            <v>Chirografario - Altro</v>
          </cell>
          <cell r="AN3921" t="str">
            <v>SME &amp; CORP. - NON IPO</v>
          </cell>
        </row>
        <row r="3922">
          <cell r="M3922">
            <v>55205.17</v>
          </cell>
          <cell r="N3922">
            <v>55205.17</v>
          </cell>
          <cell r="R3922">
            <v>1839.79</v>
          </cell>
          <cell r="AB3922" t="str">
            <v>Chirografario</v>
          </cell>
          <cell r="AK3922">
            <v>122358.85624657533</v>
          </cell>
          <cell r="AL3922" t="str">
            <v>Chirografario</v>
          </cell>
          <cell r="AM3922" t="str">
            <v>Chirografario - Altro</v>
          </cell>
          <cell r="AN3922" t="str">
            <v>SME &amp; CORP. - NON IPO</v>
          </cell>
        </row>
        <row r="3923">
          <cell r="M3923">
            <v>64234.69</v>
          </cell>
          <cell r="N3923">
            <v>64234.69</v>
          </cell>
          <cell r="R3923">
            <v>9323.1899999999987</v>
          </cell>
          <cell r="AB3923" t="str">
            <v>Chirografario</v>
          </cell>
          <cell r="AK3923">
            <v>148531.72153424658</v>
          </cell>
          <cell r="AL3923" t="str">
            <v>Chirografario</v>
          </cell>
          <cell r="AM3923" t="str">
            <v>Chirografario - Altro</v>
          </cell>
          <cell r="AN3923" t="str">
            <v>SME &amp; CORP. - NON IPO</v>
          </cell>
        </row>
        <row r="3924">
          <cell r="M3924">
            <v>41609.339999999997</v>
          </cell>
          <cell r="N3924">
            <v>41609.339999999997</v>
          </cell>
          <cell r="R3924">
            <v>4358.38</v>
          </cell>
          <cell r="AB3924" t="str">
            <v>Chirografario</v>
          </cell>
          <cell r="AK3924">
            <v>89602.578739726014</v>
          </cell>
          <cell r="AL3924" t="str">
            <v>Chirografario</v>
          </cell>
          <cell r="AM3924" t="str">
            <v>Chirografario - Altro</v>
          </cell>
          <cell r="AN3924" t="str">
            <v>SME &amp; CORP. - NON IPO</v>
          </cell>
        </row>
        <row r="3925">
          <cell r="M3925">
            <v>29151.11</v>
          </cell>
          <cell r="N3925">
            <v>29151.11</v>
          </cell>
          <cell r="R3925">
            <v>5806.39</v>
          </cell>
          <cell r="AB3925" t="str">
            <v>Chirografario</v>
          </cell>
          <cell r="AK3925">
            <v>83619.759369863023</v>
          </cell>
          <cell r="AL3925" t="str">
            <v>Chirografario</v>
          </cell>
          <cell r="AM3925" t="str">
            <v>Chirografario - Altro</v>
          </cell>
          <cell r="AN3925" t="str">
            <v>SME &amp; CORP. - NON IPO</v>
          </cell>
        </row>
        <row r="3926">
          <cell r="M3926">
            <v>32973.480000000003</v>
          </cell>
          <cell r="N3926">
            <v>32973.480000000003</v>
          </cell>
          <cell r="R3926">
            <v>8630.61</v>
          </cell>
          <cell r="AB3926" t="str">
            <v>Chirografario</v>
          </cell>
          <cell r="AK3926">
            <v>72270.641095890416</v>
          </cell>
          <cell r="AL3926" t="str">
            <v>Chirografario</v>
          </cell>
          <cell r="AM3926" t="str">
            <v>Chirografario - Altro</v>
          </cell>
          <cell r="AN3926" t="str">
            <v>SME &amp; CORP. - NON IPO</v>
          </cell>
        </row>
        <row r="3927">
          <cell r="M3927">
            <v>34100.03</v>
          </cell>
          <cell r="N3927">
            <v>34100.03</v>
          </cell>
          <cell r="R3927">
            <v>13321.67</v>
          </cell>
          <cell r="AB3927" t="str">
            <v>Chirografario</v>
          </cell>
          <cell r="AK3927">
            <v>65771.016767123292</v>
          </cell>
          <cell r="AL3927" t="str">
            <v>Chirografario</v>
          </cell>
          <cell r="AM3927" t="str">
            <v>Chirografario - Altro</v>
          </cell>
          <cell r="AN3927" t="str">
            <v>SME &amp; CORP. - NON IPO</v>
          </cell>
        </row>
        <row r="3928">
          <cell r="M3928">
            <v>10778.88</v>
          </cell>
          <cell r="N3928">
            <v>10778.88</v>
          </cell>
          <cell r="R3928">
            <v>1740.81</v>
          </cell>
          <cell r="AB3928" t="str">
            <v>Chirografario</v>
          </cell>
          <cell r="AK3928">
            <v>23211.505972602736</v>
          </cell>
          <cell r="AL3928" t="str">
            <v>Chirografario</v>
          </cell>
          <cell r="AM3928" t="str">
            <v>Chirografario - Altro</v>
          </cell>
          <cell r="AN3928" t="str">
            <v>SME &amp; CORP. - NON IPO</v>
          </cell>
        </row>
        <row r="3929">
          <cell r="M3929">
            <v>308.05</v>
          </cell>
          <cell r="N3929">
            <v>308.05</v>
          </cell>
          <cell r="R3929">
            <v>0</v>
          </cell>
          <cell r="AB3929" t="str">
            <v>Chirografario</v>
          </cell>
          <cell r="AK3929">
            <v>457.43315068493149</v>
          </cell>
          <cell r="AL3929" t="str">
            <v>Chirografario</v>
          </cell>
          <cell r="AM3929" t="str">
            <v>Chirografario - Altro</v>
          </cell>
          <cell r="AN3929" t="str">
            <v>CONSUMER - NON IPO</v>
          </cell>
        </row>
        <row r="3930">
          <cell r="M3930">
            <v>41751.96</v>
          </cell>
          <cell r="N3930">
            <v>41751.96</v>
          </cell>
          <cell r="R3930">
            <v>6196.8</v>
          </cell>
          <cell r="AB3930" t="str">
            <v>Chirografario</v>
          </cell>
          <cell r="AK3930">
            <v>209560.52252054794</v>
          </cell>
          <cell r="AL3930" t="str">
            <v>Chirografario</v>
          </cell>
          <cell r="AM3930" t="str">
            <v>Chirografario - Altro</v>
          </cell>
          <cell r="AN3930" t="str">
            <v>SME &amp; CORP. - NON IPO</v>
          </cell>
        </row>
        <row r="3931">
          <cell r="M3931">
            <v>57915.31</v>
          </cell>
          <cell r="N3931">
            <v>57915.31</v>
          </cell>
          <cell r="R3931">
            <v>12346.26</v>
          </cell>
          <cell r="AB3931" t="str">
            <v>Chirografario</v>
          </cell>
          <cell r="AK3931">
            <v>206115.03476712329</v>
          </cell>
          <cell r="AL3931" t="str">
            <v>Chirografario</v>
          </cell>
          <cell r="AM3931" t="str">
            <v>Chirografario - Altro</v>
          </cell>
          <cell r="AN3931" t="str">
            <v>SME &amp; CORP. - NON IPO</v>
          </cell>
        </row>
        <row r="3932">
          <cell r="M3932">
            <v>3047.21</v>
          </cell>
          <cell r="N3932">
            <v>3047.21</v>
          </cell>
          <cell r="R3932">
            <v>1403.01</v>
          </cell>
          <cell r="AB3932" t="str">
            <v>Chirografario</v>
          </cell>
          <cell r="AK3932">
            <v>6804.0442465753431</v>
          </cell>
          <cell r="AL3932" t="str">
            <v>Chirografario</v>
          </cell>
          <cell r="AM3932" t="str">
            <v>Chirografario - Altro</v>
          </cell>
          <cell r="AN3932" t="str">
            <v>CONSUMER - NON IPO</v>
          </cell>
        </row>
        <row r="3933">
          <cell r="M3933">
            <v>34215.08</v>
          </cell>
          <cell r="N3933">
            <v>34215.08</v>
          </cell>
          <cell r="R3933">
            <v>8611.66</v>
          </cell>
          <cell r="AB3933" t="str">
            <v>Chirografario</v>
          </cell>
          <cell r="AK3933">
            <v>89427.907726027406</v>
          </cell>
          <cell r="AL3933" t="str">
            <v>Chirografario</v>
          </cell>
          <cell r="AM3933" t="str">
            <v>Chirografario - Altro</v>
          </cell>
          <cell r="AN3933" t="str">
            <v>CONSUMER - NON IPO</v>
          </cell>
        </row>
        <row r="3934">
          <cell r="M3934">
            <v>5160.8999999999996</v>
          </cell>
          <cell r="N3934">
            <v>5160.9000000000005</v>
          </cell>
          <cell r="R3934">
            <v>0</v>
          </cell>
          <cell r="AB3934" t="str">
            <v>Chirografario</v>
          </cell>
          <cell r="AK3934">
            <v>10548.031232876712</v>
          </cell>
          <cell r="AL3934" t="str">
            <v>Chirografario</v>
          </cell>
          <cell r="AM3934" t="str">
            <v>Chirografario - Altro</v>
          </cell>
          <cell r="AN3934" t="str">
            <v>CONSUMER - NON IPO</v>
          </cell>
        </row>
        <row r="3935">
          <cell r="M3935">
            <v>4081.96</v>
          </cell>
          <cell r="N3935">
            <v>4081.96</v>
          </cell>
          <cell r="R3935">
            <v>767.36</v>
          </cell>
          <cell r="AB3935" t="str">
            <v>Chirografario</v>
          </cell>
          <cell r="AK3935">
            <v>15746.300493150686</v>
          </cell>
          <cell r="AL3935" t="str">
            <v>Chirografario</v>
          </cell>
          <cell r="AM3935" t="str">
            <v>Chirografario - Altro</v>
          </cell>
          <cell r="AN3935" t="str">
            <v>CONSUMER - NON IPO</v>
          </cell>
        </row>
        <row r="3936">
          <cell r="M3936">
            <v>41413.589999999997</v>
          </cell>
          <cell r="N3936">
            <v>41413.590000000004</v>
          </cell>
          <cell r="R3936">
            <v>16370.57</v>
          </cell>
          <cell r="AB3936" t="str">
            <v>Chirografario</v>
          </cell>
          <cell r="AK3936">
            <v>76700.237917808219</v>
          </cell>
          <cell r="AL3936" t="str">
            <v>Chirografario</v>
          </cell>
          <cell r="AM3936" t="str">
            <v>Chirografario - Altro</v>
          </cell>
          <cell r="AN3936" t="str">
            <v>SME &amp; CORP. - NON IPO</v>
          </cell>
        </row>
        <row r="3937">
          <cell r="M3937">
            <v>43519.86</v>
          </cell>
          <cell r="N3937">
            <v>43519.86</v>
          </cell>
          <cell r="R3937">
            <v>0</v>
          </cell>
          <cell r="AB3937" t="str">
            <v>Chirografario</v>
          </cell>
          <cell r="AK3937">
            <v>102897.6415890411</v>
          </cell>
          <cell r="AL3937" t="str">
            <v>Chirografario</v>
          </cell>
          <cell r="AM3937" t="str">
            <v>Chirografario - Altro</v>
          </cell>
          <cell r="AN3937" t="str">
            <v>SME &amp; CORP. - NON IPO</v>
          </cell>
        </row>
        <row r="3938">
          <cell r="M3938">
            <v>10450.94</v>
          </cell>
          <cell r="N3938">
            <v>10450.94</v>
          </cell>
          <cell r="R3938">
            <v>1925.13</v>
          </cell>
          <cell r="AB3938" t="str">
            <v>Chirografario</v>
          </cell>
          <cell r="AK3938">
            <v>38167.40553424658</v>
          </cell>
          <cell r="AL3938" t="str">
            <v>Chirografario</v>
          </cell>
          <cell r="AM3938" t="str">
            <v>Chirografario - Altro</v>
          </cell>
          <cell r="AN3938" t="str">
            <v>CONSUMER - NON IPO</v>
          </cell>
        </row>
        <row r="3939">
          <cell r="M3939">
            <v>39351.79</v>
          </cell>
          <cell r="N3939">
            <v>39351.79</v>
          </cell>
          <cell r="R3939">
            <v>6968.82</v>
          </cell>
          <cell r="AB3939" t="str">
            <v>Chirografario</v>
          </cell>
          <cell r="AK3939">
            <v>93689.604136986309</v>
          </cell>
          <cell r="AL3939" t="str">
            <v>Chirografario</v>
          </cell>
          <cell r="AM3939" t="str">
            <v>Chirografario - Altro</v>
          </cell>
          <cell r="AN3939" t="str">
            <v>SME &amp; CORP. - NON IPO</v>
          </cell>
        </row>
        <row r="3940">
          <cell r="M3940">
            <v>34297.550000000003</v>
          </cell>
          <cell r="N3940">
            <v>34297.549999999996</v>
          </cell>
          <cell r="R3940">
            <v>11463.95</v>
          </cell>
          <cell r="AB3940" t="str">
            <v>Chirografario</v>
          </cell>
          <cell r="AK3940">
            <v>125068.60013698628</v>
          </cell>
          <cell r="AL3940" t="str">
            <v>Chirografario</v>
          </cell>
          <cell r="AM3940" t="str">
            <v>Chirografario - Altro</v>
          </cell>
          <cell r="AN3940" t="str">
            <v>SME &amp; CORP. - NON IPO</v>
          </cell>
        </row>
        <row r="3941">
          <cell r="M3941">
            <v>68232.91</v>
          </cell>
          <cell r="N3941">
            <v>68232.91</v>
          </cell>
          <cell r="R3941">
            <v>12598.64</v>
          </cell>
          <cell r="AB3941" t="str">
            <v>Chirografario</v>
          </cell>
          <cell r="AK3941">
            <v>157776.92065753424</v>
          </cell>
          <cell r="AL3941" t="str">
            <v>Chirografario</v>
          </cell>
          <cell r="AM3941" t="str">
            <v>Chirografario - Altro</v>
          </cell>
          <cell r="AN3941" t="str">
            <v>SME &amp; CORP. - NON IPO</v>
          </cell>
        </row>
        <row r="3942">
          <cell r="M3942">
            <v>10246.27</v>
          </cell>
          <cell r="N3942">
            <v>10246.27</v>
          </cell>
          <cell r="R3942">
            <v>901.16</v>
          </cell>
          <cell r="AB3942" t="str">
            <v>Chirografario</v>
          </cell>
          <cell r="AK3942">
            <v>23692.744876712328</v>
          </cell>
          <cell r="AL3942" t="str">
            <v>Chirografario</v>
          </cell>
          <cell r="AM3942" t="str">
            <v>Chirografario - Altro</v>
          </cell>
          <cell r="AN3942" t="str">
            <v>CONSUMER - NON IPO</v>
          </cell>
        </row>
        <row r="3943">
          <cell r="M3943">
            <v>27876.12</v>
          </cell>
          <cell r="N3943">
            <v>27876.12</v>
          </cell>
          <cell r="R3943">
            <v>9488.15</v>
          </cell>
          <cell r="AB3943" t="str">
            <v>Chirografario</v>
          </cell>
          <cell r="AK3943">
            <v>70721.334575342466</v>
          </cell>
          <cell r="AL3943" t="str">
            <v>Chirografario</v>
          </cell>
          <cell r="AM3943" t="str">
            <v>Chirografario - Altro</v>
          </cell>
          <cell r="AN3943" t="str">
            <v>SME &amp; CORP. - NON IPO</v>
          </cell>
        </row>
        <row r="3944">
          <cell r="M3944">
            <v>28626.89</v>
          </cell>
          <cell r="N3944">
            <v>28626.89</v>
          </cell>
          <cell r="R3944">
            <v>4392.7</v>
          </cell>
          <cell r="AB3944" t="str">
            <v>Chirografario</v>
          </cell>
          <cell r="AK3944">
            <v>42508.970904109585</v>
          </cell>
          <cell r="AL3944" t="str">
            <v>Chirografario</v>
          </cell>
          <cell r="AM3944" t="str">
            <v>Chirografario - Altro</v>
          </cell>
          <cell r="AN3944" t="str">
            <v>CONSUMER - NON IPO</v>
          </cell>
        </row>
        <row r="3945">
          <cell r="M3945">
            <v>32877.199999999997</v>
          </cell>
          <cell r="N3945">
            <v>32877.199999999997</v>
          </cell>
          <cell r="R3945">
            <v>5353.58</v>
          </cell>
          <cell r="AB3945" t="str">
            <v>Chirografario</v>
          </cell>
          <cell r="AK3945">
            <v>72059.616438356155</v>
          </cell>
          <cell r="AL3945" t="str">
            <v>Chirografario</v>
          </cell>
          <cell r="AM3945" t="str">
            <v>Chirografario - Altro</v>
          </cell>
          <cell r="AN3945" t="str">
            <v>SME &amp; CORP. - NON IPO</v>
          </cell>
        </row>
        <row r="3946">
          <cell r="M3946">
            <v>49110.68</v>
          </cell>
          <cell r="N3946">
            <v>49110.68</v>
          </cell>
          <cell r="R3946">
            <v>7822.6200000000008</v>
          </cell>
          <cell r="AB3946" t="str">
            <v>Chirografario</v>
          </cell>
          <cell r="AK3946">
            <v>124862.22202739728</v>
          </cell>
          <cell r="AL3946" t="str">
            <v>Chirografario</v>
          </cell>
          <cell r="AM3946" t="str">
            <v>Chirografario - Altro</v>
          </cell>
          <cell r="AN3946" t="str">
            <v>SME &amp; CORP. - NON IPO</v>
          </cell>
        </row>
        <row r="3947">
          <cell r="M3947">
            <v>28675.1</v>
          </cell>
          <cell r="N3947">
            <v>28675.1</v>
          </cell>
          <cell r="R3947">
            <v>4874.09</v>
          </cell>
          <cell r="AB3947" t="str">
            <v>Chirografario</v>
          </cell>
          <cell r="AK3947">
            <v>61356.857808219182</v>
          </cell>
          <cell r="AL3947" t="str">
            <v>Chirografario</v>
          </cell>
          <cell r="AM3947" t="str">
            <v>Chirografario - Altro</v>
          </cell>
          <cell r="AN3947" t="str">
            <v>SME &amp; CORP. - NON IPO</v>
          </cell>
        </row>
        <row r="3948">
          <cell r="M3948">
            <v>29381.800000000003</v>
          </cell>
          <cell r="N3948">
            <v>29381.8</v>
          </cell>
          <cell r="R3948">
            <v>4262.05</v>
          </cell>
          <cell r="AB3948" t="str">
            <v>Chirografario</v>
          </cell>
          <cell r="AK3948">
            <v>45964.404931506848</v>
          </cell>
          <cell r="AL3948" t="str">
            <v>Chirografario</v>
          </cell>
          <cell r="AM3948" t="str">
            <v>Chirografario - Altro</v>
          </cell>
          <cell r="AN3948" t="str">
            <v>SME &amp; CORP. - NON IPO</v>
          </cell>
        </row>
        <row r="3949">
          <cell r="M3949">
            <v>36778.89</v>
          </cell>
          <cell r="N3949">
            <v>36778.89</v>
          </cell>
          <cell r="R3949">
            <v>14038.46</v>
          </cell>
          <cell r="AB3949" t="str">
            <v>Chirografario</v>
          </cell>
          <cell r="AK3949">
            <v>82122.726986301364</v>
          </cell>
          <cell r="AL3949" t="str">
            <v>Chirografario</v>
          </cell>
          <cell r="AM3949" t="str">
            <v>Chirografario - Altro</v>
          </cell>
          <cell r="AN3949" t="str">
            <v>SME &amp; CORP. - NON IPO</v>
          </cell>
        </row>
        <row r="3950">
          <cell r="M3950">
            <v>30297.48</v>
          </cell>
          <cell r="N3950">
            <v>30297.48</v>
          </cell>
          <cell r="R3950">
            <v>7124.9</v>
          </cell>
          <cell r="AB3950" t="str">
            <v>Chirografario</v>
          </cell>
          <cell r="AK3950">
            <v>42499.478794520546</v>
          </cell>
          <cell r="AL3950" t="str">
            <v>Chirografario</v>
          </cell>
          <cell r="AM3950" t="str">
            <v>Chirografario - Altro</v>
          </cell>
          <cell r="AN3950" t="str">
            <v>SME &amp; CORP. - NON IPO</v>
          </cell>
        </row>
        <row r="3951">
          <cell r="M3951">
            <v>2796.46</v>
          </cell>
          <cell r="N3951">
            <v>2796.46</v>
          </cell>
          <cell r="R3951">
            <v>0</v>
          </cell>
          <cell r="AB3951" t="str">
            <v>Chirografario</v>
          </cell>
          <cell r="AK3951">
            <v>7094.5807123287668</v>
          </cell>
          <cell r="AL3951" t="str">
            <v>Chirografario</v>
          </cell>
          <cell r="AM3951" t="str">
            <v>Chirografario - Altro</v>
          </cell>
          <cell r="AN3951" t="str">
            <v>CONSUMER - NON IPO</v>
          </cell>
        </row>
        <row r="3952">
          <cell r="M3952">
            <v>45295.88</v>
          </cell>
          <cell r="N3952">
            <v>45295.88</v>
          </cell>
          <cell r="R3952">
            <v>17024.93</v>
          </cell>
          <cell r="AB3952" t="str">
            <v>Chirografario</v>
          </cell>
          <cell r="AK3952">
            <v>384952.93084931507</v>
          </cell>
          <cell r="AL3952" t="str">
            <v>Chirografario</v>
          </cell>
          <cell r="AM3952" t="str">
            <v>Chirografario - Altro</v>
          </cell>
          <cell r="AN3952" t="str">
            <v>SME &amp; CORP. - NON IPO</v>
          </cell>
        </row>
        <row r="3953">
          <cell r="M3953">
            <v>26787.360000000001</v>
          </cell>
          <cell r="N3953">
            <v>26787.359999999997</v>
          </cell>
          <cell r="R3953">
            <v>14500.38</v>
          </cell>
          <cell r="AB3953" t="str">
            <v>Chirografario</v>
          </cell>
          <cell r="AK3953">
            <v>52694.039671232866</v>
          </cell>
          <cell r="AL3953" t="str">
            <v>Chirografario</v>
          </cell>
          <cell r="AM3953" t="str">
            <v>Chirografario - Altro</v>
          </cell>
          <cell r="AN3953" t="str">
            <v>SME &amp; CORP. - NON IPO</v>
          </cell>
        </row>
        <row r="3954">
          <cell r="M3954">
            <v>28797.85</v>
          </cell>
          <cell r="N3954">
            <v>28797.850000000002</v>
          </cell>
          <cell r="R3954">
            <v>3820.34</v>
          </cell>
          <cell r="AB3954" t="str">
            <v>Chirografario</v>
          </cell>
          <cell r="AK3954">
            <v>42762.834794520546</v>
          </cell>
          <cell r="AL3954" t="str">
            <v>Chirografario</v>
          </cell>
          <cell r="AM3954" t="str">
            <v>Chirografario - Altro</v>
          </cell>
          <cell r="AN3954" t="str">
            <v>CONSUMER - NON IPO</v>
          </cell>
        </row>
        <row r="3955">
          <cell r="M3955">
            <v>30655.86</v>
          </cell>
          <cell r="N3955">
            <v>30655.86</v>
          </cell>
          <cell r="R3955">
            <v>3695.39</v>
          </cell>
          <cell r="AB3955" t="str">
            <v>Chirografario</v>
          </cell>
          <cell r="AK3955">
            <v>105489.7538630137</v>
          </cell>
          <cell r="AL3955" t="str">
            <v>Chirografario</v>
          </cell>
          <cell r="AM3955" t="str">
            <v>Chirografario - Altro</v>
          </cell>
          <cell r="AN3955" t="str">
            <v>CONSUMER - NON IPO</v>
          </cell>
        </row>
        <row r="3956">
          <cell r="M3956">
            <v>28093.5</v>
          </cell>
          <cell r="N3956">
            <v>28093.5</v>
          </cell>
          <cell r="R3956">
            <v>2867.71</v>
          </cell>
          <cell r="AB3956" t="str">
            <v>Chirografario</v>
          </cell>
          <cell r="AK3956">
            <v>54185.819178082194</v>
          </cell>
          <cell r="AL3956" t="str">
            <v>Chirografario</v>
          </cell>
          <cell r="AM3956" t="str">
            <v>Chirografario - Altro</v>
          </cell>
          <cell r="AN3956" t="str">
            <v>CONSUMER - NON IPO</v>
          </cell>
        </row>
        <row r="3957">
          <cell r="M3957">
            <v>49001.07</v>
          </cell>
          <cell r="N3957">
            <v>49001.07</v>
          </cell>
          <cell r="R3957">
            <v>2858.6499999999996</v>
          </cell>
          <cell r="AB3957" t="str">
            <v>Chirografario</v>
          </cell>
          <cell r="AK3957">
            <v>111292.84117808219</v>
          </cell>
          <cell r="AL3957" t="str">
            <v>Chirografario</v>
          </cell>
          <cell r="AM3957" t="str">
            <v>Chirografario - Altro</v>
          </cell>
          <cell r="AN3957" t="str">
            <v>SME &amp; CORP. - NON IPO</v>
          </cell>
        </row>
        <row r="3958">
          <cell r="M3958">
            <v>33522.410000000003</v>
          </cell>
          <cell r="N3958">
            <v>33522.410000000003</v>
          </cell>
          <cell r="R3958">
            <v>3611.8</v>
          </cell>
          <cell r="AB3958" t="str">
            <v>Chirografario</v>
          </cell>
          <cell r="AK3958">
            <v>77239.306328767125</v>
          </cell>
          <cell r="AL3958" t="str">
            <v>Chirografario</v>
          </cell>
          <cell r="AM3958" t="str">
            <v>Chirografario - Altro</v>
          </cell>
          <cell r="AN3958" t="str">
            <v>SME &amp; CORP. - NON IPO</v>
          </cell>
        </row>
        <row r="3959">
          <cell r="M3959">
            <v>62969.240000000005</v>
          </cell>
          <cell r="N3959">
            <v>62969.240000000005</v>
          </cell>
          <cell r="R3959">
            <v>5523.18</v>
          </cell>
          <cell r="AB3959" t="str">
            <v>Chirografario</v>
          </cell>
          <cell r="AK3959">
            <v>106961.44876712329</v>
          </cell>
          <cell r="AL3959" t="str">
            <v>Chirografario</v>
          </cell>
          <cell r="AM3959" t="str">
            <v>Chirografario - Altro</v>
          </cell>
          <cell r="AN3959" t="str">
            <v>SME &amp; CORP. - NON IPO</v>
          </cell>
        </row>
        <row r="3960">
          <cell r="M3960">
            <v>44582.520000000004</v>
          </cell>
          <cell r="N3960">
            <v>44582.520000000004</v>
          </cell>
          <cell r="R3960">
            <v>7955.3499999999995</v>
          </cell>
          <cell r="AB3960" t="str">
            <v>Chirografario</v>
          </cell>
          <cell r="AK3960">
            <v>116525.27145205482</v>
          </cell>
          <cell r="AL3960" t="str">
            <v>Chirografario</v>
          </cell>
          <cell r="AM3960" t="str">
            <v>Chirografario - Altro</v>
          </cell>
          <cell r="AN3960" t="str">
            <v>SME &amp; CORP. - NON IPO</v>
          </cell>
        </row>
        <row r="3961">
          <cell r="M3961">
            <v>45042.06</v>
          </cell>
          <cell r="N3961">
            <v>45042.06</v>
          </cell>
          <cell r="R3961">
            <v>2235.52</v>
          </cell>
          <cell r="AB3961" t="str">
            <v>Chirografario</v>
          </cell>
          <cell r="AK3961">
            <v>105879.69172602739</v>
          </cell>
          <cell r="AL3961" t="str">
            <v>Chirografario</v>
          </cell>
          <cell r="AM3961" t="str">
            <v>Chirografario - Altro</v>
          </cell>
          <cell r="AN3961" t="str">
            <v>SME &amp; CORP. - NON IPO</v>
          </cell>
        </row>
        <row r="3962">
          <cell r="M3962">
            <v>47839.06</v>
          </cell>
          <cell r="N3962">
            <v>47839.06</v>
          </cell>
          <cell r="R3962">
            <v>3747.05</v>
          </cell>
          <cell r="AB3962" t="str">
            <v>Chirografario</v>
          </cell>
          <cell r="AK3962">
            <v>121629.1717260274</v>
          </cell>
          <cell r="AL3962" t="str">
            <v>Chirografario</v>
          </cell>
          <cell r="AM3962" t="str">
            <v>Chirografario - Altro</v>
          </cell>
          <cell r="AN3962" t="str">
            <v>SME &amp; CORP. - NON IPO</v>
          </cell>
        </row>
        <row r="3963">
          <cell r="M3963">
            <v>44029.78</v>
          </cell>
          <cell r="N3963">
            <v>44029.78</v>
          </cell>
          <cell r="R3963">
            <v>14359.3</v>
          </cell>
          <cell r="AB3963" t="str">
            <v>Chirografario</v>
          </cell>
          <cell r="AK3963">
            <v>185286.9646027397</v>
          </cell>
          <cell r="AL3963" t="str">
            <v>Chirografario</v>
          </cell>
          <cell r="AM3963" t="str">
            <v>Chirografario - Altro</v>
          </cell>
          <cell r="AN3963" t="str">
            <v>SME &amp; CORP. - NON IPO</v>
          </cell>
        </row>
        <row r="3964">
          <cell r="M3964">
            <v>30541.8</v>
          </cell>
          <cell r="N3964">
            <v>30541.800000000003</v>
          </cell>
          <cell r="R3964">
            <v>7647.14</v>
          </cell>
          <cell r="AB3964" t="str">
            <v>Chirografario</v>
          </cell>
          <cell r="AK3964">
            <v>56565.087123287674</v>
          </cell>
          <cell r="AL3964" t="str">
            <v>Chirografario</v>
          </cell>
          <cell r="AM3964" t="str">
            <v>Chirografario - Altro</v>
          </cell>
          <cell r="AN3964" t="str">
            <v>SME &amp; CORP. - NON IPO</v>
          </cell>
        </row>
        <row r="3965">
          <cell r="M3965">
            <v>71252.700000000012</v>
          </cell>
          <cell r="N3965">
            <v>71252.700000000012</v>
          </cell>
          <cell r="R3965">
            <v>2336.98</v>
          </cell>
          <cell r="AB3965" t="str">
            <v>Chirografario</v>
          </cell>
          <cell r="AK3965">
            <v>156170.30136986304</v>
          </cell>
          <cell r="AL3965" t="str">
            <v>Chirografario</v>
          </cell>
          <cell r="AM3965" t="str">
            <v>Chirografario - Altro</v>
          </cell>
          <cell r="AN3965" t="str">
            <v>SME &amp; CORP. - NON IPO</v>
          </cell>
        </row>
        <row r="3966">
          <cell r="M3966">
            <v>38467.93</v>
          </cell>
          <cell r="N3966">
            <v>38467.929999999993</v>
          </cell>
          <cell r="R3966">
            <v>0</v>
          </cell>
          <cell r="AB3966" t="str">
            <v>Chirografario</v>
          </cell>
          <cell r="AK3966">
            <v>88634.326383561624</v>
          </cell>
          <cell r="AL3966" t="str">
            <v>Chirografario</v>
          </cell>
          <cell r="AM3966" t="str">
            <v>Chirografario - Altro</v>
          </cell>
          <cell r="AN3966" t="str">
            <v>SME &amp; CORP. - NON IPO</v>
          </cell>
        </row>
        <row r="3967">
          <cell r="M3967">
            <v>29787.73</v>
          </cell>
          <cell r="N3967">
            <v>29787.73</v>
          </cell>
          <cell r="R3967">
            <v>4994.93</v>
          </cell>
          <cell r="AB3967" t="str">
            <v>Chirografario</v>
          </cell>
          <cell r="AK3967">
            <v>71164.111123287672</v>
          </cell>
          <cell r="AL3967" t="str">
            <v>Chirografario</v>
          </cell>
          <cell r="AM3967" t="str">
            <v>Chirografario - Altro</v>
          </cell>
          <cell r="AN3967" t="str">
            <v>SME &amp; CORP. - NON IPO</v>
          </cell>
        </row>
        <row r="3968">
          <cell r="M3968">
            <v>32885.67</v>
          </cell>
          <cell r="N3968">
            <v>32885.67</v>
          </cell>
          <cell r="R3968">
            <v>6571.34</v>
          </cell>
          <cell r="AB3968" t="str">
            <v>Chirografario</v>
          </cell>
          <cell r="AK3968">
            <v>77303.848931506844</v>
          </cell>
          <cell r="AL3968" t="str">
            <v>Chirografario</v>
          </cell>
          <cell r="AM3968" t="str">
            <v>Chirografario - Altro</v>
          </cell>
          <cell r="AN3968" t="str">
            <v>SME &amp; CORP. - NON IPO</v>
          </cell>
        </row>
        <row r="3969">
          <cell r="M3969">
            <v>20264.620000000003</v>
          </cell>
          <cell r="N3969">
            <v>20264.62</v>
          </cell>
          <cell r="R3969">
            <v>4735.28</v>
          </cell>
          <cell r="AB3969" t="str">
            <v>Chirografario</v>
          </cell>
          <cell r="AK3969">
            <v>27815.27293150685</v>
          </cell>
          <cell r="AL3969" t="str">
            <v>Chirografario</v>
          </cell>
          <cell r="AM3969" t="str">
            <v>Chirografario - Altro</v>
          </cell>
          <cell r="AN3969" t="str">
            <v>CONSUMER - NON IPO</v>
          </cell>
        </row>
        <row r="3970">
          <cell r="M3970">
            <v>33310.47</v>
          </cell>
          <cell r="N3970">
            <v>33310.47</v>
          </cell>
          <cell r="R3970">
            <v>3839.09</v>
          </cell>
          <cell r="AB3970" t="str">
            <v>Chirografario</v>
          </cell>
          <cell r="AK3970">
            <v>84508.206082191784</v>
          </cell>
          <cell r="AL3970" t="str">
            <v>Chirografario</v>
          </cell>
          <cell r="AM3970" t="str">
            <v>Chirografario - Altro</v>
          </cell>
          <cell r="AN3970" t="str">
            <v>SME &amp; CORP. - NON IPO</v>
          </cell>
        </row>
        <row r="3971">
          <cell r="M3971">
            <v>43872.36</v>
          </cell>
          <cell r="N3971">
            <v>43872.36</v>
          </cell>
          <cell r="R3971">
            <v>0</v>
          </cell>
          <cell r="AB3971" t="str">
            <v>Chirografario</v>
          </cell>
          <cell r="AK3971">
            <v>177292.41369863012</v>
          </cell>
          <cell r="AL3971" t="str">
            <v>Chirografario</v>
          </cell>
          <cell r="AM3971" t="str">
            <v>Chirografario - Altro</v>
          </cell>
          <cell r="AN3971" t="str">
            <v>SME &amp; CORP. - NON IPO</v>
          </cell>
        </row>
        <row r="3972">
          <cell r="M3972">
            <v>53079.66</v>
          </cell>
          <cell r="N3972">
            <v>53079.66</v>
          </cell>
          <cell r="R3972">
            <v>13443.720000000001</v>
          </cell>
          <cell r="AB3972" t="str">
            <v>Chirografario</v>
          </cell>
          <cell r="AK3972">
            <v>208973.89430136987</v>
          </cell>
          <cell r="AL3972" t="str">
            <v>Chirografario</v>
          </cell>
          <cell r="AM3972" t="str">
            <v>Chirografario - Altro</v>
          </cell>
          <cell r="AN3972" t="str">
            <v>SME &amp; CORP. - NON IPO</v>
          </cell>
        </row>
        <row r="3973">
          <cell r="M3973">
            <v>25676.720000000001</v>
          </cell>
          <cell r="N3973">
            <v>25676.720000000001</v>
          </cell>
          <cell r="R3973">
            <v>813.79</v>
          </cell>
          <cell r="AB3973" t="str">
            <v>Chirografario</v>
          </cell>
          <cell r="AK3973">
            <v>61342.739287671233</v>
          </cell>
          <cell r="AL3973" t="str">
            <v>Chirografario</v>
          </cell>
          <cell r="AM3973" t="str">
            <v>Chirografario - Altro</v>
          </cell>
          <cell r="AN3973" t="str">
            <v>SME &amp; CORP. - NON IPO</v>
          </cell>
        </row>
        <row r="3974">
          <cell r="M3974">
            <v>28797.14</v>
          </cell>
          <cell r="N3974">
            <v>28797.140000000003</v>
          </cell>
          <cell r="R3974">
            <v>4864.3999999999996</v>
          </cell>
          <cell r="AB3974" t="str">
            <v>Chirografario</v>
          </cell>
          <cell r="AK3974">
            <v>70296.580109589049</v>
          </cell>
          <cell r="AL3974" t="str">
            <v>Chirografario</v>
          </cell>
          <cell r="AM3974" t="str">
            <v>Chirografario - Altro</v>
          </cell>
          <cell r="AN3974" t="str">
            <v>SME &amp; CORP. - NON IPO</v>
          </cell>
        </row>
        <row r="3975">
          <cell r="M3975">
            <v>30021.879999999997</v>
          </cell>
          <cell r="N3975">
            <v>30021.88</v>
          </cell>
          <cell r="R3975">
            <v>5098.21</v>
          </cell>
          <cell r="AB3975" t="str">
            <v>Chirografario</v>
          </cell>
          <cell r="AK3975">
            <v>78056.888000000006</v>
          </cell>
          <cell r="AL3975" t="str">
            <v>Chirografario</v>
          </cell>
          <cell r="AM3975" t="str">
            <v>Chirografario - Altro</v>
          </cell>
          <cell r="AN3975" t="str">
            <v>SME &amp; CORP. - NON IPO</v>
          </cell>
        </row>
        <row r="3976">
          <cell r="M3976">
            <v>47229.079999999994</v>
          </cell>
          <cell r="N3976">
            <v>47229.079999999994</v>
          </cell>
          <cell r="R3976">
            <v>11063.91</v>
          </cell>
          <cell r="AB3976" t="str">
            <v>Chirografario</v>
          </cell>
          <cell r="AK3976">
            <v>170801.05643835614</v>
          </cell>
          <cell r="AL3976" t="str">
            <v>Chirografario</v>
          </cell>
          <cell r="AM3976" t="str">
            <v>Chirografario - Altro</v>
          </cell>
          <cell r="AN3976" t="str">
            <v>SME &amp; CORP. - NON IPO</v>
          </cell>
        </row>
        <row r="3977">
          <cell r="M3977">
            <v>26728.22</v>
          </cell>
          <cell r="N3977">
            <v>26728.219999999998</v>
          </cell>
          <cell r="R3977">
            <v>4475.3100000000004</v>
          </cell>
          <cell r="AB3977" t="str">
            <v>Chirografario</v>
          </cell>
          <cell r="AK3977">
            <v>58289.48799999999</v>
          </cell>
          <cell r="AL3977" t="str">
            <v>Chirografario</v>
          </cell>
          <cell r="AM3977" t="str">
            <v>Chirografario - Altro</v>
          </cell>
          <cell r="AN3977" t="str">
            <v>CONSUMER - NON IPO</v>
          </cell>
        </row>
        <row r="3978">
          <cell r="M3978">
            <v>36165.040000000001</v>
          </cell>
          <cell r="N3978">
            <v>36165.040000000001</v>
          </cell>
          <cell r="R3978">
            <v>2961.76</v>
          </cell>
          <cell r="AB3978" t="str">
            <v>Chirografario</v>
          </cell>
          <cell r="AK3978">
            <v>46172.352438356167</v>
          </cell>
          <cell r="AL3978" t="str">
            <v>Chirografario</v>
          </cell>
          <cell r="AM3978" t="str">
            <v>Chirografario - Altro</v>
          </cell>
          <cell r="AN3978" t="str">
            <v>CONSUMER - NON IPO</v>
          </cell>
        </row>
        <row r="3979">
          <cell r="M3979">
            <v>36410.92</v>
          </cell>
          <cell r="N3979">
            <v>36410.92</v>
          </cell>
          <cell r="R3979">
            <v>1179.93</v>
          </cell>
          <cell r="AB3979" t="str">
            <v>Chirografario</v>
          </cell>
          <cell r="AK3979">
            <v>86089.380712328755</v>
          </cell>
          <cell r="AL3979" t="str">
            <v>Chirografario</v>
          </cell>
          <cell r="AM3979" t="str">
            <v>Chirografario - Altro</v>
          </cell>
          <cell r="AN3979" t="str">
            <v>SME &amp; CORP. - NON IPO</v>
          </cell>
        </row>
        <row r="3980">
          <cell r="M3980">
            <v>25469.23</v>
          </cell>
          <cell r="N3980">
            <v>25469.23</v>
          </cell>
          <cell r="R3980">
            <v>4556.28</v>
          </cell>
          <cell r="AB3980" t="str">
            <v>Chirografario</v>
          </cell>
          <cell r="AK3980">
            <v>54846.067890410952</v>
          </cell>
          <cell r="AL3980" t="str">
            <v>Chirografario</v>
          </cell>
          <cell r="AM3980" t="str">
            <v>Chirografario - Altro</v>
          </cell>
          <cell r="AN3980" t="str">
            <v>CONSUMER - NON IPO</v>
          </cell>
        </row>
        <row r="3981">
          <cell r="M3981">
            <v>48078.86</v>
          </cell>
          <cell r="N3981">
            <v>48078.86</v>
          </cell>
          <cell r="R3981">
            <v>12831.41</v>
          </cell>
          <cell r="AB3981" t="str">
            <v>Chirografario</v>
          </cell>
          <cell r="AK3981">
            <v>153588.90619178081</v>
          </cell>
          <cell r="AL3981" t="str">
            <v>Chirografario</v>
          </cell>
          <cell r="AM3981" t="str">
            <v>Chirografario - Altro</v>
          </cell>
          <cell r="AN3981" t="str">
            <v>CONSUMER - NON IPO</v>
          </cell>
        </row>
        <row r="3982">
          <cell r="M3982">
            <v>65223.92</v>
          </cell>
          <cell r="N3982">
            <v>65223.919999999991</v>
          </cell>
          <cell r="R3982">
            <v>22992.510000000002</v>
          </cell>
          <cell r="AB3982" t="str">
            <v>Chirografario</v>
          </cell>
          <cell r="AK3982">
            <v>112042.18586301368</v>
          </cell>
          <cell r="AL3982" t="str">
            <v>Chirografario</v>
          </cell>
          <cell r="AM3982" t="str">
            <v>Chirografario - Altro</v>
          </cell>
          <cell r="AN3982" t="str">
            <v>SME &amp; CORP. - NON IPO</v>
          </cell>
        </row>
        <row r="3983">
          <cell r="M3983">
            <v>47811.78</v>
          </cell>
          <cell r="N3983">
            <v>47811.78</v>
          </cell>
          <cell r="R3983">
            <v>1329.15</v>
          </cell>
          <cell r="AB3983" t="str">
            <v>Chirografario</v>
          </cell>
          <cell r="AK3983">
            <v>81214.530410958891</v>
          </cell>
          <cell r="AL3983" t="str">
            <v>Chirografario</v>
          </cell>
          <cell r="AM3983" t="str">
            <v>Chirografario - Altro</v>
          </cell>
          <cell r="AN3983" t="str">
            <v>SME &amp; CORP. - NON IPO</v>
          </cell>
        </row>
        <row r="3984">
          <cell r="M3984">
            <v>16559.86</v>
          </cell>
          <cell r="N3984">
            <v>16559.86</v>
          </cell>
          <cell r="R3984">
            <v>0</v>
          </cell>
          <cell r="AB3984" t="str">
            <v>Chirografario</v>
          </cell>
          <cell r="AK3984">
            <v>36295.583561643834</v>
          </cell>
          <cell r="AL3984" t="str">
            <v>Chirografario</v>
          </cell>
          <cell r="AM3984" t="str">
            <v>Chirografario - Altro</v>
          </cell>
          <cell r="AN3984" t="str">
            <v>SME &amp; CORP. - NON IPO</v>
          </cell>
        </row>
        <row r="3985">
          <cell r="M3985">
            <v>33293.89</v>
          </cell>
          <cell r="N3985">
            <v>33293.89</v>
          </cell>
          <cell r="R3985">
            <v>10963.58</v>
          </cell>
          <cell r="AB3985" t="str">
            <v>Chirografario</v>
          </cell>
          <cell r="AK3985">
            <v>184074.16443835615</v>
          </cell>
          <cell r="AL3985" t="str">
            <v>Chirografario</v>
          </cell>
          <cell r="AM3985" t="str">
            <v>Chirografario - Altro</v>
          </cell>
          <cell r="AN3985" t="str">
            <v>SME &amp; CORP. - NON IPO</v>
          </cell>
        </row>
        <row r="3986">
          <cell r="M3986">
            <v>28758.750000000004</v>
          </cell>
          <cell r="N3986">
            <v>28758.75</v>
          </cell>
          <cell r="R3986">
            <v>4099.3099999999995</v>
          </cell>
          <cell r="AB3986" t="str">
            <v>Chirografario</v>
          </cell>
          <cell r="AK3986">
            <v>58778.157534246573</v>
          </cell>
          <cell r="AL3986" t="str">
            <v>Chirografario</v>
          </cell>
          <cell r="AM3986" t="str">
            <v>Chirografario - Altro</v>
          </cell>
          <cell r="AN3986" t="str">
            <v>SME &amp; CORP. - NON IPO</v>
          </cell>
        </row>
        <row r="3987">
          <cell r="M3987">
            <v>85784.28</v>
          </cell>
          <cell r="N3987">
            <v>85784.28</v>
          </cell>
          <cell r="R3987">
            <v>7275.58</v>
          </cell>
          <cell r="AB3987" t="str">
            <v>Chirografario</v>
          </cell>
          <cell r="AK3987">
            <v>218103.59408219179</v>
          </cell>
          <cell r="AL3987" t="str">
            <v>Chirografario</v>
          </cell>
          <cell r="AM3987" t="str">
            <v>Chirografario - Altro</v>
          </cell>
          <cell r="AN3987" t="str">
            <v>SME &amp; CORP. - NON IPO</v>
          </cell>
        </row>
        <row r="3988">
          <cell r="M3988">
            <v>54968.54</v>
          </cell>
          <cell r="N3988">
            <v>54968.54</v>
          </cell>
          <cell r="R3988">
            <v>14973.13</v>
          </cell>
          <cell r="AB3988" t="str">
            <v>Chirografario</v>
          </cell>
          <cell r="AK3988">
            <v>93371.21863013698</v>
          </cell>
          <cell r="AL3988" t="str">
            <v>Chirografario</v>
          </cell>
          <cell r="AM3988" t="str">
            <v>Chirografario - Altro</v>
          </cell>
          <cell r="AN3988" t="str">
            <v>SME &amp; CORP. - NON IPO</v>
          </cell>
        </row>
        <row r="3989">
          <cell r="M3989">
            <v>33305.730000000003</v>
          </cell>
          <cell r="N3989">
            <v>33305.730000000003</v>
          </cell>
          <cell r="R3989">
            <v>10353.120000000001</v>
          </cell>
          <cell r="AB3989" t="str">
            <v>Chirografario</v>
          </cell>
          <cell r="AK3989">
            <v>42339.338958904118</v>
          </cell>
          <cell r="AL3989" t="str">
            <v>Chirografario</v>
          </cell>
          <cell r="AM3989" t="str">
            <v>Chirografario - Altro</v>
          </cell>
          <cell r="AN3989" t="str">
            <v>SME &amp; CORP. - NON IPO</v>
          </cell>
        </row>
        <row r="3990">
          <cell r="M3990">
            <v>11163.43</v>
          </cell>
          <cell r="N3990">
            <v>11163.43</v>
          </cell>
          <cell r="R3990">
            <v>0</v>
          </cell>
          <cell r="AB3990" t="str">
            <v>Chirografario</v>
          </cell>
          <cell r="AK3990">
            <v>24743.054438356165</v>
          </cell>
          <cell r="AL3990" t="str">
            <v>Chirografario</v>
          </cell>
          <cell r="AM3990" t="str">
            <v>Chirografario - Altro</v>
          </cell>
          <cell r="AN3990" t="str">
            <v>CONSUMER - NON IPO</v>
          </cell>
        </row>
        <row r="3991">
          <cell r="M3991">
            <v>27825.760000000002</v>
          </cell>
          <cell r="N3991">
            <v>27825.760000000002</v>
          </cell>
          <cell r="R3991">
            <v>4492.67</v>
          </cell>
          <cell r="AB3991" t="str">
            <v>Chirografario</v>
          </cell>
          <cell r="AK3991">
            <v>54203.055780821924</v>
          </cell>
          <cell r="AL3991" t="str">
            <v>Chirografario</v>
          </cell>
          <cell r="AM3991" t="str">
            <v>Chirografario - Altro</v>
          </cell>
          <cell r="AN3991" t="str">
            <v>CONSUMER - NON IPO</v>
          </cell>
        </row>
        <row r="3992">
          <cell r="M3992">
            <v>74063.399999999994</v>
          </cell>
          <cell r="N3992">
            <v>74063.399999999994</v>
          </cell>
          <cell r="R3992">
            <v>20973.360000000001</v>
          </cell>
          <cell r="AB3992" t="str">
            <v>Chirografario</v>
          </cell>
          <cell r="AK3992">
            <v>731097.06904109579</v>
          </cell>
          <cell r="AL3992" t="str">
            <v>Chirografario</v>
          </cell>
          <cell r="AM3992" t="str">
            <v>Chirografario - Altro</v>
          </cell>
          <cell r="AN3992" t="str">
            <v>CONSUMER - NON IPO</v>
          </cell>
        </row>
        <row r="3993">
          <cell r="M3993">
            <v>28635.23</v>
          </cell>
          <cell r="N3993">
            <v>28635.23</v>
          </cell>
          <cell r="R3993">
            <v>10217.36</v>
          </cell>
          <cell r="AB3993" t="str">
            <v>Chirografario</v>
          </cell>
          <cell r="AK3993">
            <v>74451.597999999998</v>
          </cell>
          <cell r="AL3993" t="str">
            <v>Chirografario</v>
          </cell>
          <cell r="AM3993" t="str">
            <v>Chirografario - Altro</v>
          </cell>
          <cell r="AN3993" t="str">
            <v>CONSUMER - NON IPO</v>
          </cell>
        </row>
        <row r="3994">
          <cell r="M3994">
            <v>29747.599999999999</v>
          </cell>
          <cell r="N3994">
            <v>29747.600000000002</v>
          </cell>
          <cell r="R3994">
            <v>6757.3</v>
          </cell>
          <cell r="AB3994" t="str">
            <v>Chirografario</v>
          </cell>
          <cell r="AK3994">
            <v>32926.110684931504</v>
          </cell>
          <cell r="AL3994" t="str">
            <v>Chirografario</v>
          </cell>
          <cell r="AM3994" t="str">
            <v>Chirografario - Altro</v>
          </cell>
          <cell r="AN3994" t="str">
            <v>SME &amp; CORP. - NON IPO</v>
          </cell>
        </row>
        <row r="3995">
          <cell r="M3995">
            <v>29524.91</v>
          </cell>
          <cell r="N3995">
            <v>29524.91</v>
          </cell>
          <cell r="R3995">
            <v>882.93</v>
          </cell>
          <cell r="AB3995" t="str">
            <v>Chirografario</v>
          </cell>
          <cell r="AK3995">
            <v>69808.211863013697</v>
          </cell>
          <cell r="AL3995" t="str">
            <v>Chirografario</v>
          </cell>
          <cell r="AM3995" t="str">
            <v>Chirografario - Altro</v>
          </cell>
          <cell r="AN3995" t="str">
            <v>SME &amp; CORP. - NON IPO</v>
          </cell>
        </row>
        <row r="3996">
          <cell r="M3996">
            <v>28780.68</v>
          </cell>
          <cell r="N3996">
            <v>28780.68</v>
          </cell>
          <cell r="R3996">
            <v>4443.5199999999995</v>
          </cell>
          <cell r="AB3996" t="str">
            <v>Chirografario</v>
          </cell>
          <cell r="AK3996">
            <v>52593.735780821917</v>
          </cell>
          <cell r="AL3996" t="str">
            <v>Chirografario</v>
          </cell>
          <cell r="AM3996" t="str">
            <v>Chirografario - Altro</v>
          </cell>
          <cell r="AN3996" t="str">
            <v>SME &amp; CORP. - NON IPO</v>
          </cell>
        </row>
        <row r="3997">
          <cell r="M3997">
            <v>28155.45</v>
          </cell>
          <cell r="N3997">
            <v>28155.45</v>
          </cell>
          <cell r="R3997">
            <v>0</v>
          </cell>
          <cell r="AB3997" t="str">
            <v>Chirografario</v>
          </cell>
          <cell r="AK3997">
            <v>71969.958493150683</v>
          </cell>
          <cell r="AL3997" t="str">
            <v>Chirografario</v>
          </cell>
          <cell r="AM3997" t="str">
            <v>Chirografario - Altro</v>
          </cell>
          <cell r="AN3997" t="str">
            <v>CONSUMER - NON IPO</v>
          </cell>
        </row>
        <row r="3998">
          <cell r="M3998">
            <v>30036.76</v>
          </cell>
          <cell r="N3998">
            <v>30036.76</v>
          </cell>
          <cell r="R3998">
            <v>909.31</v>
          </cell>
          <cell r="AB3998" t="str">
            <v>Chirografario</v>
          </cell>
          <cell r="AK3998">
            <v>73322.611397260276</v>
          </cell>
          <cell r="AL3998" t="str">
            <v>Chirografario</v>
          </cell>
          <cell r="AM3998" t="str">
            <v>Chirografario - Altro</v>
          </cell>
          <cell r="AN3998" t="str">
            <v>SME &amp; CORP. - NON IPO</v>
          </cell>
        </row>
        <row r="3999">
          <cell r="M3999">
            <v>58571.5</v>
          </cell>
          <cell r="N3999">
            <v>58571.5</v>
          </cell>
          <cell r="R3999">
            <v>19305.04</v>
          </cell>
          <cell r="AB3999" t="str">
            <v>Chirografario</v>
          </cell>
          <cell r="AK3999">
            <v>226262.50684931508</v>
          </cell>
          <cell r="AL3999" t="str">
            <v>Chirografario</v>
          </cell>
          <cell r="AM3999" t="str">
            <v>Chirografario - Altro</v>
          </cell>
          <cell r="AN3999" t="str">
            <v>SME &amp; CORP. - NON IPO</v>
          </cell>
        </row>
        <row r="4000">
          <cell r="M4000">
            <v>31603.27</v>
          </cell>
          <cell r="N4000">
            <v>31603.27</v>
          </cell>
          <cell r="R4000">
            <v>4602.1499999999996</v>
          </cell>
          <cell r="AB4000" t="str">
            <v>Chirografario</v>
          </cell>
          <cell r="AK4000">
            <v>53682.266849315063</v>
          </cell>
          <cell r="AL4000" t="str">
            <v>Chirografario</v>
          </cell>
          <cell r="AM4000" t="str">
            <v>Chirografario - Altro</v>
          </cell>
          <cell r="AN4000" t="str">
            <v>CONSUMER - NON IPO</v>
          </cell>
        </row>
        <row r="4001">
          <cell r="M4001">
            <v>59891.03</v>
          </cell>
          <cell r="N4001">
            <v>59891.03</v>
          </cell>
          <cell r="R4001">
            <v>1824.73</v>
          </cell>
          <cell r="AB4001" t="str">
            <v>Chirografario</v>
          </cell>
          <cell r="AK4001">
            <v>133729.28616438355</v>
          </cell>
          <cell r="AL4001" t="str">
            <v>Chirografario</v>
          </cell>
          <cell r="AM4001" t="str">
            <v>Chirografario - Altro</v>
          </cell>
          <cell r="AN4001" t="str">
            <v>SME &amp; CORP. - NON IPO</v>
          </cell>
        </row>
        <row r="4002">
          <cell r="M4002">
            <v>40109.32</v>
          </cell>
          <cell r="N4002">
            <v>40109.32</v>
          </cell>
          <cell r="R4002">
            <v>20494.29</v>
          </cell>
          <cell r="AB4002" t="str">
            <v>Chirografario</v>
          </cell>
          <cell r="AK4002">
            <v>105822.67167123288</v>
          </cell>
          <cell r="AL4002" t="str">
            <v>Chirografario</v>
          </cell>
          <cell r="AM4002" t="str">
            <v>Chirografario - Altro</v>
          </cell>
          <cell r="AN4002" t="str">
            <v>CONSUMER - NON IPO</v>
          </cell>
        </row>
        <row r="4003">
          <cell r="M4003">
            <v>40109.32</v>
          </cell>
          <cell r="N4003">
            <v>40109.32</v>
          </cell>
          <cell r="R4003">
            <v>20494.29</v>
          </cell>
          <cell r="AB4003" t="str">
            <v>Chirografario</v>
          </cell>
          <cell r="AK4003">
            <v>105822.67167123288</v>
          </cell>
          <cell r="AL4003" t="str">
            <v>Chirografario</v>
          </cell>
          <cell r="AM4003" t="str">
            <v>Chirografario - Altro</v>
          </cell>
          <cell r="AN4003" t="str">
            <v>CONSUMER - NON IPO</v>
          </cell>
        </row>
        <row r="4004">
          <cell r="M4004">
            <v>30715.42</v>
          </cell>
          <cell r="N4004">
            <v>30715.420000000002</v>
          </cell>
          <cell r="R4004">
            <v>0</v>
          </cell>
          <cell r="AB4004" t="str">
            <v>Chirografario</v>
          </cell>
          <cell r="AK4004">
            <v>59831.955123287677</v>
          </cell>
          <cell r="AL4004" t="str">
            <v>Chirografario</v>
          </cell>
          <cell r="AM4004" t="str">
            <v>Chirografario - Altro</v>
          </cell>
          <cell r="AN4004" t="str">
            <v>CONSUMER - NON IPO</v>
          </cell>
        </row>
        <row r="4005">
          <cell r="M4005">
            <v>5831.96</v>
          </cell>
          <cell r="N4005">
            <v>5831.96</v>
          </cell>
          <cell r="R4005">
            <v>1030.8399999999999</v>
          </cell>
          <cell r="AB4005" t="str">
            <v>Chirografario</v>
          </cell>
          <cell r="AK4005">
            <v>15274.941808219177</v>
          </cell>
          <cell r="AL4005" t="str">
            <v>Chirografario</v>
          </cell>
          <cell r="AM4005" t="str">
            <v>Chirografario - Altro</v>
          </cell>
          <cell r="AN4005" t="str">
            <v>CONSUMER - NON IPO</v>
          </cell>
        </row>
        <row r="4006">
          <cell r="M4006">
            <v>12716.23</v>
          </cell>
          <cell r="N4006">
            <v>12716.23</v>
          </cell>
          <cell r="R4006">
            <v>2107.17</v>
          </cell>
          <cell r="AB4006" t="str">
            <v>Chirografario</v>
          </cell>
          <cell r="AK4006">
            <v>26164.078712328766</v>
          </cell>
          <cell r="AL4006" t="str">
            <v>Chirografario</v>
          </cell>
          <cell r="AM4006" t="str">
            <v>Chirografario - Altro</v>
          </cell>
          <cell r="AN4006" t="str">
            <v>CONSUMER - NON IPO</v>
          </cell>
        </row>
        <row r="4007">
          <cell r="M4007">
            <v>34175.440000000002</v>
          </cell>
          <cell r="N4007">
            <v>34175.440000000002</v>
          </cell>
          <cell r="R4007">
            <v>11717.46</v>
          </cell>
          <cell r="AB4007" t="str">
            <v>Chirografario</v>
          </cell>
          <cell r="AK4007">
            <v>88856.144000000015</v>
          </cell>
          <cell r="AL4007" t="str">
            <v>Chirografario</v>
          </cell>
          <cell r="AM4007" t="str">
            <v>Chirografario - Altro</v>
          </cell>
          <cell r="AN4007" t="str">
            <v>SME &amp; CORP. - NON IPO</v>
          </cell>
        </row>
        <row r="4008">
          <cell r="M4008">
            <v>47840.22</v>
          </cell>
          <cell r="N4008">
            <v>47840.22</v>
          </cell>
          <cell r="R4008">
            <v>4519.68</v>
          </cell>
          <cell r="AB4008" t="str">
            <v>Chirografario</v>
          </cell>
          <cell r="AK4008">
            <v>81262.839452054788</v>
          </cell>
          <cell r="AL4008" t="str">
            <v>Chirografario</v>
          </cell>
          <cell r="AM4008" t="str">
            <v>Chirografario - Altro</v>
          </cell>
          <cell r="AN4008" t="str">
            <v>SME &amp; CORP. - NON IPO</v>
          </cell>
        </row>
        <row r="4009">
          <cell r="M4009">
            <v>24243.06</v>
          </cell>
          <cell r="N4009">
            <v>24243.06</v>
          </cell>
          <cell r="R4009">
            <v>8411.2200000000012</v>
          </cell>
          <cell r="AB4009" t="str">
            <v>Chirografario</v>
          </cell>
          <cell r="AK4009">
            <v>33276.090575342467</v>
          </cell>
          <cell r="AL4009" t="str">
            <v>Chirografario</v>
          </cell>
          <cell r="AM4009" t="str">
            <v>Chirografario - Altro</v>
          </cell>
          <cell r="AN4009" t="str">
            <v>SME &amp; CORP. - NON IPO</v>
          </cell>
        </row>
        <row r="4010">
          <cell r="M4010">
            <v>6620.2</v>
          </cell>
          <cell r="N4010">
            <v>66464.320000000007</v>
          </cell>
          <cell r="R4010">
            <v>5892.91</v>
          </cell>
          <cell r="AB4010" t="str">
            <v>Chirografario</v>
          </cell>
          <cell r="AK4010">
            <v>175356.54838356166</v>
          </cell>
          <cell r="AL4010" t="str">
            <v>Chirografario</v>
          </cell>
          <cell r="AM4010" t="str">
            <v>Chirografario - Altro</v>
          </cell>
          <cell r="AN4010" t="str">
            <v>SME &amp; CORP. - NON IPO</v>
          </cell>
        </row>
        <row r="4011">
          <cell r="M4011">
            <v>30755.29</v>
          </cell>
          <cell r="N4011">
            <v>30755.29</v>
          </cell>
          <cell r="R4011">
            <v>8218.8700000000008</v>
          </cell>
          <cell r="AB4011" t="str">
            <v>Chirografario</v>
          </cell>
          <cell r="AK4011">
            <v>76172.005917808216</v>
          </cell>
          <cell r="AL4011" t="str">
            <v>Chirografario</v>
          </cell>
          <cell r="AM4011" t="str">
            <v>Chirografario - Altro</v>
          </cell>
          <cell r="AN4011" t="str">
            <v>SME &amp; CORP. - NON IPO</v>
          </cell>
        </row>
        <row r="4012">
          <cell r="M4012">
            <v>2407.02</v>
          </cell>
          <cell r="N4012">
            <v>2407.02</v>
          </cell>
          <cell r="R4012">
            <v>420.8</v>
          </cell>
          <cell r="AB4012" t="str">
            <v>Chirografario</v>
          </cell>
          <cell r="AK4012">
            <v>7267.2220273972598</v>
          </cell>
          <cell r="AL4012" t="str">
            <v>Chirografario</v>
          </cell>
          <cell r="AM4012" t="str">
            <v>Chirografario - Altro</v>
          </cell>
          <cell r="AN4012" t="str">
            <v>CONSUMER - NON IPO</v>
          </cell>
        </row>
        <row r="4013">
          <cell r="M4013">
            <v>42243.03</v>
          </cell>
          <cell r="N4013">
            <v>42243.029999999992</v>
          </cell>
          <cell r="R4013">
            <v>2154.7200000000003</v>
          </cell>
          <cell r="AB4013" t="str">
            <v>Chirografario</v>
          </cell>
          <cell r="AK4013">
            <v>93629.071972602716</v>
          </cell>
          <cell r="AL4013" t="str">
            <v>Chirografario</v>
          </cell>
          <cell r="AM4013" t="str">
            <v>Chirografario - Altro</v>
          </cell>
          <cell r="AN4013" t="str">
            <v>SME &amp; CORP. - NON IPO</v>
          </cell>
        </row>
        <row r="4014">
          <cell r="M4014">
            <v>49287.549999999996</v>
          </cell>
          <cell r="N4014">
            <v>49287.549999999996</v>
          </cell>
          <cell r="R4014">
            <v>6790.25</v>
          </cell>
          <cell r="AB4014" t="str">
            <v>Chirografario</v>
          </cell>
          <cell r="AK4014">
            <v>83721.317808219159</v>
          </cell>
          <cell r="AL4014" t="str">
            <v>Chirografario</v>
          </cell>
          <cell r="AM4014" t="str">
            <v>Chirografario - Altro</v>
          </cell>
          <cell r="AN4014" t="str">
            <v>SME &amp; CORP. - NON IPO</v>
          </cell>
        </row>
        <row r="4015">
          <cell r="M4015">
            <v>58094.850000000006</v>
          </cell>
          <cell r="N4015">
            <v>58094.85</v>
          </cell>
          <cell r="R4015">
            <v>7478.2999999999993</v>
          </cell>
          <cell r="AB4015" t="str">
            <v>Chirografario</v>
          </cell>
          <cell r="AK4015">
            <v>90882.62835616438</v>
          </cell>
          <cell r="AL4015" t="str">
            <v>Chirografario</v>
          </cell>
          <cell r="AM4015" t="str">
            <v>Chirografario - Altro</v>
          </cell>
          <cell r="AN4015" t="str">
            <v>SME &amp; CORP. - NON IPO</v>
          </cell>
        </row>
        <row r="4016">
          <cell r="M4016">
            <v>53547.85</v>
          </cell>
          <cell r="N4016">
            <v>53547.85</v>
          </cell>
          <cell r="R4016">
            <v>10577.130000000001</v>
          </cell>
          <cell r="AB4016" t="str">
            <v>Chirografario</v>
          </cell>
          <cell r="AK4016">
            <v>59269.401095890404</v>
          </cell>
          <cell r="AL4016" t="str">
            <v>Chirografario</v>
          </cell>
          <cell r="AM4016" t="str">
            <v>Chirografario - Altro</v>
          </cell>
          <cell r="AN4016" t="str">
            <v>SME &amp; CORP. - NON IPO</v>
          </cell>
        </row>
        <row r="4017">
          <cell r="M4017">
            <v>69153.319999999992</v>
          </cell>
          <cell r="N4017">
            <v>69153.319999999992</v>
          </cell>
          <cell r="R4017">
            <v>12903.9</v>
          </cell>
          <cell r="AB4017" t="str">
            <v>Chirografario</v>
          </cell>
          <cell r="AK4017">
            <v>315263.354739726</v>
          </cell>
          <cell r="AL4017" t="str">
            <v>Chirografario</v>
          </cell>
          <cell r="AM4017" t="str">
            <v>Chirografario - Altro</v>
          </cell>
          <cell r="AN4017" t="str">
            <v>SME &amp; CORP. - NON IPO</v>
          </cell>
        </row>
        <row r="4018">
          <cell r="M4018">
            <v>6841.53</v>
          </cell>
          <cell r="N4018">
            <v>6841.53</v>
          </cell>
          <cell r="R4018">
            <v>659.06</v>
          </cell>
          <cell r="AB4018" t="str">
            <v>Chirografario</v>
          </cell>
          <cell r="AK4018">
            <v>12502.193178082191</v>
          </cell>
          <cell r="AL4018" t="str">
            <v>Chirografario</v>
          </cell>
          <cell r="AM4018" t="str">
            <v>Chirografario - Altro</v>
          </cell>
          <cell r="AN4018" t="str">
            <v>CONSUMER - NON IPO</v>
          </cell>
        </row>
        <row r="4019">
          <cell r="M4019">
            <v>5207.9399999999996</v>
          </cell>
          <cell r="N4019">
            <v>5207.9399999999996</v>
          </cell>
          <cell r="R4019">
            <v>2560.34</v>
          </cell>
          <cell r="AB4019" t="str">
            <v>Chirografario</v>
          </cell>
          <cell r="AK4019">
            <v>13241.009095890411</v>
          </cell>
          <cell r="AL4019" t="str">
            <v>Chirografario</v>
          </cell>
          <cell r="AM4019" t="str">
            <v>Chirografario - Altro</v>
          </cell>
          <cell r="AN4019" t="str">
            <v>SME &amp; CORP. - NON IPO</v>
          </cell>
        </row>
        <row r="4020">
          <cell r="M4020">
            <v>63885.459999999992</v>
          </cell>
          <cell r="N4020">
            <v>63885.460000000006</v>
          </cell>
          <cell r="R4020">
            <v>22372.03</v>
          </cell>
          <cell r="AB4020" t="str">
            <v>Chirografario</v>
          </cell>
          <cell r="AK4020">
            <v>109742.96827397261</v>
          </cell>
          <cell r="AL4020" t="str">
            <v>Chirografario</v>
          </cell>
          <cell r="AM4020" t="str">
            <v>Chirografario - Altro</v>
          </cell>
          <cell r="AN4020" t="str">
            <v>SME &amp; CORP. - NON IPO</v>
          </cell>
        </row>
        <row r="4021">
          <cell r="M4021">
            <v>46318.95</v>
          </cell>
          <cell r="N4021">
            <v>46318.95</v>
          </cell>
          <cell r="R4021">
            <v>7290.91</v>
          </cell>
          <cell r="AB4021" t="str">
            <v>Chirografario</v>
          </cell>
          <cell r="AK4021">
            <v>103678.30726027396</v>
          </cell>
          <cell r="AL4021" t="str">
            <v>Chirografario</v>
          </cell>
          <cell r="AM4021" t="str">
            <v>Chirografario - Altro</v>
          </cell>
          <cell r="AN4021" t="str">
            <v>SME &amp; CORP. - NON IPO</v>
          </cell>
        </row>
        <row r="4022">
          <cell r="M4022">
            <v>28155.79</v>
          </cell>
          <cell r="N4022">
            <v>28155.79</v>
          </cell>
          <cell r="R4022">
            <v>15410.900000000001</v>
          </cell>
          <cell r="AB4022" t="str">
            <v>Chirografario</v>
          </cell>
          <cell r="AK4022">
            <v>47826.273424657535</v>
          </cell>
          <cell r="AL4022" t="str">
            <v>Chirografario</v>
          </cell>
          <cell r="AM4022" t="str">
            <v>Chirografario - Altro</v>
          </cell>
          <cell r="AN4022" t="str">
            <v>SME &amp; CORP. - NON IPO</v>
          </cell>
        </row>
        <row r="4023">
          <cell r="M4023">
            <v>41558.65</v>
          </cell>
          <cell r="N4023">
            <v>41558.649999999994</v>
          </cell>
          <cell r="R4023">
            <v>6699.49</v>
          </cell>
          <cell r="AB4023" t="str">
            <v>Chirografario</v>
          </cell>
          <cell r="AK4023">
            <v>97691.2923287671</v>
          </cell>
          <cell r="AL4023" t="str">
            <v>Chirografario</v>
          </cell>
          <cell r="AM4023" t="str">
            <v>Chirografario - Altro</v>
          </cell>
          <cell r="AN4023" t="str">
            <v>SME &amp; CORP. - NON IPO</v>
          </cell>
        </row>
        <row r="4024">
          <cell r="M4024">
            <v>765.22</v>
          </cell>
          <cell r="N4024">
            <v>765.21999999999991</v>
          </cell>
          <cell r="R4024">
            <v>257.58999999999997</v>
          </cell>
          <cell r="AB4024" t="str">
            <v>Chirografario</v>
          </cell>
          <cell r="AK4024">
            <v>2146.8089863013697</v>
          </cell>
          <cell r="AL4024" t="str">
            <v>Chirografario</v>
          </cell>
          <cell r="AM4024" t="str">
            <v>Chirografario - Altro</v>
          </cell>
          <cell r="AN4024" t="str">
            <v>CONSUMER - NON IPO</v>
          </cell>
        </row>
        <row r="4025">
          <cell r="M4025">
            <v>37784.47</v>
          </cell>
          <cell r="N4025">
            <v>37784.47</v>
          </cell>
          <cell r="R4025">
            <v>9733.86</v>
          </cell>
          <cell r="AB4025" t="str">
            <v>Chirografario</v>
          </cell>
          <cell r="AK4025">
            <v>39544.294630136981</v>
          </cell>
          <cell r="AL4025" t="str">
            <v>Chirografario</v>
          </cell>
          <cell r="AM4025" t="str">
            <v>Chirografario - Altro</v>
          </cell>
          <cell r="AN4025" t="str">
            <v>SME &amp; CORP. - NON IPO</v>
          </cell>
        </row>
        <row r="4026">
          <cell r="M4026">
            <v>58453.58</v>
          </cell>
          <cell r="N4026">
            <v>58453.58</v>
          </cell>
          <cell r="R4026">
            <v>1782.03</v>
          </cell>
          <cell r="AB4026" t="str">
            <v>Chirografario</v>
          </cell>
          <cell r="AK4026">
            <v>121231.1234520548</v>
          </cell>
          <cell r="AL4026" t="str">
            <v>Chirografario</v>
          </cell>
          <cell r="AM4026" t="str">
            <v>Chirografario - Altro</v>
          </cell>
          <cell r="AN4026" t="str">
            <v>SME &amp; CORP. - NON IPO</v>
          </cell>
        </row>
        <row r="4027">
          <cell r="M4027">
            <v>28503.759999999998</v>
          </cell>
          <cell r="N4027">
            <v>28503.759999999998</v>
          </cell>
          <cell r="R4027">
            <v>4642.8</v>
          </cell>
          <cell r="AB4027" t="str">
            <v>Chirografario</v>
          </cell>
          <cell r="AK4027">
            <v>65910.064219178079</v>
          </cell>
          <cell r="AL4027" t="str">
            <v>Chirografario</v>
          </cell>
          <cell r="AM4027" t="str">
            <v>Chirografario - Altro</v>
          </cell>
          <cell r="AN4027" t="str">
            <v>SME &amp; CORP. - NON IPO</v>
          </cell>
        </row>
        <row r="4028">
          <cell r="M4028">
            <v>31962.75</v>
          </cell>
          <cell r="N4028">
            <v>31962.75</v>
          </cell>
          <cell r="R4028">
            <v>1052.2</v>
          </cell>
          <cell r="AB4028" t="str">
            <v>Chirografario</v>
          </cell>
          <cell r="AK4028">
            <v>50002.000684931503</v>
          </cell>
          <cell r="AL4028" t="str">
            <v>Chirografario</v>
          </cell>
          <cell r="AM4028" t="str">
            <v>Chirografario - Altro</v>
          </cell>
          <cell r="AN4028" t="str">
            <v>SME &amp; CORP. - NON IPO</v>
          </cell>
        </row>
        <row r="4029">
          <cell r="M4029">
            <v>507.7</v>
          </cell>
          <cell r="N4029">
            <v>507.7</v>
          </cell>
          <cell r="R4029">
            <v>0</v>
          </cell>
          <cell r="AB4029" t="str">
            <v>Chirografario</v>
          </cell>
          <cell r="AK4029">
            <v>1112.7671232876712</v>
          </cell>
          <cell r="AL4029" t="str">
            <v>Chirografario</v>
          </cell>
          <cell r="AM4029" t="str">
            <v>Chirografario - Altro</v>
          </cell>
          <cell r="AN4029" t="str">
            <v>CONSUMER - NON IPO</v>
          </cell>
        </row>
        <row r="4030">
          <cell r="M4030">
            <v>26812.02</v>
          </cell>
          <cell r="N4030">
            <v>26812.02</v>
          </cell>
          <cell r="R4030">
            <v>0</v>
          </cell>
          <cell r="AB4030" t="str">
            <v>Chirografario</v>
          </cell>
          <cell r="AK4030">
            <v>59427.189534246572</v>
          </cell>
          <cell r="AL4030" t="str">
            <v>Chirografario</v>
          </cell>
          <cell r="AM4030" t="str">
            <v>Chirografario - Altro</v>
          </cell>
          <cell r="AN4030" t="str">
            <v>CONSUMER - NON IPO</v>
          </cell>
        </row>
        <row r="4031">
          <cell r="M4031">
            <v>52534.97</v>
          </cell>
          <cell r="N4031">
            <v>52534.97</v>
          </cell>
          <cell r="R4031">
            <v>3661.17</v>
          </cell>
          <cell r="AB4031" t="str">
            <v>Chirografario</v>
          </cell>
          <cell r="AK4031">
            <v>125508.20230136986</v>
          </cell>
          <cell r="AL4031" t="str">
            <v>Chirografario</v>
          </cell>
          <cell r="AM4031" t="str">
            <v>Chirografario - Altro</v>
          </cell>
          <cell r="AN4031" t="str">
            <v>SME &amp; CORP. - NON IPO</v>
          </cell>
        </row>
        <row r="4032">
          <cell r="M4032">
            <v>43840.58</v>
          </cell>
          <cell r="N4032">
            <v>43840.58</v>
          </cell>
          <cell r="R4032">
            <v>14749.58</v>
          </cell>
          <cell r="AB4032" t="str">
            <v>Chirografario</v>
          </cell>
          <cell r="AK4032">
            <v>46723.248273972604</v>
          </cell>
          <cell r="AL4032" t="str">
            <v>Chirografario</v>
          </cell>
          <cell r="AM4032" t="str">
            <v>Chirografario - Altro</v>
          </cell>
          <cell r="AN4032" t="str">
            <v>SME &amp; CORP. - NON IPO</v>
          </cell>
        </row>
        <row r="4033">
          <cell r="M4033">
            <v>28439.940000000002</v>
          </cell>
          <cell r="N4033">
            <v>28439.94</v>
          </cell>
          <cell r="R4033">
            <v>3579.16</v>
          </cell>
          <cell r="AB4033" t="str">
            <v>Chirografario</v>
          </cell>
          <cell r="AK4033">
            <v>36932.963178082187</v>
          </cell>
          <cell r="AL4033" t="str">
            <v>Chirografario</v>
          </cell>
          <cell r="AM4033" t="str">
            <v>Chirografario - Altro</v>
          </cell>
          <cell r="AN4033" t="str">
            <v>SME &amp; CORP. - NON IPO</v>
          </cell>
        </row>
        <row r="4034">
          <cell r="M4034">
            <v>32611.4</v>
          </cell>
          <cell r="N4034">
            <v>32611.4</v>
          </cell>
          <cell r="R4034">
            <v>0</v>
          </cell>
          <cell r="AB4034" t="str">
            <v>Chirografario</v>
          </cell>
          <cell r="AK4034">
            <v>410992.98630136991</v>
          </cell>
          <cell r="AL4034" t="str">
            <v>Chirografario</v>
          </cell>
          <cell r="AM4034" t="str">
            <v>Chirografario - Altro</v>
          </cell>
          <cell r="AN4034" t="str">
            <v>CONSUMER - NON IPO</v>
          </cell>
        </row>
        <row r="4035">
          <cell r="M4035">
            <v>29548.51</v>
          </cell>
          <cell r="N4035">
            <v>29548.51</v>
          </cell>
          <cell r="R4035">
            <v>21260.91</v>
          </cell>
          <cell r="AB4035" t="str">
            <v>Chirografario</v>
          </cell>
          <cell r="AK4035">
            <v>171300.40317808217</v>
          </cell>
          <cell r="AL4035" t="str">
            <v>Chirografario</v>
          </cell>
          <cell r="AM4035" t="str">
            <v>Chirografario - Altro</v>
          </cell>
          <cell r="AN4035" t="str">
            <v>CONSUMER - NON IPO</v>
          </cell>
        </row>
        <row r="4036">
          <cell r="M4036">
            <v>2331.9299999999998</v>
          </cell>
          <cell r="N4036">
            <v>2331.9300000000003</v>
          </cell>
          <cell r="R4036">
            <v>515.72</v>
          </cell>
          <cell r="AB4036" t="str">
            <v>Chirografario</v>
          </cell>
          <cell r="AK4036">
            <v>7628.286082191782</v>
          </cell>
          <cell r="AL4036" t="str">
            <v>Chirografario</v>
          </cell>
          <cell r="AM4036" t="str">
            <v>Chirografario - Altro</v>
          </cell>
          <cell r="AN4036" t="str">
            <v>CONSUMER - NON IPO</v>
          </cell>
        </row>
        <row r="4037">
          <cell r="M4037">
            <v>23227.52</v>
          </cell>
          <cell r="N4037">
            <v>23227.52</v>
          </cell>
          <cell r="R4037">
            <v>3025.46</v>
          </cell>
          <cell r="AB4037" t="str">
            <v>Chirografario</v>
          </cell>
          <cell r="AK4037">
            <v>60391.552000000003</v>
          </cell>
          <cell r="AL4037" t="str">
            <v>Chirografario</v>
          </cell>
          <cell r="AM4037" t="str">
            <v>Chirografario - Altro</v>
          </cell>
          <cell r="AN4037" t="str">
            <v>CONSUMER - NON IPO</v>
          </cell>
        </row>
        <row r="4038">
          <cell r="M4038">
            <v>6731.3600000000006</v>
          </cell>
          <cell r="N4038">
            <v>6731.36</v>
          </cell>
          <cell r="R4038">
            <v>3511.9500000000003</v>
          </cell>
          <cell r="AB4038" t="str">
            <v>Chirografario</v>
          </cell>
          <cell r="AK4038">
            <v>11434.090958904108</v>
          </cell>
          <cell r="AL4038" t="str">
            <v>Chirografario</v>
          </cell>
          <cell r="AM4038" t="str">
            <v>Chirografario - Altro</v>
          </cell>
          <cell r="AN4038" t="str">
            <v>CONSUMER - NON IPO</v>
          </cell>
        </row>
        <row r="4039">
          <cell r="M4039">
            <v>11311.89</v>
          </cell>
          <cell r="N4039">
            <v>11311.89</v>
          </cell>
          <cell r="R4039">
            <v>1376.58</v>
          </cell>
          <cell r="AB4039" t="str">
            <v>Chirografario</v>
          </cell>
          <cell r="AK4039">
            <v>20950.240109589038</v>
          </cell>
          <cell r="AL4039" t="str">
            <v>Chirografario</v>
          </cell>
          <cell r="AM4039" t="str">
            <v>Chirografario - Altro</v>
          </cell>
          <cell r="AN4039" t="str">
            <v>CONSUMER - NON IPO</v>
          </cell>
        </row>
        <row r="4040">
          <cell r="M4040">
            <v>31451.93</v>
          </cell>
          <cell r="N4040">
            <v>31451.93</v>
          </cell>
          <cell r="R4040">
            <v>4374.07</v>
          </cell>
          <cell r="AB4040" t="str">
            <v>Chirografario</v>
          </cell>
          <cell r="AK4040">
            <v>109607.82180821917</v>
          </cell>
          <cell r="AL4040" t="str">
            <v>Chirografario</v>
          </cell>
          <cell r="AM4040" t="str">
            <v>Chirografario - Altro</v>
          </cell>
          <cell r="AN4040" t="str">
            <v>CONSUMER - NON IPO</v>
          </cell>
        </row>
        <row r="4041">
          <cell r="M4041">
            <v>12548.72</v>
          </cell>
          <cell r="N4041">
            <v>12548.720000000001</v>
          </cell>
          <cell r="R4041">
            <v>2813.35</v>
          </cell>
          <cell r="AB4041" t="str">
            <v>Chirografario</v>
          </cell>
          <cell r="AK4041">
            <v>45175.392000000007</v>
          </cell>
          <cell r="AL4041" t="str">
            <v>Chirografario</v>
          </cell>
          <cell r="AM4041" t="str">
            <v>Chirografario - Altro</v>
          </cell>
          <cell r="AN4041" t="str">
            <v>CONSUMER - NON IPO</v>
          </cell>
        </row>
        <row r="4042">
          <cell r="M4042">
            <v>4046.07</v>
          </cell>
          <cell r="N4042">
            <v>4046.0699999999997</v>
          </cell>
          <cell r="R4042">
            <v>718.78</v>
          </cell>
          <cell r="AB4042" t="str">
            <v>Chirografario</v>
          </cell>
          <cell r="AK4042">
            <v>8967.8647397260265</v>
          </cell>
          <cell r="AL4042" t="str">
            <v>Chirografario</v>
          </cell>
          <cell r="AM4042" t="str">
            <v>Chirografario - Altro</v>
          </cell>
          <cell r="AN4042" t="str">
            <v>CONSUMER - NON IPO</v>
          </cell>
        </row>
        <row r="4043">
          <cell r="M4043">
            <v>29206.22</v>
          </cell>
          <cell r="N4043">
            <v>29206.22</v>
          </cell>
          <cell r="R4043">
            <v>4246.8999999999996</v>
          </cell>
          <cell r="AB4043" t="str">
            <v>Chirografario</v>
          </cell>
          <cell r="AK4043">
            <v>35927.651452054793</v>
          </cell>
          <cell r="AL4043" t="str">
            <v>Chirografario</v>
          </cell>
          <cell r="AM4043" t="str">
            <v>Chirografario - Altro</v>
          </cell>
          <cell r="AN4043" t="str">
            <v>CONSUMER - NON IPO</v>
          </cell>
        </row>
        <row r="4044">
          <cell r="M4044">
            <v>32055.05</v>
          </cell>
          <cell r="N4044">
            <v>32055.05</v>
          </cell>
          <cell r="R4044">
            <v>4310.4399999999996</v>
          </cell>
          <cell r="AB4044" t="str">
            <v>Chirografario</v>
          </cell>
          <cell r="AK4044">
            <v>39432.102602739724</v>
          </cell>
          <cell r="AL4044" t="str">
            <v>Chirografario</v>
          </cell>
          <cell r="AM4044" t="str">
            <v>Chirografario - Altro</v>
          </cell>
          <cell r="AN4044" t="str">
            <v>CONSUMER - NON IPO</v>
          </cell>
        </row>
        <row r="4045">
          <cell r="M4045">
            <v>30944.84</v>
          </cell>
          <cell r="N4045">
            <v>30944.839999999997</v>
          </cell>
          <cell r="R4045">
            <v>5025.6099999999997</v>
          </cell>
          <cell r="AB4045" t="str">
            <v>Chirografario</v>
          </cell>
          <cell r="AK4045">
            <v>46035.748273972597</v>
          </cell>
          <cell r="AL4045" t="str">
            <v>Chirografario</v>
          </cell>
          <cell r="AM4045" t="str">
            <v>Chirografario - Altro</v>
          </cell>
          <cell r="AN4045" t="str">
            <v>CONSUMER - NON IPO</v>
          </cell>
        </row>
        <row r="4046">
          <cell r="M4046">
            <v>39028.979999999996</v>
          </cell>
          <cell r="N4046">
            <v>39028.980000000003</v>
          </cell>
          <cell r="R4046">
            <v>7436.7099999999991</v>
          </cell>
          <cell r="AB4046" t="str">
            <v>Chirografario</v>
          </cell>
          <cell r="AK4046">
            <v>76774.815452054798</v>
          </cell>
          <cell r="AL4046" t="str">
            <v>Chirografario</v>
          </cell>
          <cell r="AM4046" t="str">
            <v>Chirografario - Altro</v>
          </cell>
          <cell r="AN4046" t="str">
            <v>CONSUMER - NON IPO</v>
          </cell>
        </row>
        <row r="4047">
          <cell r="M4047">
            <v>24057.41</v>
          </cell>
          <cell r="N4047">
            <v>24057.410000000003</v>
          </cell>
          <cell r="R4047">
            <v>4125.2299999999996</v>
          </cell>
          <cell r="AB4047" t="str">
            <v>Chirografario</v>
          </cell>
          <cell r="AK4047">
            <v>48048.909287671238</v>
          </cell>
          <cell r="AL4047" t="str">
            <v>Chirografario</v>
          </cell>
          <cell r="AM4047" t="str">
            <v>Chirografario - Altro</v>
          </cell>
          <cell r="AN4047" t="str">
            <v>CONSUMER - NON IPO</v>
          </cell>
        </row>
        <row r="4048">
          <cell r="M4048">
            <v>31925.200000000001</v>
          </cell>
          <cell r="N4048">
            <v>31925.200000000001</v>
          </cell>
          <cell r="R4048">
            <v>4575.3999999999996</v>
          </cell>
          <cell r="AB4048" t="str">
            <v>Chirografario</v>
          </cell>
          <cell r="AK4048">
            <v>38922.504109589041</v>
          </cell>
          <cell r="AL4048" t="str">
            <v>Chirografario</v>
          </cell>
          <cell r="AM4048" t="str">
            <v>Chirografario - Altro</v>
          </cell>
          <cell r="AN4048" t="str">
            <v>CONSUMER - NON IPO</v>
          </cell>
        </row>
        <row r="4049">
          <cell r="M4049">
            <v>2650.65</v>
          </cell>
          <cell r="N4049">
            <v>2650.65</v>
          </cell>
          <cell r="R4049">
            <v>394.83</v>
          </cell>
          <cell r="AB4049" t="str">
            <v>Chirografario</v>
          </cell>
          <cell r="AK4049">
            <v>4553.3083561643834</v>
          </cell>
          <cell r="AL4049" t="str">
            <v>Chirografario</v>
          </cell>
          <cell r="AM4049" t="str">
            <v>Chirografario - Altro</v>
          </cell>
          <cell r="AN4049" t="str">
            <v>CONSUMER - NON IPO</v>
          </cell>
        </row>
        <row r="4050">
          <cell r="M4050">
            <v>25906.66</v>
          </cell>
          <cell r="N4050">
            <v>25906.66</v>
          </cell>
          <cell r="R4050">
            <v>5805.57</v>
          </cell>
          <cell r="AB4050" t="str">
            <v>Chirografario</v>
          </cell>
          <cell r="AK4050">
            <v>88011.666849315065</v>
          </cell>
          <cell r="AL4050" t="str">
            <v>Chirografario</v>
          </cell>
          <cell r="AM4050" t="str">
            <v>Chirografario - Altro</v>
          </cell>
          <cell r="AN4050" t="str">
            <v>CONSUMER - NON IPO</v>
          </cell>
        </row>
        <row r="4051">
          <cell r="M4051">
            <v>37092.519999999997</v>
          </cell>
          <cell r="N4051">
            <v>37092.520000000004</v>
          </cell>
          <cell r="R4051">
            <v>5117</v>
          </cell>
          <cell r="AB4051" t="str">
            <v>Chirografario</v>
          </cell>
          <cell r="AK4051">
            <v>132008.72186301372</v>
          </cell>
          <cell r="AL4051" t="str">
            <v>Chirografario</v>
          </cell>
          <cell r="AM4051" t="str">
            <v>Chirografario - Altro</v>
          </cell>
          <cell r="AN4051" t="str">
            <v>CONSUMER - NON IPO</v>
          </cell>
        </row>
        <row r="4052">
          <cell r="M4052">
            <v>33402.080000000002</v>
          </cell>
          <cell r="N4052">
            <v>33402.080000000002</v>
          </cell>
          <cell r="R4052">
            <v>0</v>
          </cell>
          <cell r="AB4052" t="str">
            <v>Chirografario</v>
          </cell>
          <cell r="AK4052">
            <v>68908.948602739736</v>
          </cell>
          <cell r="AL4052" t="str">
            <v>Chirografario</v>
          </cell>
          <cell r="AM4052" t="str">
            <v>Chirografario - Altro</v>
          </cell>
          <cell r="AN4052" t="str">
            <v>CONSUMER - NON IPO</v>
          </cell>
        </row>
        <row r="4053">
          <cell r="M4053">
            <v>27547.72</v>
          </cell>
          <cell r="N4053">
            <v>27547.72</v>
          </cell>
          <cell r="R4053">
            <v>4807.7700000000004</v>
          </cell>
          <cell r="AB4053" t="str">
            <v>Chirografario</v>
          </cell>
          <cell r="AK4053">
            <v>100454.83649315069</v>
          </cell>
          <cell r="AL4053" t="str">
            <v>Chirografario</v>
          </cell>
          <cell r="AM4053" t="str">
            <v>Chirografario - Altro</v>
          </cell>
          <cell r="AN4053" t="str">
            <v>CONSUMER - NON IPO</v>
          </cell>
        </row>
        <row r="4054">
          <cell r="M4054">
            <v>34411.17</v>
          </cell>
          <cell r="N4054">
            <v>34411.17</v>
          </cell>
          <cell r="R4054">
            <v>3075.72</v>
          </cell>
          <cell r="AB4054" t="str">
            <v>Chirografario</v>
          </cell>
          <cell r="AK4054">
            <v>42330.452958904105</v>
          </cell>
          <cell r="AL4054" t="str">
            <v>Chirografario</v>
          </cell>
          <cell r="AM4054" t="str">
            <v>Chirografario - Altro</v>
          </cell>
          <cell r="AN4054" t="str">
            <v>CONSUMER - NON IPO</v>
          </cell>
        </row>
        <row r="4055">
          <cell r="M4055">
            <v>47835.07</v>
          </cell>
          <cell r="N4055">
            <v>47835.07</v>
          </cell>
          <cell r="R4055">
            <v>8316.7199999999993</v>
          </cell>
          <cell r="AB4055" t="str">
            <v>Chirografario</v>
          </cell>
          <cell r="AK4055">
            <v>84792.576136986303</v>
          </cell>
          <cell r="AL4055" t="str">
            <v>Chirografario</v>
          </cell>
          <cell r="AM4055" t="str">
            <v>Chirografario - Altro</v>
          </cell>
          <cell r="AN4055" t="str">
            <v>CONSUMER - NON IPO</v>
          </cell>
        </row>
        <row r="4056">
          <cell r="M4056">
            <v>40348.99</v>
          </cell>
          <cell r="N4056">
            <v>40348.990000000005</v>
          </cell>
          <cell r="R4056">
            <v>5791.4</v>
          </cell>
          <cell r="AB4056" t="str">
            <v>Chirografario</v>
          </cell>
          <cell r="AK4056">
            <v>71522.730219178091</v>
          </cell>
          <cell r="AL4056" t="str">
            <v>Chirografario</v>
          </cell>
          <cell r="AM4056" t="str">
            <v>Chirografario - Altro</v>
          </cell>
          <cell r="AN4056" t="str">
            <v>CONSUMER - NON IPO</v>
          </cell>
        </row>
        <row r="4057">
          <cell r="M4057">
            <v>42742.26</v>
          </cell>
          <cell r="N4057">
            <v>42742.26</v>
          </cell>
          <cell r="R4057">
            <v>7206.51</v>
          </cell>
          <cell r="AB4057" t="str">
            <v>Chirografario</v>
          </cell>
          <cell r="AK4057">
            <v>88646.276219178093</v>
          </cell>
          <cell r="AL4057" t="str">
            <v>Chirografario</v>
          </cell>
          <cell r="AM4057" t="str">
            <v>Chirografario - Altro</v>
          </cell>
          <cell r="AN4057" t="str">
            <v>CONSUMER - NON IPO</v>
          </cell>
        </row>
        <row r="4058">
          <cell r="M4058">
            <v>42065.24</v>
          </cell>
          <cell r="N4058">
            <v>42065.24</v>
          </cell>
          <cell r="R4058">
            <v>7966.11</v>
          </cell>
          <cell r="AB4058" t="str">
            <v>Chirografario</v>
          </cell>
          <cell r="AK4058">
            <v>87242.155287671223</v>
          </cell>
          <cell r="AL4058" t="str">
            <v>Chirografario</v>
          </cell>
          <cell r="AM4058" t="str">
            <v>Chirografario - Altro</v>
          </cell>
          <cell r="AN4058" t="str">
            <v>CONSUMER - NON IPO</v>
          </cell>
        </row>
        <row r="4059">
          <cell r="M4059">
            <v>30363.33</v>
          </cell>
          <cell r="N4059">
            <v>30363.33</v>
          </cell>
          <cell r="R4059">
            <v>4388.47</v>
          </cell>
          <cell r="AB4059" t="str">
            <v>Chirografario</v>
          </cell>
          <cell r="AK4059">
            <v>53822.121945205479</v>
          </cell>
          <cell r="AL4059" t="str">
            <v>Chirografario</v>
          </cell>
          <cell r="AM4059" t="str">
            <v>Chirografario - Altro</v>
          </cell>
          <cell r="AN4059" t="str">
            <v>CONSUMER - NON IPO</v>
          </cell>
        </row>
        <row r="4060">
          <cell r="M4060">
            <v>36557.06</v>
          </cell>
          <cell r="N4060">
            <v>36557.06</v>
          </cell>
          <cell r="R4060">
            <v>13804.8</v>
          </cell>
          <cell r="AB4060" t="str">
            <v>Chirografario</v>
          </cell>
          <cell r="AK4060">
            <v>213633.44926027395</v>
          </cell>
          <cell r="AL4060" t="str">
            <v>Chirografario</v>
          </cell>
          <cell r="AM4060" t="str">
            <v>Chirografario - Altro</v>
          </cell>
          <cell r="AN4060" t="str">
            <v>CONSUMER - NON IPO</v>
          </cell>
        </row>
        <row r="4061">
          <cell r="M4061">
            <v>36952.699999999997</v>
          </cell>
          <cell r="N4061">
            <v>36952.700000000004</v>
          </cell>
          <cell r="R4061">
            <v>5161.2700000000004</v>
          </cell>
          <cell r="AB4061" t="str">
            <v>Chirografario</v>
          </cell>
          <cell r="AK4061">
            <v>143254.9876712329</v>
          </cell>
          <cell r="AL4061" t="str">
            <v>Chirografario</v>
          </cell>
          <cell r="AM4061" t="str">
            <v>Chirografario - Altro</v>
          </cell>
          <cell r="AN4061" t="str">
            <v>CONSUMER - NON IPO</v>
          </cell>
        </row>
        <row r="4062">
          <cell r="M4062">
            <v>33157.870000000003</v>
          </cell>
          <cell r="N4062">
            <v>33157.869999999995</v>
          </cell>
          <cell r="R4062">
            <v>6051.87</v>
          </cell>
          <cell r="AB4062" t="str">
            <v>Chirografario</v>
          </cell>
          <cell r="AK4062">
            <v>49328.009342465746</v>
          </cell>
          <cell r="AL4062" t="str">
            <v>Chirografario</v>
          </cell>
          <cell r="AM4062" t="str">
            <v>Chirografario - Altro</v>
          </cell>
          <cell r="AN4062" t="str">
            <v>CONSUMER - NON IPO</v>
          </cell>
        </row>
        <row r="4063">
          <cell r="M4063">
            <v>28529.81</v>
          </cell>
          <cell r="N4063">
            <v>28529.81</v>
          </cell>
          <cell r="R4063">
            <v>5138.55</v>
          </cell>
          <cell r="AB4063" t="str">
            <v>Chirografario</v>
          </cell>
          <cell r="AK4063">
            <v>70269.312849315073</v>
          </cell>
          <cell r="AL4063" t="str">
            <v>Chirografario</v>
          </cell>
          <cell r="AM4063" t="str">
            <v>Chirografario - Altro</v>
          </cell>
          <cell r="AN4063" t="str">
            <v>CONSUMER - NON IPO</v>
          </cell>
        </row>
        <row r="4064">
          <cell r="M4064">
            <v>22846.720000000001</v>
          </cell>
          <cell r="N4064">
            <v>22846.719999999998</v>
          </cell>
          <cell r="R4064">
            <v>58.07</v>
          </cell>
          <cell r="AB4064" t="str">
            <v>Chirografario</v>
          </cell>
          <cell r="AK4064">
            <v>40498.158465753419</v>
          </cell>
          <cell r="AL4064" t="str">
            <v>Chirografario</v>
          </cell>
          <cell r="AM4064" t="str">
            <v>Chirografario - Altro</v>
          </cell>
          <cell r="AN4064" t="str">
            <v>CONSUMER - NON IPO</v>
          </cell>
        </row>
        <row r="4065">
          <cell r="M4065">
            <v>56455.91</v>
          </cell>
          <cell r="N4065">
            <v>56455.91</v>
          </cell>
          <cell r="R4065">
            <v>8779.0300000000007</v>
          </cell>
          <cell r="AB4065" t="str">
            <v>Chirografario</v>
          </cell>
          <cell r="AK4065">
            <v>83987.833232876714</v>
          </cell>
          <cell r="AL4065" t="str">
            <v>Chirografario</v>
          </cell>
          <cell r="AM4065" t="str">
            <v>Chirografario - Altro</v>
          </cell>
          <cell r="AN4065" t="str">
            <v>CONSUMER - NON IPO</v>
          </cell>
        </row>
        <row r="4066">
          <cell r="M4066">
            <v>29493.96</v>
          </cell>
          <cell r="N4066">
            <v>29493.960000000003</v>
          </cell>
          <cell r="R4066">
            <v>6446.59</v>
          </cell>
          <cell r="AB4066" t="str">
            <v>Chirografario</v>
          </cell>
          <cell r="AK4066">
            <v>90259.598136986315</v>
          </cell>
          <cell r="AL4066" t="str">
            <v>Chirografario</v>
          </cell>
          <cell r="AM4066" t="str">
            <v>Chirografario - Altro</v>
          </cell>
          <cell r="AN4066" t="str">
            <v>CONSUMER - NON IPO</v>
          </cell>
        </row>
        <row r="4067">
          <cell r="M4067">
            <v>40138.57</v>
          </cell>
          <cell r="N4067">
            <v>40138.57</v>
          </cell>
          <cell r="R4067">
            <v>7265.86</v>
          </cell>
          <cell r="AB4067" t="str">
            <v>Chirografario</v>
          </cell>
          <cell r="AK4067">
            <v>94353.13167123287</v>
          </cell>
          <cell r="AL4067" t="str">
            <v>Chirografario</v>
          </cell>
          <cell r="AM4067" t="str">
            <v>Chirografario - Altro</v>
          </cell>
          <cell r="AN4067" t="str">
            <v>CONSUMER - NON IPO</v>
          </cell>
        </row>
        <row r="4068">
          <cell r="M4068">
            <v>29899.279999999999</v>
          </cell>
          <cell r="N4068">
            <v>29899.279999999999</v>
          </cell>
          <cell r="R4068">
            <v>4318.78</v>
          </cell>
          <cell r="AB4068" t="str">
            <v>Chirografario</v>
          </cell>
          <cell r="AK4068">
            <v>62174.119232876707</v>
          </cell>
          <cell r="AL4068" t="str">
            <v>Chirografario</v>
          </cell>
          <cell r="AM4068" t="str">
            <v>Chirografario - Altro</v>
          </cell>
          <cell r="AN4068" t="str">
            <v>CONSUMER - NON IPO</v>
          </cell>
        </row>
        <row r="4069">
          <cell r="M4069">
            <v>38012.69</v>
          </cell>
          <cell r="N4069">
            <v>38012.69</v>
          </cell>
          <cell r="R4069">
            <v>6502.47</v>
          </cell>
          <cell r="AB4069" t="str">
            <v>Chirografario</v>
          </cell>
          <cell r="AK4069">
            <v>138616.13805479452</v>
          </cell>
          <cell r="AL4069" t="str">
            <v>Chirografario</v>
          </cell>
          <cell r="AM4069" t="str">
            <v>Chirografario - Altro</v>
          </cell>
          <cell r="AN4069" t="str">
            <v>CONSUMER - NON IPO</v>
          </cell>
        </row>
        <row r="4070">
          <cell r="M4070">
            <v>34429.440000000002</v>
          </cell>
          <cell r="N4070">
            <v>34429.440000000002</v>
          </cell>
          <cell r="R4070">
            <v>6376.95</v>
          </cell>
          <cell r="AB4070" t="str">
            <v>Chirografario</v>
          </cell>
          <cell r="AK4070">
            <v>51219.687452054801</v>
          </cell>
          <cell r="AL4070" t="str">
            <v>Chirografario</v>
          </cell>
          <cell r="AM4070" t="str">
            <v>Chirografario - Altro</v>
          </cell>
          <cell r="AN4070" t="str">
            <v>CONSUMER - NON IPO</v>
          </cell>
        </row>
        <row r="4071">
          <cell r="M4071">
            <v>27180.41</v>
          </cell>
          <cell r="N4071">
            <v>27180.410000000003</v>
          </cell>
          <cell r="R4071">
            <v>4306.2299999999996</v>
          </cell>
          <cell r="AB4071" t="str">
            <v>Chirografario</v>
          </cell>
          <cell r="AK4071">
            <v>92338.927123287678</v>
          </cell>
          <cell r="AL4071" t="str">
            <v>Chirografario</v>
          </cell>
          <cell r="AM4071" t="str">
            <v>Chirografario - Altro</v>
          </cell>
          <cell r="AN4071" t="str">
            <v>CONSUMER - NON IPO</v>
          </cell>
        </row>
        <row r="4072">
          <cell r="M4072">
            <v>58679.47</v>
          </cell>
          <cell r="N4072">
            <v>58679.469999999994</v>
          </cell>
          <cell r="R4072">
            <v>8691.8799999999992</v>
          </cell>
          <cell r="AB4072" t="str">
            <v>Chirografario</v>
          </cell>
          <cell r="AK4072">
            <v>72183.78638356163</v>
          </cell>
          <cell r="AL4072" t="str">
            <v>Chirografario</v>
          </cell>
          <cell r="AM4072" t="str">
            <v>Chirografario - Altro</v>
          </cell>
          <cell r="AN4072" t="str">
            <v>CONSUMER - NON IPO</v>
          </cell>
        </row>
        <row r="4073">
          <cell r="M4073">
            <v>2641.72</v>
          </cell>
          <cell r="N4073">
            <v>2641.72</v>
          </cell>
          <cell r="R4073">
            <v>354.31</v>
          </cell>
          <cell r="AB4073" t="str">
            <v>Chirografario</v>
          </cell>
          <cell r="AK4073">
            <v>4537.9683287671223</v>
          </cell>
          <cell r="AL4073" t="str">
            <v>Chirografario</v>
          </cell>
          <cell r="AM4073" t="str">
            <v>Chirografario - Altro</v>
          </cell>
          <cell r="AN4073" t="str">
            <v>CONSUMER - NON IPO</v>
          </cell>
        </row>
        <row r="4074">
          <cell r="M4074">
            <v>40475.769999999997</v>
          </cell>
          <cell r="N4074">
            <v>40475.769999999997</v>
          </cell>
          <cell r="R4074">
            <v>8889.7900000000009</v>
          </cell>
          <cell r="AB4074" t="str">
            <v>Chirografario</v>
          </cell>
          <cell r="AK4074">
            <v>68753.362739726013</v>
          </cell>
          <cell r="AL4074" t="str">
            <v>Chirografario</v>
          </cell>
          <cell r="AM4074" t="str">
            <v>Chirografario - Altro</v>
          </cell>
          <cell r="AN4074" t="str">
            <v>CONSUMER - NON IPO</v>
          </cell>
        </row>
        <row r="4075">
          <cell r="M4075">
            <v>31728.94</v>
          </cell>
          <cell r="N4075">
            <v>31728.94</v>
          </cell>
          <cell r="R4075">
            <v>4074.7</v>
          </cell>
          <cell r="AB4075" t="str">
            <v>Chirografario</v>
          </cell>
          <cell r="AK4075">
            <v>38074.727999999996</v>
          </cell>
          <cell r="AL4075" t="str">
            <v>Chirografario</v>
          </cell>
          <cell r="AM4075" t="str">
            <v>Chirografario - Altro</v>
          </cell>
          <cell r="AN4075" t="str">
            <v>CONSUMER - NON IPO</v>
          </cell>
        </row>
        <row r="4076">
          <cell r="M4076">
            <v>71585.919999999998</v>
          </cell>
          <cell r="N4076">
            <v>71585.919999999998</v>
          </cell>
          <cell r="R4076">
            <v>7453.91</v>
          </cell>
          <cell r="AB4076" t="str">
            <v>Chirografario</v>
          </cell>
          <cell r="AK4076">
            <v>106496.3138630137</v>
          </cell>
          <cell r="AL4076" t="str">
            <v>Chirografario</v>
          </cell>
          <cell r="AM4076" t="str">
            <v>Chirografario - Altro</v>
          </cell>
          <cell r="AN4076" t="str">
            <v>CONSUMER - NON IPO</v>
          </cell>
        </row>
        <row r="4077">
          <cell r="M4077">
            <v>48316.75</v>
          </cell>
          <cell r="N4077">
            <v>48316.75</v>
          </cell>
          <cell r="R4077">
            <v>6678.08</v>
          </cell>
          <cell r="AB4077" t="str">
            <v>Chirografario</v>
          </cell>
          <cell r="AK4077">
            <v>183603.65</v>
          </cell>
          <cell r="AL4077" t="str">
            <v>Chirografario</v>
          </cell>
          <cell r="AM4077" t="str">
            <v>Chirografario - Altro</v>
          </cell>
          <cell r="AN4077" t="str">
            <v>CONSUMER - NON IPO</v>
          </cell>
        </row>
        <row r="4078">
          <cell r="M4078">
            <v>27485.53</v>
          </cell>
          <cell r="N4078">
            <v>27485.530000000002</v>
          </cell>
          <cell r="R4078">
            <v>0</v>
          </cell>
          <cell r="AB4078" t="str">
            <v>Chirografario</v>
          </cell>
          <cell r="AK4078">
            <v>94730.949972602742</v>
          </cell>
          <cell r="AL4078" t="str">
            <v>Chirografario</v>
          </cell>
          <cell r="AM4078" t="str">
            <v>Chirografario - Altro</v>
          </cell>
          <cell r="AN4078" t="str">
            <v>CONSUMER - NON IPO</v>
          </cell>
        </row>
        <row r="4079">
          <cell r="M4079">
            <v>28944.7</v>
          </cell>
          <cell r="N4079">
            <v>28944.7</v>
          </cell>
          <cell r="R4079">
            <v>5235.92</v>
          </cell>
          <cell r="AB4079" t="str">
            <v>Chirografario</v>
          </cell>
          <cell r="AK4079">
            <v>70656.788219178081</v>
          </cell>
          <cell r="AL4079" t="str">
            <v>Chirografario</v>
          </cell>
          <cell r="AM4079" t="str">
            <v>Chirografario - Altro</v>
          </cell>
          <cell r="AN4079" t="str">
            <v>CONSUMER - NON IPO</v>
          </cell>
        </row>
        <row r="4080">
          <cell r="M4080">
            <v>39731.01</v>
          </cell>
          <cell r="N4080">
            <v>39731.01</v>
          </cell>
          <cell r="R4080">
            <v>5498.96</v>
          </cell>
          <cell r="AB4080" t="str">
            <v>Chirografario</v>
          </cell>
          <cell r="AK4080">
            <v>48874.584904109586</v>
          </cell>
          <cell r="AL4080" t="str">
            <v>Chirografario</v>
          </cell>
          <cell r="AM4080" t="str">
            <v>Chirografario - Altro</v>
          </cell>
          <cell r="AN4080" t="str">
            <v>CONSUMER - NON IPO</v>
          </cell>
        </row>
        <row r="4081">
          <cell r="M4081">
            <v>39717.839999999997</v>
          </cell>
          <cell r="N4081">
            <v>39717.839999999997</v>
          </cell>
          <cell r="R4081">
            <v>1410.89</v>
          </cell>
          <cell r="AB4081" t="str">
            <v>Chirografario</v>
          </cell>
          <cell r="AK4081">
            <v>147880.94399999999</v>
          </cell>
          <cell r="AL4081" t="str">
            <v>Chirografario</v>
          </cell>
          <cell r="AM4081" t="str">
            <v>Chirografario - Altro</v>
          </cell>
          <cell r="AN4081" t="str">
            <v>CONSUMER - NON IPO</v>
          </cell>
        </row>
        <row r="4082">
          <cell r="M4082">
            <v>45650.64</v>
          </cell>
          <cell r="N4082">
            <v>45650.64</v>
          </cell>
          <cell r="R4082">
            <v>1122.51</v>
          </cell>
          <cell r="AB4082" t="str">
            <v>Chirografario</v>
          </cell>
          <cell r="AK4082">
            <v>94678.176657534248</v>
          </cell>
          <cell r="AL4082" t="str">
            <v>Chirografario</v>
          </cell>
          <cell r="AM4082" t="str">
            <v>Chirografario - Altro</v>
          </cell>
          <cell r="AN4082" t="str">
            <v>CONSUMER - NON IPO</v>
          </cell>
        </row>
        <row r="4083">
          <cell r="M4083">
            <v>37843.93</v>
          </cell>
          <cell r="N4083">
            <v>37843.93</v>
          </cell>
          <cell r="R4083">
            <v>4767.17</v>
          </cell>
          <cell r="AB4083" t="str">
            <v>Chirografario</v>
          </cell>
          <cell r="AK4083">
            <v>46553.218000000001</v>
          </cell>
          <cell r="AL4083" t="str">
            <v>Chirografario</v>
          </cell>
          <cell r="AM4083" t="str">
            <v>Chirografario - Altro</v>
          </cell>
          <cell r="AN4083" t="str">
            <v>CONSUMER - NON IPO</v>
          </cell>
        </row>
        <row r="4084">
          <cell r="M4084">
            <v>27313.85</v>
          </cell>
          <cell r="N4084">
            <v>27313.850000000002</v>
          </cell>
          <cell r="R4084">
            <v>5152.79</v>
          </cell>
          <cell r="AB4084" t="str">
            <v>Chirografario</v>
          </cell>
          <cell r="AK4084">
            <v>101697.32095890412</v>
          </cell>
          <cell r="AL4084" t="str">
            <v>Chirografario</v>
          </cell>
          <cell r="AM4084" t="str">
            <v>Chirografario - Altro</v>
          </cell>
          <cell r="AN4084" t="str">
            <v>CONSUMER - NON IPO</v>
          </cell>
        </row>
        <row r="4085">
          <cell r="M4085">
            <v>33473.629999999997</v>
          </cell>
          <cell r="N4085">
            <v>33473.629999999997</v>
          </cell>
          <cell r="R4085">
            <v>4658.66</v>
          </cell>
          <cell r="AB4085" t="str">
            <v>Chirografario</v>
          </cell>
          <cell r="AK4085">
            <v>41177.150328767115</v>
          </cell>
          <cell r="AL4085" t="str">
            <v>Chirografario</v>
          </cell>
          <cell r="AM4085" t="str">
            <v>Chirografario - Altro</v>
          </cell>
          <cell r="AN4085" t="str">
            <v>CONSUMER - NON IPO</v>
          </cell>
        </row>
        <row r="4086">
          <cell r="M4086">
            <v>34721.629999999997</v>
          </cell>
          <cell r="N4086">
            <v>34721.629999999997</v>
          </cell>
          <cell r="R4086">
            <v>6271.54</v>
          </cell>
          <cell r="AB4086" t="str">
            <v>Chirografario</v>
          </cell>
          <cell r="AK4086">
            <v>62974.572767123289</v>
          </cell>
          <cell r="AL4086" t="str">
            <v>Chirografario</v>
          </cell>
          <cell r="AM4086" t="str">
            <v>Chirografario - Altro</v>
          </cell>
          <cell r="AN4086" t="str">
            <v>CONSUMER - NON IPO</v>
          </cell>
        </row>
        <row r="4087">
          <cell r="M4087">
            <v>19786.189999999999</v>
          </cell>
          <cell r="N4087">
            <v>19786.189999999999</v>
          </cell>
          <cell r="R4087">
            <v>2903.7</v>
          </cell>
          <cell r="AB4087" t="str">
            <v>Chirografario</v>
          </cell>
          <cell r="AK4087">
            <v>29435.345671232873</v>
          </cell>
          <cell r="AL4087" t="str">
            <v>Chirografario</v>
          </cell>
          <cell r="AM4087" t="str">
            <v>Chirografario - Altro</v>
          </cell>
          <cell r="AN4087" t="str">
            <v>CONSUMER - NON IPO</v>
          </cell>
        </row>
        <row r="4088">
          <cell r="M4088">
            <v>28303.79</v>
          </cell>
          <cell r="N4088">
            <v>28303.79</v>
          </cell>
          <cell r="R4088">
            <v>5070.34</v>
          </cell>
          <cell r="AB4088" t="str">
            <v>Chirografario</v>
          </cell>
          <cell r="AK4088">
            <v>48620.483095890413</v>
          </cell>
          <cell r="AL4088" t="str">
            <v>Chirografario</v>
          </cell>
          <cell r="AM4088" t="str">
            <v>Chirografario - Altro</v>
          </cell>
          <cell r="AN4088" t="str">
            <v>CONSUMER - NON IPO</v>
          </cell>
        </row>
        <row r="4089">
          <cell r="M4089">
            <v>38347.64</v>
          </cell>
          <cell r="N4089">
            <v>38347.64</v>
          </cell>
          <cell r="R4089">
            <v>5648.51</v>
          </cell>
          <cell r="AB4089" t="str">
            <v>Chirografario</v>
          </cell>
          <cell r="AK4089">
            <v>67975.131726027394</v>
          </cell>
          <cell r="AL4089" t="str">
            <v>Chirografario</v>
          </cell>
          <cell r="AM4089" t="str">
            <v>Chirografario - Altro</v>
          </cell>
          <cell r="AN4089" t="str">
            <v>CONSUMER - NON IPO</v>
          </cell>
        </row>
        <row r="4090">
          <cell r="M4090">
            <v>30150.38</v>
          </cell>
          <cell r="N4090">
            <v>30150.379999999997</v>
          </cell>
          <cell r="R4090">
            <v>4943.38</v>
          </cell>
          <cell r="AB4090" t="str">
            <v>Chirografario</v>
          </cell>
          <cell r="AK4090">
            <v>74260.79895890411</v>
          </cell>
          <cell r="AL4090" t="str">
            <v>Chirografario</v>
          </cell>
          <cell r="AM4090" t="str">
            <v>Chirografario - Altro</v>
          </cell>
          <cell r="AN4090" t="str">
            <v>CONSUMER - NON IPO</v>
          </cell>
        </row>
        <row r="4091">
          <cell r="M4091">
            <v>30672.94</v>
          </cell>
          <cell r="N4091">
            <v>30672.940000000002</v>
          </cell>
          <cell r="R4091">
            <v>441.37</v>
          </cell>
          <cell r="AB4091" t="str">
            <v>Chirografario</v>
          </cell>
          <cell r="AK4091">
            <v>63278.695397260279</v>
          </cell>
          <cell r="AL4091" t="str">
            <v>Chirografario</v>
          </cell>
          <cell r="AM4091" t="str">
            <v>Chirografario - Altro</v>
          </cell>
          <cell r="AN4091" t="str">
            <v>CONSUMER - NON IPO</v>
          </cell>
        </row>
        <row r="4092">
          <cell r="M4092">
            <v>29205.25</v>
          </cell>
          <cell r="N4092">
            <v>29205.25</v>
          </cell>
          <cell r="R4092">
            <v>4187.07</v>
          </cell>
          <cell r="AB4092" t="str">
            <v>Chirografario</v>
          </cell>
          <cell r="AK4092">
            <v>60570.888356164382</v>
          </cell>
          <cell r="AL4092" t="str">
            <v>Chirografario</v>
          </cell>
          <cell r="AM4092" t="str">
            <v>Chirografario - Altro</v>
          </cell>
          <cell r="AN4092" t="str">
            <v>CONSUMER - NON IPO</v>
          </cell>
        </row>
        <row r="4093">
          <cell r="M4093">
            <v>30921.59</v>
          </cell>
          <cell r="N4093">
            <v>30921.59</v>
          </cell>
          <cell r="R4093">
            <v>5408.82</v>
          </cell>
          <cell r="AB4093" t="str">
            <v>Chirografario</v>
          </cell>
          <cell r="AK4093">
            <v>111317.724</v>
          </cell>
          <cell r="AL4093" t="str">
            <v>Chirografario</v>
          </cell>
          <cell r="AM4093" t="str">
            <v>Chirografario - Altro</v>
          </cell>
          <cell r="AN4093" t="str">
            <v>CONSUMER - NON IPO</v>
          </cell>
        </row>
        <row r="4094">
          <cell r="M4094">
            <v>12173.75</v>
          </cell>
          <cell r="N4094">
            <v>12173.75</v>
          </cell>
          <cell r="R4094">
            <v>2448.91</v>
          </cell>
          <cell r="AB4094" t="str">
            <v>Chirografario</v>
          </cell>
          <cell r="AK4094">
            <v>28616.650684931505</v>
          </cell>
          <cell r="AL4094" t="str">
            <v>Chirografario</v>
          </cell>
          <cell r="AM4094" t="str">
            <v>Chirografario - Altro</v>
          </cell>
          <cell r="AN4094" t="str">
            <v>CONSUMER - NON IPO</v>
          </cell>
        </row>
        <row r="4095">
          <cell r="M4095">
            <v>33901.4</v>
          </cell>
          <cell r="N4095">
            <v>33901.4</v>
          </cell>
          <cell r="R4095">
            <v>5703.39</v>
          </cell>
          <cell r="AB4095" t="str">
            <v>Chirografario</v>
          </cell>
          <cell r="AK4095">
            <v>60093.714520547946</v>
          </cell>
          <cell r="AL4095" t="str">
            <v>Chirografario</v>
          </cell>
          <cell r="AM4095" t="str">
            <v>Chirografario - Altro</v>
          </cell>
          <cell r="AN4095" t="str">
            <v>CONSUMER - NON IPO</v>
          </cell>
        </row>
        <row r="4096">
          <cell r="M4096">
            <v>27693.48</v>
          </cell>
          <cell r="N4096">
            <v>27693.48</v>
          </cell>
          <cell r="R4096">
            <v>4554.38</v>
          </cell>
          <cell r="AB4096" t="str">
            <v>Chirografario</v>
          </cell>
          <cell r="AK4096">
            <v>68588.783342465758</v>
          </cell>
          <cell r="AL4096" t="str">
            <v>Chirografario</v>
          </cell>
          <cell r="AM4096" t="str">
            <v>Chirografario - Altro</v>
          </cell>
          <cell r="AN4096" t="str">
            <v>CONSUMER - NON IPO</v>
          </cell>
        </row>
        <row r="4097">
          <cell r="M4097">
            <v>29404.73</v>
          </cell>
          <cell r="N4097">
            <v>29404.73</v>
          </cell>
          <cell r="R4097">
            <v>5265.82</v>
          </cell>
          <cell r="AB4097" t="str">
            <v>Chirografario</v>
          </cell>
          <cell r="AK4097">
            <v>60662.360794520551</v>
          </cell>
          <cell r="AL4097" t="str">
            <v>Chirografario</v>
          </cell>
          <cell r="AM4097" t="str">
            <v>Chirografario - Altro</v>
          </cell>
          <cell r="AN4097" t="str">
            <v>CONSUMER - NON IPO</v>
          </cell>
        </row>
        <row r="4098">
          <cell r="M4098">
            <v>27654.81</v>
          </cell>
          <cell r="N4098">
            <v>27654.81</v>
          </cell>
          <cell r="R4098">
            <v>4553.32</v>
          </cell>
          <cell r="AB4098" t="str">
            <v>Chirografario</v>
          </cell>
          <cell r="AK4098">
            <v>68114.175863013705</v>
          </cell>
          <cell r="AL4098" t="str">
            <v>Chirografario</v>
          </cell>
          <cell r="AM4098" t="str">
            <v>Chirografario - Altro</v>
          </cell>
          <cell r="AN4098" t="str">
            <v>CONSUMER - NON IPO</v>
          </cell>
        </row>
        <row r="4099">
          <cell r="M4099">
            <v>31576.15</v>
          </cell>
          <cell r="N4099">
            <v>31576.15</v>
          </cell>
          <cell r="R4099">
            <v>4475.79</v>
          </cell>
          <cell r="AB4099" t="str">
            <v>Chirografario</v>
          </cell>
          <cell r="AK4099">
            <v>55971.97</v>
          </cell>
          <cell r="AL4099" t="str">
            <v>Chirografario</v>
          </cell>
          <cell r="AM4099" t="str">
            <v>Chirografario - Altro</v>
          </cell>
          <cell r="AN4099" t="str">
            <v>CONSUMER - NON IPO</v>
          </cell>
        </row>
        <row r="4100">
          <cell r="M4100">
            <v>12731.59</v>
          </cell>
          <cell r="N4100">
            <v>12731.589999999998</v>
          </cell>
          <cell r="R4100">
            <v>8632.65</v>
          </cell>
          <cell r="AB4100" t="str">
            <v>Chirografario</v>
          </cell>
          <cell r="AK4100">
            <v>36764.646191780819</v>
          </cell>
          <cell r="AL4100" t="str">
            <v>Chirografario</v>
          </cell>
          <cell r="AM4100" t="str">
            <v>Chirografario - Altro</v>
          </cell>
          <cell r="AN4100" t="str">
            <v>CONSUMER - NON IPO</v>
          </cell>
        </row>
        <row r="4101">
          <cell r="M4101">
            <v>30443.83</v>
          </cell>
          <cell r="N4101">
            <v>30443.829999999998</v>
          </cell>
          <cell r="R4101">
            <v>4143.8</v>
          </cell>
          <cell r="AB4101" t="str">
            <v>Chirografario</v>
          </cell>
          <cell r="AK4101">
            <v>37450.08128767123</v>
          </cell>
          <cell r="AL4101" t="str">
            <v>Chirografario</v>
          </cell>
          <cell r="AM4101" t="str">
            <v>Chirografario - Altro</v>
          </cell>
          <cell r="AN4101" t="str">
            <v>CONSUMER - NON IPO</v>
          </cell>
        </row>
        <row r="4102">
          <cell r="M4102">
            <v>39318.35</v>
          </cell>
          <cell r="N4102">
            <v>39318.35</v>
          </cell>
          <cell r="R4102">
            <v>5602.3</v>
          </cell>
          <cell r="AB4102" t="str">
            <v>Chirografario</v>
          </cell>
          <cell r="AK4102">
            <v>46966.57698630137</v>
          </cell>
          <cell r="AL4102" t="str">
            <v>Chirografario</v>
          </cell>
          <cell r="AM4102" t="str">
            <v>Chirografario - Altro</v>
          </cell>
          <cell r="AN4102" t="str">
            <v>CONSUMER - NON IPO</v>
          </cell>
        </row>
        <row r="4103">
          <cell r="M4103">
            <v>33805.06</v>
          </cell>
          <cell r="N4103">
            <v>33805.06</v>
          </cell>
          <cell r="R4103">
            <v>4719.8999999999996</v>
          </cell>
          <cell r="AB4103" t="str">
            <v>Chirografario</v>
          </cell>
          <cell r="AK4103">
            <v>117808.3186849315</v>
          </cell>
          <cell r="AL4103" t="str">
            <v>Chirografario</v>
          </cell>
          <cell r="AM4103" t="str">
            <v>Chirografario - Altro</v>
          </cell>
          <cell r="AN4103" t="str">
            <v>CONSUMER - NON IPO</v>
          </cell>
        </row>
        <row r="4104">
          <cell r="M4104">
            <v>35019.53</v>
          </cell>
          <cell r="N4104">
            <v>35019.530000000006</v>
          </cell>
          <cell r="R4104">
            <v>5720.29</v>
          </cell>
          <cell r="AB4104" t="str">
            <v>Chirografario</v>
          </cell>
          <cell r="AK4104">
            <v>72629.545780821936</v>
          </cell>
          <cell r="AL4104" t="str">
            <v>Chirografario</v>
          </cell>
          <cell r="AM4104" t="str">
            <v>Chirografario - Altro</v>
          </cell>
          <cell r="AN4104" t="str">
            <v>CONSUMER - NON IPO</v>
          </cell>
        </row>
        <row r="4105">
          <cell r="M4105">
            <v>44478.63</v>
          </cell>
          <cell r="N4105">
            <v>44478.63</v>
          </cell>
          <cell r="R4105">
            <v>6270.65</v>
          </cell>
          <cell r="AB4105" t="str">
            <v>Chirografario</v>
          </cell>
          <cell r="AK4105">
            <v>165606.73471232876</v>
          </cell>
          <cell r="AL4105" t="str">
            <v>Chirografario</v>
          </cell>
          <cell r="AM4105" t="str">
            <v>Chirografario - Altro</v>
          </cell>
          <cell r="AN4105" t="str">
            <v>CONSUMER - NON IPO</v>
          </cell>
        </row>
        <row r="4106">
          <cell r="M4106">
            <v>50971.22</v>
          </cell>
          <cell r="N4106">
            <v>50971.22</v>
          </cell>
          <cell r="R4106">
            <v>5888.66</v>
          </cell>
          <cell r="AB4106" t="str">
            <v>Chirografario</v>
          </cell>
          <cell r="AK4106">
            <v>61165.464</v>
          </cell>
          <cell r="AL4106" t="str">
            <v>Chirografario</v>
          </cell>
          <cell r="AM4106" t="str">
            <v>Chirografario - Altro</v>
          </cell>
          <cell r="AN4106" t="str">
            <v>CONSUMER - NON IPO</v>
          </cell>
        </row>
        <row r="4107">
          <cell r="M4107">
            <v>37825.629999999997</v>
          </cell>
          <cell r="N4107">
            <v>37825.629999999997</v>
          </cell>
          <cell r="R4107">
            <v>4436.07</v>
          </cell>
          <cell r="AB4107" t="str">
            <v>Chirografario</v>
          </cell>
          <cell r="AK4107">
            <v>62490.013397260271</v>
          </cell>
          <cell r="AL4107" t="str">
            <v>Chirografario</v>
          </cell>
          <cell r="AM4107" t="str">
            <v>Chirografario - Altro</v>
          </cell>
          <cell r="AN4107" t="str">
            <v>CONSUMER - NON IPO</v>
          </cell>
        </row>
        <row r="4108">
          <cell r="M4108">
            <v>37854.65</v>
          </cell>
          <cell r="N4108">
            <v>37854.65</v>
          </cell>
          <cell r="R4108">
            <v>5410.46</v>
          </cell>
          <cell r="AB4108" t="str">
            <v>Chirografario</v>
          </cell>
          <cell r="AK4108">
            <v>76435.279589041093</v>
          </cell>
          <cell r="AL4108" t="str">
            <v>Chirografario</v>
          </cell>
          <cell r="AM4108" t="str">
            <v>Chirografario - Altro</v>
          </cell>
          <cell r="AN4108" t="str">
            <v>CONSUMER - NON IPO</v>
          </cell>
        </row>
        <row r="4109">
          <cell r="M4109">
            <v>31304.75</v>
          </cell>
          <cell r="N4109">
            <v>31304.75</v>
          </cell>
          <cell r="R4109">
            <v>3963.52</v>
          </cell>
          <cell r="AB4109" t="str">
            <v>Chirografario</v>
          </cell>
          <cell r="AK4109">
            <v>51717.162328767125</v>
          </cell>
          <cell r="AL4109" t="str">
            <v>Chirografario</v>
          </cell>
          <cell r="AM4109" t="str">
            <v>Chirografario - Altro</v>
          </cell>
          <cell r="AN4109" t="str">
            <v>CONSUMER - NON IPO</v>
          </cell>
        </row>
        <row r="4110">
          <cell r="M4110">
            <v>66595.97</v>
          </cell>
          <cell r="N4110">
            <v>66595.97</v>
          </cell>
          <cell r="R4110">
            <v>11580.07</v>
          </cell>
          <cell r="AB4110" t="str">
            <v>Chirografario</v>
          </cell>
          <cell r="AK4110">
            <v>118048.19887671233</v>
          </cell>
          <cell r="AL4110" t="str">
            <v>Chirografario</v>
          </cell>
          <cell r="AM4110" t="str">
            <v>Chirografario - Altro</v>
          </cell>
          <cell r="AN4110" t="str">
            <v>CONSUMER - NON IPO</v>
          </cell>
        </row>
        <row r="4111">
          <cell r="M4111">
            <v>26793.88</v>
          </cell>
          <cell r="N4111">
            <v>26793.879999999997</v>
          </cell>
          <cell r="R4111">
            <v>4345.71</v>
          </cell>
          <cell r="AB4111" t="str">
            <v>Chirografario</v>
          </cell>
          <cell r="AK4111">
            <v>94402.547068493135</v>
          </cell>
          <cell r="AL4111" t="str">
            <v>Chirografario</v>
          </cell>
          <cell r="AM4111" t="str">
            <v>Chirografario - Altro</v>
          </cell>
          <cell r="AN4111" t="str">
            <v>CONSUMER - NON IPO</v>
          </cell>
        </row>
        <row r="4112">
          <cell r="M4112">
            <v>31491.42</v>
          </cell>
          <cell r="N4112">
            <v>31491.42</v>
          </cell>
          <cell r="R4112">
            <v>380.63</v>
          </cell>
          <cell r="AB4112" t="str">
            <v>Chirografario</v>
          </cell>
          <cell r="AK4112">
            <v>38738.760493150679</v>
          </cell>
          <cell r="AL4112" t="str">
            <v>Chirografario</v>
          </cell>
          <cell r="AM4112" t="str">
            <v>Chirografario - Altro</v>
          </cell>
          <cell r="AN4112" t="str">
            <v>CONSUMER - NON IPO</v>
          </cell>
        </row>
        <row r="4113">
          <cell r="M4113">
            <v>33115.54</v>
          </cell>
          <cell r="N4113">
            <v>33115.54</v>
          </cell>
          <cell r="R4113">
            <v>4509.7</v>
          </cell>
          <cell r="AB4113" t="str">
            <v>Chirografario</v>
          </cell>
          <cell r="AK4113">
            <v>40736.650575342464</v>
          </cell>
          <cell r="AL4113" t="str">
            <v>Chirografario</v>
          </cell>
          <cell r="AM4113" t="str">
            <v>Chirografario - Altro</v>
          </cell>
          <cell r="AN4113" t="str">
            <v>CONSUMER - NON IPO</v>
          </cell>
        </row>
        <row r="4114">
          <cell r="M4114">
            <v>34861.61</v>
          </cell>
          <cell r="N4114">
            <v>34861.61</v>
          </cell>
          <cell r="R4114">
            <v>4382.21</v>
          </cell>
          <cell r="AB4114" t="str">
            <v>Chirografario</v>
          </cell>
          <cell r="AK4114">
            <v>57593.289945205477</v>
          </cell>
          <cell r="AL4114" t="str">
            <v>Chirografario</v>
          </cell>
          <cell r="AM4114" t="str">
            <v>Chirografario - Altro</v>
          </cell>
          <cell r="AN4114" t="str">
            <v>CONSUMER - NON IPO</v>
          </cell>
        </row>
        <row r="4115">
          <cell r="M4115">
            <v>31397.56</v>
          </cell>
          <cell r="N4115">
            <v>31397.56</v>
          </cell>
          <cell r="R4115">
            <v>4911.1899999999996</v>
          </cell>
          <cell r="AB4115" t="str">
            <v>Chirografario</v>
          </cell>
          <cell r="AK4115">
            <v>74751.999013698631</v>
          </cell>
          <cell r="AL4115" t="str">
            <v>Chirografario</v>
          </cell>
          <cell r="AM4115" t="str">
            <v>Chirografario - Altro</v>
          </cell>
          <cell r="AN4115" t="str">
            <v>CONSUMER - NON IPO</v>
          </cell>
        </row>
        <row r="4116">
          <cell r="M4116">
            <v>32262.82</v>
          </cell>
          <cell r="N4116">
            <v>32262.82</v>
          </cell>
          <cell r="R4116">
            <v>4572.82</v>
          </cell>
          <cell r="AB4116" t="str">
            <v>Chirografario</v>
          </cell>
          <cell r="AK4116">
            <v>79286.98504109589</v>
          </cell>
          <cell r="AL4116" t="str">
            <v>Chirografario</v>
          </cell>
          <cell r="AM4116" t="str">
            <v>Chirografario - Altro</v>
          </cell>
          <cell r="AN4116" t="str">
            <v>CONSUMER - NON IPO</v>
          </cell>
        </row>
        <row r="4117">
          <cell r="M4117">
            <v>33556.9</v>
          </cell>
          <cell r="N4117">
            <v>33556.9</v>
          </cell>
          <cell r="R4117">
            <v>4542.92</v>
          </cell>
          <cell r="AB4117" t="str">
            <v>Chirografario</v>
          </cell>
          <cell r="AK4117">
            <v>41279.583835616439</v>
          </cell>
          <cell r="AL4117" t="str">
            <v>Chirografario</v>
          </cell>
          <cell r="AM4117" t="str">
            <v>Chirografario - Altro</v>
          </cell>
          <cell r="AN4117" t="str">
            <v>CONSUMER - NON IPO</v>
          </cell>
        </row>
        <row r="4118">
          <cell r="M4118">
            <v>57907.34</v>
          </cell>
          <cell r="N4118">
            <v>57907.34</v>
          </cell>
          <cell r="R4118">
            <v>7537.04</v>
          </cell>
          <cell r="AB4118" t="str">
            <v>Chirografario</v>
          </cell>
          <cell r="AK4118">
            <v>201803.11364383559</v>
          </cell>
          <cell r="AL4118" t="str">
            <v>Chirografario</v>
          </cell>
          <cell r="AM4118" t="str">
            <v>Chirografario - Altro</v>
          </cell>
          <cell r="AN4118" t="str">
            <v>CONSUMER - NON IPO</v>
          </cell>
        </row>
        <row r="4119">
          <cell r="M4119">
            <v>27324.93</v>
          </cell>
          <cell r="N4119">
            <v>27324.93</v>
          </cell>
          <cell r="R4119">
            <v>4136.17</v>
          </cell>
          <cell r="AB4119" t="str">
            <v>Chirografario</v>
          </cell>
          <cell r="AK4119">
            <v>66702.774328767133</v>
          </cell>
          <cell r="AL4119" t="str">
            <v>Chirografario</v>
          </cell>
          <cell r="AM4119" t="str">
            <v>Chirografario - Altro</v>
          </cell>
          <cell r="AN4119" t="str">
            <v>CONSUMER - NON IPO</v>
          </cell>
        </row>
        <row r="4120">
          <cell r="M4120">
            <v>56267.46</v>
          </cell>
          <cell r="N4120">
            <v>56267.46</v>
          </cell>
          <cell r="R4120">
            <v>8410.1200000000008</v>
          </cell>
          <cell r="AB4120" t="str">
            <v>Chirografario</v>
          </cell>
          <cell r="AK4120">
            <v>67520.95199999999</v>
          </cell>
          <cell r="AL4120" t="str">
            <v>Chirografario</v>
          </cell>
          <cell r="AM4120" t="str">
            <v>Chirografario - Altro</v>
          </cell>
          <cell r="AN4120" t="str">
            <v>CONSUMER - NON IPO</v>
          </cell>
        </row>
        <row r="4121">
          <cell r="M4121">
            <v>42717.26</v>
          </cell>
          <cell r="N4121">
            <v>42717.26</v>
          </cell>
          <cell r="R4121">
            <v>7644.23</v>
          </cell>
          <cell r="AB4121" t="str">
            <v>Chirografario</v>
          </cell>
          <cell r="AK4121">
            <v>63549.238849315072</v>
          </cell>
          <cell r="AL4121" t="str">
            <v>Chirografario</v>
          </cell>
          <cell r="AM4121" t="str">
            <v>Chirografario - Altro</v>
          </cell>
          <cell r="AN4121" t="str">
            <v>CONSUMER - NON IPO</v>
          </cell>
        </row>
        <row r="4122">
          <cell r="M4122">
            <v>15123.71</v>
          </cell>
          <cell r="N4122">
            <v>15123.71</v>
          </cell>
          <cell r="R4122">
            <v>3382.53</v>
          </cell>
          <cell r="AB4122" t="str">
            <v>Chirografario</v>
          </cell>
          <cell r="AK4122">
            <v>45744.04339726027</v>
          </cell>
          <cell r="AL4122" t="str">
            <v>Chirografario</v>
          </cell>
          <cell r="AM4122" t="str">
            <v>Chirografario - Altro</v>
          </cell>
          <cell r="AN4122" t="str">
            <v>CONSUMER - NON IPO</v>
          </cell>
        </row>
        <row r="4123">
          <cell r="M4123">
            <v>15023.54</v>
          </cell>
          <cell r="N4123">
            <v>15023.54</v>
          </cell>
          <cell r="R4123">
            <v>2564.5700000000002</v>
          </cell>
          <cell r="AB4123" t="str">
            <v>Chirografario</v>
          </cell>
          <cell r="AK4123">
            <v>19098.417972602743</v>
          </cell>
          <cell r="AL4123" t="str">
            <v>Chirografario</v>
          </cell>
          <cell r="AM4123" t="str">
            <v>Chirografario - Altro</v>
          </cell>
          <cell r="AN4123" t="str">
            <v>CONSUMER - NON IPO</v>
          </cell>
        </row>
        <row r="4124">
          <cell r="M4124">
            <v>30242.75</v>
          </cell>
          <cell r="N4124">
            <v>30242.75</v>
          </cell>
          <cell r="R4124">
            <v>4583.6400000000003</v>
          </cell>
          <cell r="AB4124" t="str">
            <v>Chirografario</v>
          </cell>
          <cell r="AK4124">
            <v>49962.680136986302</v>
          </cell>
          <cell r="AL4124" t="str">
            <v>Chirografario</v>
          </cell>
          <cell r="AM4124" t="str">
            <v>Chirografario - Altro</v>
          </cell>
          <cell r="AN4124" t="str">
            <v>CONSUMER - NON IPO</v>
          </cell>
        </row>
        <row r="4125">
          <cell r="M4125">
            <v>30799.98</v>
          </cell>
          <cell r="N4125">
            <v>30799.98</v>
          </cell>
          <cell r="R4125">
            <v>3267.94</v>
          </cell>
          <cell r="AB4125" t="str">
            <v>Chirografario</v>
          </cell>
          <cell r="AK4125">
            <v>62190.644547945201</v>
          </cell>
          <cell r="AL4125" t="str">
            <v>Chirografario</v>
          </cell>
          <cell r="AM4125" t="str">
            <v>Chirografario - Altro</v>
          </cell>
          <cell r="AN4125" t="str">
            <v>CONSUMER - NON IPO</v>
          </cell>
        </row>
        <row r="4126">
          <cell r="M4126">
            <v>42592.11</v>
          </cell>
          <cell r="N4126">
            <v>42592.11</v>
          </cell>
          <cell r="R4126">
            <v>5917.93</v>
          </cell>
          <cell r="AB4126" t="str">
            <v>Chirografario</v>
          </cell>
          <cell r="AK4126">
            <v>75498.890876712321</v>
          </cell>
          <cell r="AL4126" t="str">
            <v>Chirografario</v>
          </cell>
          <cell r="AM4126" t="str">
            <v>Chirografario - Altro</v>
          </cell>
          <cell r="AN4126" t="str">
            <v>CONSUMER - NON IPO</v>
          </cell>
        </row>
        <row r="4127">
          <cell r="M4127">
            <v>39410.01</v>
          </cell>
          <cell r="N4127">
            <v>39410.01</v>
          </cell>
          <cell r="R4127">
            <v>6201.27</v>
          </cell>
          <cell r="AB4127" t="str">
            <v>Chirografario</v>
          </cell>
          <cell r="AK4127">
            <v>66943.030684931509</v>
          </cell>
          <cell r="AL4127" t="str">
            <v>Chirografario</v>
          </cell>
          <cell r="AM4127" t="str">
            <v>Chirografario - Altro</v>
          </cell>
          <cell r="AN4127" t="str">
            <v>CONSUMER - NON IPO</v>
          </cell>
        </row>
        <row r="4128">
          <cell r="M4128">
            <v>25998.7</v>
          </cell>
          <cell r="N4128">
            <v>25998.7</v>
          </cell>
          <cell r="R4128">
            <v>3671.66</v>
          </cell>
          <cell r="AB4128" t="str">
            <v>Chirografario</v>
          </cell>
          <cell r="AK4128">
            <v>31981.962465753422</v>
          </cell>
          <cell r="AL4128" t="str">
            <v>Chirografario</v>
          </cell>
          <cell r="AM4128" t="str">
            <v>Chirografario - Altro</v>
          </cell>
          <cell r="AN4128" t="str">
            <v>CONSUMER - NON IPO</v>
          </cell>
        </row>
        <row r="4129">
          <cell r="M4129">
            <v>33507.160000000003</v>
          </cell>
          <cell r="N4129">
            <v>33507.159999999996</v>
          </cell>
          <cell r="R4129">
            <v>4678.8</v>
          </cell>
          <cell r="AB4129" t="str">
            <v>Chirografario</v>
          </cell>
          <cell r="AK4129">
            <v>109609.72339726027</v>
          </cell>
          <cell r="AL4129" t="str">
            <v>Chirografario</v>
          </cell>
          <cell r="AM4129" t="str">
            <v>Chirografario - Altro</v>
          </cell>
          <cell r="AN4129" t="str">
            <v>CONSUMER - NON IPO</v>
          </cell>
        </row>
        <row r="4130">
          <cell r="M4130">
            <v>5719.78</v>
          </cell>
          <cell r="N4130">
            <v>5719.78</v>
          </cell>
          <cell r="R4130">
            <v>733.98</v>
          </cell>
          <cell r="AB4130" t="str">
            <v>Chirografario</v>
          </cell>
          <cell r="AK4130">
            <v>7036.1129315068483</v>
          </cell>
          <cell r="AL4130" t="str">
            <v>Chirografario</v>
          </cell>
          <cell r="AM4130" t="str">
            <v>Chirografario - Altro</v>
          </cell>
          <cell r="AN4130" t="str">
            <v>CONSUMER - NON IPO</v>
          </cell>
        </row>
        <row r="4131">
          <cell r="M4131">
            <v>4214.88</v>
          </cell>
          <cell r="N4131">
            <v>4214.88</v>
          </cell>
          <cell r="R4131">
            <v>654.01</v>
          </cell>
          <cell r="AB4131" t="str">
            <v>Chirografario</v>
          </cell>
          <cell r="AK4131">
            <v>8418.2123835616439</v>
          </cell>
          <cell r="AL4131" t="str">
            <v>Chirografario</v>
          </cell>
          <cell r="AM4131" t="str">
            <v>Chirografario - Altro</v>
          </cell>
          <cell r="AN4131" t="str">
            <v>CONSUMER - NON IPO</v>
          </cell>
        </row>
        <row r="4132">
          <cell r="M4132">
            <v>3763.82</v>
          </cell>
          <cell r="N4132">
            <v>3763.82</v>
          </cell>
          <cell r="R4132">
            <v>796.56</v>
          </cell>
          <cell r="AB4132" t="str">
            <v>Chirografario</v>
          </cell>
          <cell r="AK4132">
            <v>13549.752</v>
          </cell>
          <cell r="AL4132" t="str">
            <v>Chirografario</v>
          </cell>
          <cell r="AM4132" t="str">
            <v>Chirografario - Altro</v>
          </cell>
          <cell r="AN4132" t="str">
            <v>SME &amp; CORP. - NON IPO</v>
          </cell>
        </row>
        <row r="4133">
          <cell r="M4133">
            <v>1852.94</v>
          </cell>
          <cell r="N4133">
            <v>1852.94</v>
          </cell>
          <cell r="R4133">
            <v>313.69</v>
          </cell>
          <cell r="AB4133" t="str">
            <v>Chirografario</v>
          </cell>
          <cell r="AK4133">
            <v>4381.0608767123285</v>
          </cell>
          <cell r="AL4133" t="str">
            <v>Chirografario</v>
          </cell>
          <cell r="AM4133" t="str">
            <v>Chirografario - Altro</v>
          </cell>
          <cell r="AN4133" t="str">
            <v>SME &amp; CORP. - NON IPO</v>
          </cell>
        </row>
        <row r="4134">
          <cell r="M4134">
            <v>32100.37</v>
          </cell>
          <cell r="N4134">
            <v>32100.37</v>
          </cell>
          <cell r="R4134">
            <v>818.76</v>
          </cell>
          <cell r="AB4134" t="str">
            <v>Chirografario</v>
          </cell>
          <cell r="AK4134">
            <v>114242.13871232876</v>
          </cell>
          <cell r="AL4134" t="str">
            <v>Chirografario</v>
          </cell>
          <cell r="AM4134" t="str">
            <v>Chirografario - Altro</v>
          </cell>
          <cell r="AN4134" t="str">
            <v>SME &amp; CORP. - NON IPO</v>
          </cell>
        </row>
        <row r="4135">
          <cell r="M4135">
            <v>31091.21</v>
          </cell>
          <cell r="N4135">
            <v>31091.210000000003</v>
          </cell>
          <cell r="R4135">
            <v>6174.14</v>
          </cell>
          <cell r="AB4135" t="str">
            <v>Chirografario</v>
          </cell>
          <cell r="AK4135">
            <v>76578.076136986303</v>
          </cell>
          <cell r="AL4135" t="str">
            <v>Chirografario</v>
          </cell>
          <cell r="AM4135" t="str">
            <v>Chirografario - Altro</v>
          </cell>
          <cell r="AN4135" t="str">
            <v>SME &amp; CORP. - NON IPO</v>
          </cell>
        </row>
        <row r="4136">
          <cell r="M4136">
            <v>28016.16</v>
          </cell>
          <cell r="N4136">
            <v>28016.160000000003</v>
          </cell>
          <cell r="R4136">
            <v>4165.87</v>
          </cell>
          <cell r="AB4136" t="str">
            <v>Chirografario</v>
          </cell>
          <cell r="AK4136">
            <v>108610.59287671234</v>
          </cell>
          <cell r="AL4136" t="str">
            <v>Chirografario</v>
          </cell>
          <cell r="AM4136" t="str">
            <v>Chirografario - Altro</v>
          </cell>
          <cell r="AN4136" t="str">
            <v>SME &amp; CORP. - NON IPO</v>
          </cell>
        </row>
        <row r="4137">
          <cell r="M4137">
            <v>29064.959999999999</v>
          </cell>
          <cell r="N4137">
            <v>29064.959999999999</v>
          </cell>
          <cell r="R4137">
            <v>4140.92</v>
          </cell>
          <cell r="AB4137" t="str">
            <v>Chirografario</v>
          </cell>
          <cell r="AK4137">
            <v>43239.104876712328</v>
          </cell>
          <cell r="AL4137" t="str">
            <v>Chirografario</v>
          </cell>
          <cell r="AM4137" t="str">
            <v>Chirografario - Altro</v>
          </cell>
          <cell r="AN4137" t="str">
            <v>CONSUMER - NON IPO</v>
          </cell>
        </row>
        <row r="4138">
          <cell r="M4138">
            <v>15988.12</v>
          </cell>
          <cell r="N4138">
            <v>15988.12</v>
          </cell>
          <cell r="R4138">
            <v>2554.87</v>
          </cell>
          <cell r="AB4138" t="str">
            <v>Chirografario</v>
          </cell>
          <cell r="AK4138">
            <v>23785.066191780825</v>
          </cell>
          <cell r="AL4138" t="str">
            <v>Chirografario</v>
          </cell>
          <cell r="AM4138" t="str">
            <v>Chirografario - Altro</v>
          </cell>
          <cell r="AN4138" t="str">
            <v>CONSUMER - NON IPO</v>
          </cell>
        </row>
        <row r="4139">
          <cell r="M4139">
            <v>28376.5</v>
          </cell>
          <cell r="N4139">
            <v>28376.5</v>
          </cell>
          <cell r="R4139">
            <v>5224.96</v>
          </cell>
          <cell r="AB4139" t="str">
            <v>Chirografario</v>
          </cell>
          <cell r="AK4139">
            <v>58852.083561643834</v>
          </cell>
          <cell r="AL4139" t="str">
            <v>Chirografario</v>
          </cell>
          <cell r="AM4139" t="str">
            <v>Chirografario - Altro</v>
          </cell>
          <cell r="AN4139" t="str">
            <v>CONSUMER - NON IPO</v>
          </cell>
        </row>
        <row r="4140">
          <cell r="M4140">
            <v>45838.27</v>
          </cell>
          <cell r="N4140">
            <v>45838.27</v>
          </cell>
          <cell r="R4140">
            <v>6802.51</v>
          </cell>
          <cell r="AB4140" t="str">
            <v>Chirografario</v>
          </cell>
          <cell r="AK4140">
            <v>81253.042986301356</v>
          </cell>
          <cell r="AL4140" t="str">
            <v>Chirografario</v>
          </cell>
          <cell r="AM4140" t="str">
            <v>Chirografario - Altro</v>
          </cell>
          <cell r="AN4140" t="str">
            <v>CONSUMER - NON IPO</v>
          </cell>
        </row>
        <row r="4141">
          <cell r="M4141">
            <v>27877.97</v>
          </cell>
          <cell r="N4141">
            <v>27877.97</v>
          </cell>
          <cell r="R4141">
            <v>4069.01</v>
          </cell>
          <cell r="AB4141" t="str">
            <v>Chirografario</v>
          </cell>
          <cell r="AK4141">
            <v>68052.79800000001</v>
          </cell>
          <cell r="AL4141" t="str">
            <v>Chirografario</v>
          </cell>
          <cell r="AM4141" t="str">
            <v>Chirografario - Altro</v>
          </cell>
          <cell r="AN4141" t="str">
            <v>CONSUMER - NON IPO</v>
          </cell>
        </row>
        <row r="4142">
          <cell r="M4142">
            <v>29566.95</v>
          </cell>
          <cell r="N4142">
            <v>29566.95</v>
          </cell>
          <cell r="R4142">
            <v>3486.12</v>
          </cell>
          <cell r="AB4142" t="str">
            <v>Chirografario</v>
          </cell>
          <cell r="AK4142">
            <v>43985.900958904109</v>
          </cell>
          <cell r="AL4142" t="str">
            <v>Chirografario</v>
          </cell>
          <cell r="AM4142" t="str">
            <v>Chirografario - Altro</v>
          </cell>
          <cell r="AN4142" t="str">
            <v>CONSUMER - NON IPO</v>
          </cell>
        </row>
        <row r="4143">
          <cell r="M4143">
            <v>33029.57</v>
          </cell>
          <cell r="N4143">
            <v>33029.57</v>
          </cell>
          <cell r="R4143">
            <v>4508.97</v>
          </cell>
          <cell r="AB4143" t="str">
            <v>Chirografario</v>
          </cell>
          <cell r="AK4143">
            <v>118906.452</v>
          </cell>
          <cell r="AL4143" t="str">
            <v>Chirografario</v>
          </cell>
          <cell r="AM4143" t="str">
            <v>Chirografario - Altro</v>
          </cell>
          <cell r="AN4143" t="str">
            <v>CONSUMER - NON IPO</v>
          </cell>
        </row>
        <row r="4144">
          <cell r="M4144">
            <v>47123.63</v>
          </cell>
          <cell r="N4144">
            <v>47123.63</v>
          </cell>
          <cell r="R4144">
            <v>8037.64</v>
          </cell>
          <cell r="AB4144" t="str">
            <v>Chirografario</v>
          </cell>
          <cell r="AK4144">
            <v>57968.520191780815</v>
          </cell>
          <cell r="AL4144" t="str">
            <v>Chirografario</v>
          </cell>
          <cell r="AM4144" t="str">
            <v>Chirografario - Altro</v>
          </cell>
          <cell r="AN4144" t="str">
            <v>CONSUMER - NON IPO</v>
          </cell>
        </row>
        <row r="4145">
          <cell r="M4145">
            <v>31430.65</v>
          </cell>
          <cell r="N4145">
            <v>31430.65</v>
          </cell>
          <cell r="R4145">
            <v>3780.21</v>
          </cell>
          <cell r="AB4145" t="str">
            <v>Chirografario</v>
          </cell>
          <cell r="AK4145">
            <v>109533.66246575343</v>
          </cell>
          <cell r="AL4145" t="str">
            <v>Chirografario</v>
          </cell>
          <cell r="AM4145" t="str">
            <v>Chirografario - Altro</v>
          </cell>
          <cell r="AN4145" t="str">
            <v>CONSUMER - NON IPO</v>
          </cell>
        </row>
        <row r="4146">
          <cell r="M4146">
            <v>39234.85</v>
          </cell>
          <cell r="N4146">
            <v>39234.85</v>
          </cell>
          <cell r="R4146">
            <v>5299.31</v>
          </cell>
          <cell r="AB4146" t="str">
            <v>Chirografario</v>
          </cell>
          <cell r="AK4146">
            <v>71697.657397260264</v>
          </cell>
          <cell r="AL4146" t="str">
            <v>Chirografario</v>
          </cell>
          <cell r="AM4146" t="str">
            <v>Chirografario - Altro</v>
          </cell>
          <cell r="AN4146" t="str">
            <v>CONSUMER - NON IPO</v>
          </cell>
        </row>
        <row r="4147">
          <cell r="M4147">
            <v>38229.79</v>
          </cell>
          <cell r="N4147">
            <v>38229.79</v>
          </cell>
          <cell r="R4147">
            <v>7123.04</v>
          </cell>
          <cell r="AB4147" t="str">
            <v>Chirografario</v>
          </cell>
          <cell r="AK4147">
            <v>79287.537068493155</v>
          </cell>
          <cell r="AL4147" t="str">
            <v>Chirografario</v>
          </cell>
          <cell r="AM4147" t="str">
            <v>Chirografario - Altro</v>
          </cell>
          <cell r="AN4147" t="str">
            <v>CONSUMER - NON IPO</v>
          </cell>
        </row>
        <row r="4148">
          <cell r="M4148">
            <v>51350.879999999997</v>
          </cell>
          <cell r="N4148">
            <v>51350.880000000005</v>
          </cell>
          <cell r="R4148">
            <v>5686.82</v>
          </cell>
          <cell r="AB4148" t="str">
            <v>Chirografario</v>
          </cell>
          <cell r="AK4148">
            <v>121413.17654794522</v>
          </cell>
          <cell r="AL4148" t="str">
            <v>Chirografario</v>
          </cell>
          <cell r="AM4148" t="str">
            <v>Chirografario - Altro</v>
          </cell>
          <cell r="AN4148" t="str">
            <v>CONSUMER - NON IPO</v>
          </cell>
        </row>
        <row r="4149">
          <cell r="M4149">
            <v>27551.06</v>
          </cell>
          <cell r="N4149">
            <v>27551.06</v>
          </cell>
          <cell r="R4149">
            <v>4036.4</v>
          </cell>
          <cell r="AB4149" t="str">
            <v>Chirografario</v>
          </cell>
          <cell r="AK4149">
            <v>60536.849643835623</v>
          </cell>
          <cell r="AL4149" t="str">
            <v>Chirografario</v>
          </cell>
          <cell r="AM4149" t="str">
            <v>Chirografario - Altro</v>
          </cell>
          <cell r="AN4149" t="str">
            <v>CONSUMER - NON IPO</v>
          </cell>
        </row>
        <row r="4150">
          <cell r="M4150">
            <v>28890.77</v>
          </cell>
          <cell r="N4150">
            <v>28890.77</v>
          </cell>
          <cell r="R4150">
            <v>4229.29</v>
          </cell>
          <cell r="AB4150" t="str">
            <v>Chirografario</v>
          </cell>
          <cell r="AK4150">
            <v>36093.674301369865</v>
          </cell>
          <cell r="AL4150" t="str">
            <v>Chirografario</v>
          </cell>
          <cell r="AM4150" t="str">
            <v>Chirografario - Altro</v>
          </cell>
          <cell r="AN4150" t="str">
            <v>CONSUMER - NON IPO</v>
          </cell>
        </row>
        <row r="4151">
          <cell r="M4151">
            <v>28757.75</v>
          </cell>
          <cell r="N4151">
            <v>28757.75</v>
          </cell>
          <cell r="R4151">
            <v>6292.42</v>
          </cell>
          <cell r="AB4151" t="str">
            <v>Chirografario</v>
          </cell>
          <cell r="AK4151">
            <v>86115.673287671234</v>
          </cell>
          <cell r="AL4151" t="str">
            <v>Chirografario</v>
          </cell>
          <cell r="AM4151" t="str">
            <v>Chirografario - Altro</v>
          </cell>
          <cell r="AN4151" t="str">
            <v>CONSUMER - NON IPO</v>
          </cell>
        </row>
        <row r="4152">
          <cell r="M4152">
            <v>22381.69</v>
          </cell>
          <cell r="N4152">
            <v>22381.690000000002</v>
          </cell>
          <cell r="R4152">
            <v>3045.03</v>
          </cell>
          <cell r="AB4152" t="str">
            <v>Chirografario</v>
          </cell>
          <cell r="AK4152">
            <v>55003.769671232876</v>
          </cell>
          <cell r="AL4152" t="str">
            <v>Chirografario</v>
          </cell>
          <cell r="AM4152" t="str">
            <v>Chirografario - Altro</v>
          </cell>
          <cell r="AN4152" t="str">
            <v>CONSUMER - NON IPO</v>
          </cell>
        </row>
        <row r="4153">
          <cell r="M4153">
            <v>6722.65</v>
          </cell>
          <cell r="N4153">
            <v>6722.65</v>
          </cell>
          <cell r="R4153">
            <v>1132.4100000000001</v>
          </cell>
          <cell r="AB4153" t="str">
            <v>Chirografario</v>
          </cell>
          <cell r="AK4153">
            <v>11419.295890410958</v>
          </cell>
          <cell r="AL4153" t="str">
            <v>Chirografario</v>
          </cell>
          <cell r="AM4153" t="str">
            <v>Chirografario - Altro</v>
          </cell>
          <cell r="AN4153" t="str">
            <v>CONSUMER - NON IPO</v>
          </cell>
        </row>
        <row r="4154">
          <cell r="M4154">
            <v>28409.1</v>
          </cell>
          <cell r="N4154">
            <v>28409.1</v>
          </cell>
          <cell r="R4154">
            <v>4969.46</v>
          </cell>
          <cell r="AB4154" t="str">
            <v>Chirografario</v>
          </cell>
          <cell r="AK4154">
            <v>36114.581917808224</v>
          </cell>
          <cell r="AL4154" t="str">
            <v>Chirografario</v>
          </cell>
          <cell r="AM4154" t="str">
            <v>Chirografario - Altro</v>
          </cell>
          <cell r="AN4154" t="str">
            <v>CONSUMER - NON IPO</v>
          </cell>
        </row>
        <row r="4155">
          <cell r="M4155">
            <v>32760.68</v>
          </cell>
          <cell r="N4155">
            <v>32760.68</v>
          </cell>
          <cell r="R4155">
            <v>3922.18</v>
          </cell>
          <cell r="AB4155" t="str">
            <v>Chirografario</v>
          </cell>
          <cell r="AK4155">
            <v>55648.278356164381</v>
          </cell>
          <cell r="AL4155" t="str">
            <v>Chirografario</v>
          </cell>
          <cell r="AM4155" t="str">
            <v>Chirografario - Altro</v>
          </cell>
          <cell r="AN4155" t="str">
            <v>CONSUMER - NON IPO</v>
          </cell>
        </row>
        <row r="4156">
          <cell r="M4156">
            <v>16271.46</v>
          </cell>
          <cell r="N4156">
            <v>16271.46</v>
          </cell>
          <cell r="R4156">
            <v>2993.82</v>
          </cell>
          <cell r="AB4156" t="str">
            <v>Chirografario</v>
          </cell>
          <cell r="AK4156">
            <v>36064.688054794518</v>
          </cell>
          <cell r="AL4156" t="str">
            <v>Chirografario</v>
          </cell>
          <cell r="AM4156" t="str">
            <v>Chirografario - Altro</v>
          </cell>
          <cell r="AN4156" t="str">
            <v>CONSUMER - NON IPO</v>
          </cell>
        </row>
        <row r="4157">
          <cell r="M4157">
            <v>5803.74</v>
          </cell>
          <cell r="N4157">
            <v>5803.74</v>
          </cell>
          <cell r="R4157">
            <v>1007.73</v>
          </cell>
          <cell r="AB4157" t="str">
            <v>Chirografario</v>
          </cell>
          <cell r="AK4157">
            <v>14755.810191780822</v>
          </cell>
          <cell r="AL4157" t="str">
            <v>Chirografario</v>
          </cell>
          <cell r="AM4157" t="str">
            <v>Chirografario - Altro</v>
          </cell>
          <cell r="AN4157" t="str">
            <v>CONSUMER - NON IPO</v>
          </cell>
        </row>
        <row r="4158">
          <cell r="M4158">
            <v>32361.15</v>
          </cell>
          <cell r="N4158">
            <v>32361.15</v>
          </cell>
          <cell r="R4158">
            <v>3770.47</v>
          </cell>
          <cell r="AB4158" t="str">
            <v>Chirografario</v>
          </cell>
          <cell r="AK4158">
            <v>59934.623013698634</v>
          </cell>
          <cell r="AL4158" t="str">
            <v>Chirografario</v>
          </cell>
          <cell r="AM4158" t="str">
            <v>Chirografario - Altro</v>
          </cell>
          <cell r="AN4158" t="str">
            <v>CONSUMER - NON IPO</v>
          </cell>
        </row>
        <row r="4159">
          <cell r="M4159">
            <v>28588.89</v>
          </cell>
          <cell r="N4159">
            <v>28588.89</v>
          </cell>
          <cell r="R4159">
            <v>5351.84</v>
          </cell>
          <cell r="AB4159" t="str">
            <v>Chirografario</v>
          </cell>
          <cell r="AK4159">
            <v>34306.667999999998</v>
          </cell>
          <cell r="AL4159" t="str">
            <v>Chirografario</v>
          </cell>
          <cell r="AM4159" t="str">
            <v>Chirografario - Altro</v>
          </cell>
          <cell r="AN4159" t="str">
            <v>CONSUMER - NON IPO</v>
          </cell>
        </row>
        <row r="4160">
          <cell r="M4160">
            <v>29149.17</v>
          </cell>
          <cell r="N4160">
            <v>29149.170000000002</v>
          </cell>
          <cell r="R4160">
            <v>4264.5</v>
          </cell>
          <cell r="AB4160" t="str">
            <v>Chirografario</v>
          </cell>
          <cell r="AK4160">
            <v>50072.683808219183</v>
          </cell>
          <cell r="AL4160" t="str">
            <v>Chirografario</v>
          </cell>
          <cell r="AM4160" t="str">
            <v>Chirografario - Altro</v>
          </cell>
          <cell r="AN4160" t="str">
            <v>CONSUMER - NON IPO</v>
          </cell>
        </row>
        <row r="4161">
          <cell r="M4161">
            <v>35591.75</v>
          </cell>
          <cell r="N4161">
            <v>35591.75</v>
          </cell>
          <cell r="R4161">
            <v>28513.919999999998</v>
          </cell>
          <cell r="AB4161" t="str">
            <v>Chirografario</v>
          </cell>
          <cell r="AK4161">
            <v>60262.195890410956</v>
          </cell>
          <cell r="AL4161" t="str">
            <v>Chirografario</v>
          </cell>
          <cell r="AM4161" t="str">
            <v>Chirografario - Altro</v>
          </cell>
          <cell r="AN4161" t="str">
            <v>CONSUMER - NON IPO</v>
          </cell>
        </row>
        <row r="4162">
          <cell r="M4162">
            <v>34729.229999999996</v>
          </cell>
          <cell r="N4162">
            <v>34729.230000000003</v>
          </cell>
          <cell r="R4162">
            <v>6266.6299999999992</v>
          </cell>
          <cell r="AB4162" t="str">
            <v>Chirografario</v>
          </cell>
          <cell r="AK4162">
            <v>58992.116712328767</v>
          </cell>
          <cell r="AL4162" t="str">
            <v>Chirografario</v>
          </cell>
          <cell r="AM4162" t="str">
            <v>Chirografario - Altro</v>
          </cell>
          <cell r="AN4162" t="str">
            <v>CONSUMER - NON IPO</v>
          </cell>
        </row>
        <row r="4163">
          <cell r="M4163">
            <v>26678.98</v>
          </cell>
          <cell r="N4163">
            <v>26678.98</v>
          </cell>
          <cell r="R4163">
            <v>3569.32</v>
          </cell>
          <cell r="AB4163" t="str">
            <v>Chirografario</v>
          </cell>
          <cell r="AK4163">
            <v>32526.427671232876</v>
          </cell>
          <cell r="AL4163" t="str">
            <v>Chirografario</v>
          </cell>
          <cell r="AM4163" t="str">
            <v>Chirografario - Altro</v>
          </cell>
          <cell r="AN4163" t="str">
            <v>CONSUMER - NON IPO</v>
          </cell>
        </row>
        <row r="4164">
          <cell r="M4164">
            <v>36922.550000000003</v>
          </cell>
          <cell r="N4164">
            <v>36922.550000000003</v>
          </cell>
          <cell r="R4164">
            <v>5334.35</v>
          </cell>
          <cell r="AB4164" t="str">
            <v>Chirografario</v>
          </cell>
          <cell r="AK4164">
            <v>45419.794383561646</v>
          </cell>
          <cell r="AL4164" t="str">
            <v>Chirografario</v>
          </cell>
          <cell r="AM4164" t="str">
            <v>Chirografario - Altro</v>
          </cell>
          <cell r="AN4164" t="str">
            <v>CONSUMER - NON IPO</v>
          </cell>
        </row>
        <row r="4165">
          <cell r="M4165">
            <v>57526.879999999997</v>
          </cell>
          <cell r="N4165">
            <v>57526.880000000005</v>
          </cell>
          <cell r="R4165">
            <v>5323.43</v>
          </cell>
          <cell r="AB4165" t="str">
            <v>Chirografario</v>
          </cell>
          <cell r="AK4165">
            <v>127504.78334246576</v>
          </cell>
          <cell r="AL4165" t="str">
            <v>Chirografario</v>
          </cell>
          <cell r="AM4165" t="str">
            <v>Chirografario - Altro</v>
          </cell>
          <cell r="AN4165" t="str">
            <v>CONSUMER - NON IPO</v>
          </cell>
        </row>
        <row r="4166">
          <cell r="M4166">
            <v>30850.240000000002</v>
          </cell>
          <cell r="N4166">
            <v>30850.240000000002</v>
          </cell>
          <cell r="R4166">
            <v>4773.93</v>
          </cell>
          <cell r="AB4166" t="str">
            <v>Chirografario</v>
          </cell>
          <cell r="AK4166">
            <v>45895.014575342466</v>
          </cell>
          <cell r="AL4166" t="str">
            <v>Chirografario</v>
          </cell>
          <cell r="AM4166" t="str">
            <v>Chirografario - Altro</v>
          </cell>
          <cell r="AN4166" t="str">
            <v>CONSUMER - NON IPO</v>
          </cell>
        </row>
        <row r="4167">
          <cell r="M4167">
            <v>34117.33</v>
          </cell>
          <cell r="N4167">
            <v>34117.33</v>
          </cell>
          <cell r="R4167">
            <v>4908.97</v>
          </cell>
          <cell r="AB4167" t="str">
            <v>Chirografario</v>
          </cell>
          <cell r="AK4167">
            <v>69636.742054794537</v>
          </cell>
          <cell r="AL4167" t="str">
            <v>Chirografario</v>
          </cell>
          <cell r="AM4167" t="str">
            <v>Chirografario - Altro</v>
          </cell>
          <cell r="AN4167" t="str">
            <v>CONSUMER - NON IPO</v>
          </cell>
        </row>
        <row r="4168">
          <cell r="M4168">
            <v>34005.090000000004</v>
          </cell>
          <cell r="N4168">
            <v>34005.090000000004</v>
          </cell>
          <cell r="R4168">
            <v>5045.0499999999993</v>
          </cell>
          <cell r="AB4168" t="str">
            <v>Chirografario</v>
          </cell>
          <cell r="AK4168">
            <v>50588.394164383564</v>
          </cell>
          <cell r="AL4168" t="str">
            <v>Chirografario</v>
          </cell>
          <cell r="AM4168" t="str">
            <v>Chirografario - Altro</v>
          </cell>
          <cell r="AN4168" t="str">
            <v>CONSUMER - NON IPO</v>
          </cell>
        </row>
        <row r="4169">
          <cell r="M4169">
            <v>30973.13</v>
          </cell>
          <cell r="N4169">
            <v>30973.13</v>
          </cell>
          <cell r="R4169">
            <v>4758.6899999999996</v>
          </cell>
          <cell r="AB4169" t="str">
            <v>Chirografario</v>
          </cell>
          <cell r="AK4169">
            <v>54903.055095890413</v>
          </cell>
          <cell r="AL4169" t="str">
            <v>Chirografario</v>
          </cell>
          <cell r="AM4169" t="str">
            <v>Chirografario - Altro</v>
          </cell>
          <cell r="AN4169" t="str">
            <v>CONSUMER - NON IPO</v>
          </cell>
        </row>
        <row r="4170">
          <cell r="M4170">
            <v>29305.17</v>
          </cell>
          <cell r="N4170">
            <v>29305.17</v>
          </cell>
          <cell r="R4170">
            <v>746.37</v>
          </cell>
          <cell r="AB4170" t="str">
            <v>Chirografario</v>
          </cell>
          <cell r="AK4170">
            <v>72179.035150684926</v>
          </cell>
          <cell r="AL4170" t="str">
            <v>Chirografario</v>
          </cell>
          <cell r="AM4170" t="str">
            <v>Chirografario - Altro</v>
          </cell>
          <cell r="AN4170" t="str">
            <v>SME &amp; CORP. - NON IPO</v>
          </cell>
        </row>
        <row r="4171">
          <cell r="M4171">
            <v>41109.589999999997</v>
          </cell>
          <cell r="N4171">
            <v>41109.590000000004</v>
          </cell>
          <cell r="R4171">
            <v>4342.7700000000004</v>
          </cell>
          <cell r="AB4171" t="str">
            <v>Chirografario</v>
          </cell>
          <cell r="AK4171">
            <v>67915.295260273982</v>
          </cell>
          <cell r="AL4171" t="str">
            <v>Chirografario</v>
          </cell>
          <cell r="AM4171" t="str">
            <v>Chirografario - Altro</v>
          </cell>
          <cell r="AN4171" t="str">
            <v>CONSUMER - NON IPO</v>
          </cell>
        </row>
        <row r="4172">
          <cell r="M4172">
            <v>28796.3</v>
          </cell>
          <cell r="N4172">
            <v>28796.3</v>
          </cell>
          <cell r="R4172">
            <v>4720.58</v>
          </cell>
          <cell r="AB4172" t="str">
            <v>Chirografario</v>
          </cell>
          <cell r="AK4172">
            <v>70767.893424657523</v>
          </cell>
          <cell r="AL4172" t="str">
            <v>Chirografario</v>
          </cell>
          <cell r="AM4172" t="str">
            <v>Chirografario - Altro</v>
          </cell>
          <cell r="AN4172" t="str">
            <v>CONSUMER - NON IPO</v>
          </cell>
        </row>
        <row r="4173">
          <cell r="M4173">
            <v>58637.35</v>
          </cell>
          <cell r="N4173">
            <v>58637.35</v>
          </cell>
          <cell r="R4173">
            <v>6310.05</v>
          </cell>
          <cell r="AB4173" t="str">
            <v>Chirografario</v>
          </cell>
          <cell r="AK4173">
            <v>72131.973013698618</v>
          </cell>
          <cell r="AL4173" t="str">
            <v>Chirografario</v>
          </cell>
          <cell r="AM4173" t="str">
            <v>Chirografario - Altro</v>
          </cell>
          <cell r="AN4173" t="str">
            <v>CONSUMER - NON IPO</v>
          </cell>
        </row>
        <row r="4174">
          <cell r="M4174">
            <v>32201.439999999999</v>
          </cell>
          <cell r="N4174">
            <v>32201.439999999999</v>
          </cell>
          <cell r="R4174">
            <v>583.45000000000005</v>
          </cell>
          <cell r="AB4174" t="str">
            <v>Chirografario</v>
          </cell>
          <cell r="AK4174">
            <v>66784.904328767123</v>
          </cell>
          <cell r="AL4174" t="str">
            <v>Chirografario</v>
          </cell>
          <cell r="AM4174" t="str">
            <v>Chirografario - Altro</v>
          </cell>
          <cell r="AN4174" t="str">
            <v>SME &amp; CORP. - NON IPO</v>
          </cell>
        </row>
        <row r="4175">
          <cell r="M4175">
            <v>30299.15</v>
          </cell>
          <cell r="N4175">
            <v>30299.15</v>
          </cell>
          <cell r="R4175">
            <v>4375.25</v>
          </cell>
          <cell r="AB4175" t="str">
            <v>Chirografario</v>
          </cell>
          <cell r="AK4175">
            <v>45075.173835616442</v>
          </cell>
          <cell r="AL4175" t="str">
            <v>Chirografario</v>
          </cell>
          <cell r="AM4175" t="str">
            <v>Chirografario - Altro</v>
          </cell>
          <cell r="AN4175" t="str">
            <v>CONSUMER - NON IPO</v>
          </cell>
        </row>
        <row r="4176">
          <cell r="M4176">
            <v>17797.03</v>
          </cell>
          <cell r="N4176">
            <v>17797.03</v>
          </cell>
          <cell r="R4176">
            <v>2579.56</v>
          </cell>
          <cell r="AB4176" t="str">
            <v>Chirografario</v>
          </cell>
          <cell r="AK4176">
            <v>35545.301013698627</v>
          </cell>
          <cell r="AL4176" t="str">
            <v>Chirografario</v>
          </cell>
          <cell r="AM4176" t="str">
            <v>Chirografario - Altro</v>
          </cell>
          <cell r="AN4176" t="str">
            <v>CONSUMER - NON IPO</v>
          </cell>
        </row>
        <row r="4177">
          <cell r="M4177">
            <v>18878.990000000002</v>
          </cell>
          <cell r="N4177">
            <v>18878.990000000002</v>
          </cell>
          <cell r="R4177">
            <v>0</v>
          </cell>
          <cell r="AB4177" t="str">
            <v>Chirografario</v>
          </cell>
          <cell r="AK4177">
            <v>56533.523479452058</v>
          </cell>
          <cell r="AL4177" t="str">
            <v>Chirografario</v>
          </cell>
          <cell r="AM4177" t="str">
            <v>Chirografario - Altro</v>
          </cell>
          <cell r="AN4177" t="str">
            <v>CONSUMER - NON IPO</v>
          </cell>
        </row>
        <row r="4178">
          <cell r="M4178">
            <v>37325.54</v>
          </cell>
          <cell r="N4178">
            <v>37325.54</v>
          </cell>
          <cell r="R4178">
            <v>4227.58</v>
          </cell>
          <cell r="AB4178" t="str">
            <v>Chirografario</v>
          </cell>
          <cell r="AK4178">
            <v>128645.28580821918</v>
          </cell>
          <cell r="AL4178" t="str">
            <v>Chirografario</v>
          </cell>
          <cell r="AM4178" t="str">
            <v>Chirografario - Altro</v>
          </cell>
          <cell r="AN4178" t="str">
            <v>CONSUMER - NON IPO</v>
          </cell>
        </row>
        <row r="4179">
          <cell r="M4179">
            <v>28734.86</v>
          </cell>
          <cell r="N4179">
            <v>28734.86</v>
          </cell>
          <cell r="R4179">
            <v>9803.7099999999991</v>
          </cell>
          <cell r="AB4179" t="str">
            <v>Chirografario</v>
          </cell>
          <cell r="AK4179">
            <v>33379.672986301368</v>
          </cell>
          <cell r="AL4179" t="str">
            <v>Chirografario</v>
          </cell>
          <cell r="AM4179" t="str">
            <v>Chirografario - Altro</v>
          </cell>
          <cell r="AN4179" t="str">
            <v>CONSUMER - NON IPO</v>
          </cell>
        </row>
        <row r="4180">
          <cell r="M4180">
            <v>4033.85</v>
          </cell>
          <cell r="N4180">
            <v>4033.85</v>
          </cell>
          <cell r="R4180">
            <v>889.72</v>
          </cell>
          <cell r="AB4180" t="str">
            <v>Chirografario</v>
          </cell>
          <cell r="AK4180">
            <v>13704.038356164383</v>
          </cell>
          <cell r="AL4180" t="str">
            <v>Chirografario</v>
          </cell>
          <cell r="AM4180" t="str">
            <v>Chirografario - Altro</v>
          </cell>
          <cell r="AN4180" t="str">
            <v>CONSUMER - NON IPO</v>
          </cell>
        </row>
        <row r="4181">
          <cell r="M4181">
            <v>42186.57</v>
          </cell>
          <cell r="N4181">
            <v>42186.57</v>
          </cell>
          <cell r="R4181">
            <v>6933.47</v>
          </cell>
          <cell r="AB4181" t="str">
            <v>Chirografario</v>
          </cell>
          <cell r="AK4181">
            <v>103906.09980821918</v>
          </cell>
          <cell r="AL4181" t="str">
            <v>Chirografario</v>
          </cell>
          <cell r="AM4181" t="str">
            <v>Chirografario - Altro</v>
          </cell>
          <cell r="AN4181" t="str">
            <v>CONSUMER - NON IPO</v>
          </cell>
        </row>
        <row r="4182">
          <cell r="M4182">
            <v>28606.98</v>
          </cell>
          <cell r="N4182">
            <v>28606.98</v>
          </cell>
          <cell r="R4182">
            <v>5154.33</v>
          </cell>
          <cell r="AB4182" t="str">
            <v>Chirografario</v>
          </cell>
          <cell r="AK4182">
            <v>42557.781205479449</v>
          </cell>
          <cell r="AL4182" t="str">
            <v>Chirografario</v>
          </cell>
          <cell r="AM4182" t="str">
            <v>Chirografario - Altro</v>
          </cell>
          <cell r="AN4182" t="str">
            <v>CONSUMER - NON IPO</v>
          </cell>
        </row>
        <row r="4183">
          <cell r="M4183">
            <v>27297.33</v>
          </cell>
          <cell r="N4183">
            <v>27297.33</v>
          </cell>
          <cell r="R4183">
            <v>5077.26</v>
          </cell>
          <cell r="AB4183" t="str">
            <v>Chirografario</v>
          </cell>
          <cell r="AK4183">
            <v>94082.304493150688</v>
          </cell>
          <cell r="AL4183" t="str">
            <v>Chirografario</v>
          </cell>
          <cell r="AM4183" t="str">
            <v>Chirografario - Altro</v>
          </cell>
          <cell r="AN4183" t="str">
            <v>CONSUMER - NON IPO</v>
          </cell>
        </row>
        <row r="4184">
          <cell r="M4184">
            <v>34880.32</v>
          </cell>
          <cell r="N4184">
            <v>34880.32</v>
          </cell>
          <cell r="R4184">
            <v>6449.87</v>
          </cell>
          <cell r="AB4184" t="str">
            <v>Chirografario</v>
          </cell>
          <cell r="AK4184">
            <v>64600.263890410955</v>
          </cell>
          <cell r="AL4184" t="str">
            <v>Chirografario</v>
          </cell>
          <cell r="AM4184" t="str">
            <v>Chirografario - Altro</v>
          </cell>
          <cell r="AN4184" t="str">
            <v>CONSUMER - NON IPO</v>
          </cell>
        </row>
        <row r="4185">
          <cell r="M4185">
            <v>31298.79</v>
          </cell>
          <cell r="N4185">
            <v>31298.79</v>
          </cell>
          <cell r="R4185">
            <v>3493.85</v>
          </cell>
          <cell r="AB4185" t="str">
            <v>Chirografario</v>
          </cell>
          <cell r="AK4185">
            <v>40988.55238356164</v>
          </cell>
          <cell r="AL4185" t="str">
            <v>Chirografario</v>
          </cell>
          <cell r="AM4185" t="str">
            <v>Chirografario - Altro</v>
          </cell>
          <cell r="AN4185" t="str">
            <v>CONSUMER - NON IPO</v>
          </cell>
        </row>
        <row r="4186">
          <cell r="M4186">
            <v>40222.01</v>
          </cell>
          <cell r="N4186">
            <v>40222.009999999995</v>
          </cell>
          <cell r="R4186">
            <v>5608.85</v>
          </cell>
          <cell r="AB4186" t="str">
            <v>Chirografario</v>
          </cell>
          <cell r="AK4186">
            <v>59837.127205479446</v>
          </cell>
          <cell r="AL4186" t="str">
            <v>Chirografario</v>
          </cell>
          <cell r="AM4186" t="str">
            <v>Chirografario - Altro</v>
          </cell>
          <cell r="AN4186" t="str">
            <v>CONSUMER - NON IPO</v>
          </cell>
        </row>
        <row r="4187">
          <cell r="M4187">
            <v>9913.1</v>
          </cell>
          <cell r="N4187">
            <v>9913.1</v>
          </cell>
          <cell r="R4187">
            <v>1848.18</v>
          </cell>
          <cell r="AB4187" t="str">
            <v>Chirografario</v>
          </cell>
          <cell r="AK4187">
            <v>14747.433698630137</v>
          </cell>
          <cell r="AL4187" t="str">
            <v>Chirografario</v>
          </cell>
          <cell r="AM4187" t="str">
            <v>Chirografario - Altro</v>
          </cell>
          <cell r="AN4187" t="str">
            <v>CONSUMER - NON IPO</v>
          </cell>
        </row>
        <row r="4188">
          <cell r="M4188">
            <v>9938.59</v>
          </cell>
          <cell r="N4188">
            <v>9938.59</v>
          </cell>
          <cell r="R4188">
            <v>1314.4</v>
          </cell>
          <cell r="AB4188" t="str">
            <v>Chirografario</v>
          </cell>
          <cell r="AK4188">
            <v>12225.827150684931</v>
          </cell>
          <cell r="AL4188" t="str">
            <v>Chirografario</v>
          </cell>
          <cell r="AM4188" t="str">
            <v>Chirografario - Altro</v>
          </cell>
          <cell r="AN4188" t="str">
            <v>CONSUMER - NON IPO</v>
          </cell>
        </row>
        <row r="4189">
          <cell r="M4189">
            <v>1283.8399999999999</v>
          </cell>
          <cell r="N4189">
            <v>1283.8399999999999</v>
          </cell>
          <cell r="R4189">
            <v>275.89</v>
          </cell>
          <cell r="AB4189" t="str">
            <v>Chirografario</v>
          </cell>
          <cell r="AK4189">
            <v>4621.8239999999996</v>
          </cell>
          <cell r="AL4189" t="str">
            <v>Chirografario</v>
          </cell>
          <cell r="AM4189" t="str">
            <v>Chirografario - Altro</v>
          </cell>
          <cell r="AN4189" t="str">
            <v>CONSUMER - NON IPO</v>
          </cell>
        </row>
        <row r="4190">
          <cell r="M4190">
            <v>5848.44</v>
          </cell>
          <cell r="N4190">
            <v>5848.44</v>
          </cell>
          <cell r="R4190">
            <v>1089.8499999999999</v>
          </cell>
          <cell r="AB4190" t="str">
            <v>Chirografario</v>
          </cell>
          <cell r="AK4190">
            <v>14276.602849315068</v>
          </cell>
          <cell r="AL4190" t="str">
            <v>Chirografario</v>
          </cell>
          <cell r="AM4190" t="str">
            <v>Chirografario - Altro</v>
          </cell>
          <cell r="AN4190" t="str">
            <v>CONSUMER - NON IPO</v>
          </cell>
        </row>
        <row r="4191">
          <cell r="M4191">
            <v>28382.37</v>
          </cell>
          <cell r="N4191">
            <v>28382.37</v>
          </cell>
          <cell r="R4191">
            <v>4836.7299999999996</v>
          </cell>
          <cell r="AB4191" t="str">
            <v>Chirografario</v>
          </cell>
          <cell r="AK4191">
            <v>36080.601863013697</v>
          </cell>
          <cell r="AL4191" t="str">
            <v>Chirografario</v>
          </cell>
          <cell r="AM4191" t="str">
            <v>Chirografario - Altro</v>
          </cell>
          <cell r="AN4191" t="str">
            <v>CONSUMER - NON IPO</v>
          </cell>
        </row>
        <row r="4192">
          <cell r="M4192">
            <v>36836.230000000003</v>
          </cell>
          <cell r="N4192">
            <v>36836.229999999996</v>
          </cell>
          <cell r="R4192">
            <v>5463.43</v>
          </cell>
          <cell r="AB4192" t="str">
            <v>Chirografario</v>
          </cell>
          <cell r="AK4192">
            <v>54800.199698630131</v>
          </cell>
          <cell r="AL4192" t="str">
            <v>Chirografario</v>
          </cell>
          <cell r="AM4192" t="str">
            <v>Chirografario - Altro</v>
          </cell>
          <cell r="AN4192" t="str">
            <v>CONSUMER - NON IPO</v>
          </cell>
        </row>
        <row r="4193">
          <cell r="M4193">
            <v>27709.7</v>
          </cell>
          <cell r="N4193">
            <v>27709.7</v>
          </cell>
          <cell r="R4193">
            <v>4832.76</v>
          </cell>
          <cell r="AB4193" t="str">
            <v>Chirografario</v>
          </cell>
          <cell r="AK4193">
            <v>55950.818904109583</v>
          </cell>
          <cell r="AL4193" t="str">
            <v>Chirografario</v>
          </cell>
          <cell r="AM4193" t="str">
            <v>Chirografario - Altro</v>
          </cell>
          <cell r="AN4193" t="str">
            <v>CONSUMER - NON IPO</v>
          </cell>
        </row>
        <row r="4194">
          <cell r="M4194">
            <v>9327.93</v>
          </cell>
          <cell r="N4194">
            <v>9327.9299999999985</v>
          </cell>
          <cell r="R4194">
            <v>2120.94</v>
          </cell>
          <cell r="AB4194" t="str">
            <v>Chirografario</v>
          </cell>
          <cell r="AK4194">
            <v>32149.413534246567</v>
          </cell>
          <cell r="AL4194" t="str">
            <v>Chirografario</v>
          </cell>
          <cell r="AM4194" t="str">
            <v>Chirografario - Altro</v>
          </cell>
          <cell r="AN4194" t="str">
            <v>CONSUMER - NON IPO</v>
          </cell>
        </row>
        <row r="4195">
          <cell r="M4195">
            <v>31505.41</v>
          </cell>
          <cell r="N4195">
            <v>31505.41</v>
          </cell>
          <cell r="R4195">
            <v>4491.91</v>
          </cell>
          <cell r="AB4195" t="str">
            <v>Chirografario</v>
          </cell>
          <cell r="AK4195">
            <v>117303.70463013698</v>
          </cell>
          <cell r="AL4195" t="str">
            <v>Chirografario</v>
          </cell>
          <cell r="AM4195" t="str">
            <v>Chirografario - Altro</v>
          </cell>
          <cell r="AN4195" t="str">
            <v>CONSUMER - NON IPO</v>
          </cell>
        </row>
        <row r="4196">
          <cell r="M4196">
            <v>56024.88</v>
          </cell>
          <cell r="N4196">
            <v>56024.880000000005</v>
          </cell>
          <cell r="R4196">
            <v>1349.37</v>
          </cell>
          <cell r="AB4196" t="str">
            <v>Chirografario</v>
          </cell>
          <cell r="AK4196">
            <v>64620.478027397265</v>
          </cell>
          <cell r="AL4196" t="str">
            <v>Chirografario</v>
          </cell>
          <cell r="AM4196" t="str">
            <v>Chirografario - Altro</v>
          </cell>
          <cell r="AN4196" t="str">
            <v>SME &amp; CORP. - NON IPO</v>
          </cell>
        </row>
        <row r="4197">
          <cell r="M4197">
            <v>44180.759999999995</v>
          </cell>
          <cell r="N4197">
            <v>44180.759999999995</v>
          </cell>
          <cell r="R4197">
            <v>6854.2900000000009</v>
          </cell>
          <cell r="AB4197" t="str">
            <v>Chirografario</v>
          </cell>
          <cell r="AK4197">
            <v>51201.264328767116</v>
          </cell>
          <cell r="AL4197" t="str">
            <v>Chirografario</v>
          </cell>
          <cell r="AM4197" t="str">
            <v>Chirografario - Altro</v>
          </cell>
          <cell r="AN4197" t="str">
            <v>CONSUMER - NON IPO</v>
          </cell>
        </row>
        <row r="4198">
          <cell r="M4198">
            <v>59376.07</v>
          </cell>
          <cell r="N4198">
            <v>59376.07</v>
          </cell>
          <cell r="R4198">
            <v>29342.080000000002</v>
          </cell>
          <cell r="AB4198" t="str">
            <v>Chirografario</v>
          </cell>
          <cell r="AK4198">
            <v>859895.63293150684</v>
          </cell>
          <cell r="AL4198" t="str">
            <v>Chirografario</v>
          </cell>
          <cell r="AM4198" t="str">
            <v>Chirografario - Altro</v>
          </cell>
          <cell r="AN4198" t="str">
            <v>SME &amp; CORP. - NON IPO</v>
          </cell>
        </row>
        <row r="4199">
          <cell r="M4199">
            <v>28983.33</v>
          </cell>
          <cell r="N4199">
            <v>28983.33</v>
          </cell>
          <cell r="R4199">
            <v>7519.83</v>
          </cell>
          <cell r="AB4199" t="str">
            <v>Chirografario</v>
          </cell>
          <cell r="AK4199">
            <v>87505.834684931513</v>
          </cell>
          <cell r="AL4199" t="str">
            <v>Chirografario</v>
          </cell>
          <cell r="AM4199" t="str">
            <v>Chirografario - Altro</v>
          </cell>
          <cell r="AN4199" t="str">
            <v>CONSUMER - NON IPO</v>
          </cell>
        </row>
        <row r="4200">
          <cell r="M4200">
            <v>47803.58</v>
          </cell>
          <cell r="N4200">
            <v>47803.579999999994</v>
          </cell>
          <cell r="R4200">
            <v>0</v>
          </cell>
          <cell r="AB4200" t="str">
            <v>Chirografario</v>
          </cell>
          <cell r="AK4200">
            <v>827984.19934246561</v>
          </cell>
          <cell r="AL4200" t="str">
            <v>Chirografario</v>
          </cell>
          <cell r="AM4200" t="str">
            <v>Chirografario - Altro</v>
          </cell>
          <cell r="AN4200" t="str">
            <v>SME &amp; CORP. - NON IPO</v>
          </cell>
        </row>
        <row r="4201">
          <cell r="M4201">
            <v>36406.22</v>
          </cell>
          <cell r="N4201">
            <v>36406.22</v>
          </cell>
          <cell r="R4201">
            <v>59.13</v>
          </cell>
          <cell r="AB4201" t="str">
            <v>Chirografario</v>
          </cell>
          <cell r="AK4201">
            <v>399171.76010958903</v>
          </cell>
          <cell r="AL4201" t="str">
            <v>Chirografario</v>
          </cell>
          <cell r="AM4201" t="str">
            <v>Chirografario - Altro</v>
          </cell>
          <cell r="AN4201" t="str">
            <v>CONSUMER - NON IPO</v>
          </cell>
        </row>
        <row r="4202">
          <cell r="M4202">
            <v>67915.87999999999</v>
          </cell>
          <cell r="N4202">
            <v>67915.88</v>
          </cell>
          <cell r="R4202">
            <v>4565.3</v>
          </cell>
          <cell r="AB4202" t="str">
            <v>Chirografario</v>
          </cell>
          <cell r="AK4202">
            <v>1144522.1311780822</v>
          </cell>
          <cell r="AL4202" t="str">
            <v>Chirografario</v>
          </cell>
          <cell r="AM4202" t="str">
            <v>Chirografario - Altro</v>
          </cell>
          <cell r="AN4202" t="str">
            <v>CONSUMER - NON IPO</v>
          </cell>
        </row>
        <row r="4203">
          <cell r="M4203">
            <v>32869.519999999997</v>
          </cell>
          <cell r="N4203">
            <v>32869.520000000004</v>
          </cell>
          <cell r="R4203">
            <v>15054.550000000001</v>
          </cell>
          <cell r="AB4203" t="str">
            <v>Chirografario</v>
          </cell>
          <cell r="AK4203">
            <v>323201.93775342469</v>
          </cell>
          <cell r="AL4203" t="str">
            <v>Chirografario</v>
          </cell>
          <cell r="AM4203" t="str">
            <v>Chirografario - Altro</v>
          </cell>
          <cell r="AN4203" t="str">
            <v>SME &amp; CORP. - NON IPO</v>
          </cell>
        </row>
        <row r="4204">
          <cell r="M4204">
            <v>11414.09</v>
          </cell>
          <cell r="N4204">
            <v>11414.09</v>
          </cell>
          <cell r="R4204">
            <v>0</v>
          </cell>
          <cell r="AB4204" t="str">
            <v>Chirografario</v>
          </cell>
          <cell r="AK4204">
            <v>171086.26408219177</v>
          </cell>
          <cell r="AL4204" t="str">
            <v>Chirografario</v>
          </cell>
          <cell r="AM4204" t="str">
            <v>Chirografario - Altro</v>
          </cell>
          <cell r="AN4204" t="str">
            <v>CONSUMER - NON IPO</v>
          </cell>
        </row>
        <row r="4205">
          <cell r="M4205">
            <v>5210.28</v>
          </cell>
          <cell r="N4205">
            <v>5210.2800000000007</v>
          </cell>
          <cell r="R4205">
            <v>2627.07</v>
          </cell>
          <cell r="AB4205" t="str">
            <v>Chirografario</v>
          </cell>
          <cell r="AK4205">
            <v>37528.290739726035</v>
          </cell>
          <cell r="AL4205" t="str">
            <v>Chirografario</v>
          </cell>
          <cell r="AM4205" t="str">
            <v>Chirografario - Altro</v>
          </cell>
          <cell r="AN4205" t="str">
            <v>CONSUMER - NON IPO</v>
          </cell>
        </row>
        <row r="4206">
          <cell r="M4206">
            <v>55907.78</v>
          </cell>
          <cell r="N4206">
            <v>55907.78</v>
          </cell>
          <cell r="R4206">
            <v>0</v>
          </cell>
          <cell r="AB4206" t="str">
            <v>Chirografario</v>
          </cell>
          <cell r="AK4206">
            <v>644854.12</v>
          </cell>
          <cell r="AL4206" t="str">
            <v>Chirografario</v>
          </cell>
          <cell r="AM4206" t="str">
            <v>Chirografario - Altro</v>
          </cell>
          <cell r="AN4206" t="str">
            <v>SME &amp; CORP. - NON IPO</v>
          </cell>
        </row>
        <row r="4207">
          <cell r="M4207">
            <v>30827.269999999997</v>
          </cell>
          <cell r="N4207">
            <v>30827.269999999997</v>
          </cell>
          <cell r="R4207">
            <v>0</v>
          </cell>
          <cell r="AB4207" t="str">
            <v>Chirografario</v>
          </cell>
          <cell r="AK4207">
            <v>114947.71087671231</v>
          </cell>
          <cell r="AL4207" t="str">
            <v>Chirografario</v>
          </cell>
          <cell r="AM4207" t="str">
            <v>Chirografario - Altro</v>
          </cell>
          <cell r="AN4207" t="str">
            <v>SME &amp; CORP. - NON IPO</v>
          </cell>
        </row>
        <row r="4208">
          <cell r="M4208">
            <v>84.73</v>
          </cell>
          <cell r="N4208">
            <v>84.72999999999999</v>
          </cell>
          <cell r="R4208">
            <v>57.18</v>
          </cell>
          <cell r="AB4208" t="str">
            <v>Chirografario</v>
          </cell>
          <cell r="AK4208">
            <v>699.42873972602729</v>
          </cell>
          <cell r="AL4208" t="str">
            <v>Chirografario</v>
          </cell>
          <cell r="AM4208" t="str">
            <v>Chirografario - Altro</v>
          </cell>
          <cell r="AN4208" t="str">
            <v>CONSUMER - NON IPO</v>
          </cell>
        </row>
        <row r="4209">
          <cell r="M4209">
            <v>29159.29</v>
          </cell>
          <cell r="N4209">
            <v>29159.29</v>
          </cell>
          <cell r="R4209">
            <v>2149.81</v>
          </cell>
          <cell r="AB4209" t="str">
            <v>Chirografario</v>
          </cell>
          <cell r="AK4209">
            <v>262034.16767123289</v>
          </cell>
          <cell r="AL4209" t="str">
            <v>Chirografario</v>
          </cell>
          <cell r="AM4209" t="str">
            <v>Chirografario - Altro</v>
          </cell>
          <cell r="AN4209" t="str">
            <v>SME &amp; CORP. - NON IPO</v>
          </cell>
        </row>
        <row r="4210">
          <cell r="M4210">
            <v>57558.33</v>
          </cell>
          <cell r="N4210">
            <v>57558.33</v>
          </cell>
          <cell r="R4210">
            <v>12210.98</v>
          </cell>
          <cell r="AB4210" t="str">
            <v>Chirografario</v>
          </cell>
          <cell r="AK4210">
            <v>717192.56120547955</v>
          </cell>
          <cell r="AL4210" t="str">
            <v>Chirografario</v>
          </cell>
          <cell r="AM4210" t="str">
            <v>Chirografario - Altro</v>
          </cell>
          <cell r="AN4210" t="str">
            <v>SME &amp; CORP. - NON IPO</v>
          </cell>
        </row>
        <row r="4211">
          <cell r="M4211">
            <v>28547.040000000001</v>
          </cell>
          <cell r="N4211">
            <v>28547.040000000001</v>
          </cell>
          <cell r="R4211">
            <v>19080.89</v>
          </cell>
          <cell r="AB4211" t="str">
            <v>Chirografario</v>
          </cell>
          <cell r="AK4211">
            <v>51619.305205479453</v>
          </cell>
          <cell r="AL4211" t="str">
            <v>Chirografario</v>
          </cell>
          <cell r="AM4211" t="str">
            <v>Chirografario - Altro</v>
          </cell>
          <cell r="AN4211" t="str">
            <v>SME &amp; CORP. - NON IPO</v>
          </cell>
        </row>
        <row r="4212">
          <cell r="M4212">
            <v>37541.910000000003</v>
          </cell>
          <cell r="N4212">
            <v>37541.910000000003</v>
          </cell>
          <cell r="R4212">
            <v>0</v>
          </cell>
          <cell r="AB4212" t="str">
            <v>Chirografario</v>
          </cell>
          <cell r="AK4212">
            <v>258267.76989041097</v>
          </cell>
          <cell r="AL4212" t="str">
            <v>Chirografario</v>
          </cell>
          <cell r="AM4212" t="str">
            <v>Chirografario - Altro</v>
          </cell>
          <cell r="AN4212" t="str">
            <v>CONSUMER - NON IPO</v>
          </cell>
        </row>
        <row r="4213">
          <cell r="M4213">
            <v>18127.849999999999</v>
          </cell>
          <cell r="N4213">
            <v>18127.850000000002</v>
          </cell>
          <cell r="R4213">
            <v>0</v>
          </cell>
          <cell r="AB4213" t="str">
            <v>Chirografario</v>
          </cell>
          <cell r="AK4213">
            <v>225480.65479452058</v>
          </cell>
          <cell r="AL4213" t="str">
            <v>Chirografario</v>
          </cell>
          <cell r="AM4213" t="str">
            <v>Chirografario - Altro</v>
          </cell>
          <cell r="AN4213" t="str">
            <v>SME &amp; CORP. - NON IPO</v>
          </cell>
        </row>
        <row r="4214">
          <cell r="M4214">
            <v>33132.17</v>
          </cell>
          <cell r="N4214">
            <v>33132.17</v>
          </cell>
          <cell r="R4214">
            <v>0</v>
          </cell>
          <cell r="AB4214" t="str">
            <v>Chirografario</v>
          </cell>
          <cell r="AK4214">
            <v>375074.31901369861</v>
          </cell>
          <cell r="AL4214" t="str">
            <v>Chirografario</v>
          </cell>
          <cell r="AM4214" t="str">
            <v>Chirografario - Altro</v>
          </cell>
          <cell r="AN4214" t="str">
            <v>CONSUMER - NON IPO</v>
          </cell>
        </row>
        <row r="4215">
          <cell r="M4215">
            <v>30108.33</v>
          </cell>
          <cell r="N4215">
            <v>30108.33</v>
          </cell>
          <cell r="R4215">
            <v>13282.21</v>
          </cell>
          <cell r="AB4215" t="str">
            <v>Chirografario</v>
          </cell>
          <cell r="AK4215">
            <v>321128.02380821918</v>
          </cell>
          <cell r="AL4215" t="str">
            <v>Chirografario</v>
          </cell>
          <cell r="AM4215" t="str">
            <v>Chirografario - Altro</v>
          </cell>
          <cell r="AN4215" t="str">
            <v>CONSUMER - NON IPO</v>
          </cell>
        </row>
        <row r="4216">
          <cell r="M4216">
            <v>16340.47</v>
          </cell>
          <cell r="N4216">
            <v>16340.47</v>
          </cell>
          <cell r="R4216">
            <v>9246.27</v>
          </cell>
          <cell r="AB4216" t="str">
            <v>Chirografario</v>
          </cell>
          <cell r="AK4216">
            <v>37113.012684931506</v>
          </cell>
          <cell r="AL4216" t="str">
            <v>Chirografario</v>
          </cell>
          <cell r="AM4216" t="str">
            <v>Chirografario - Altro</v>
          </cell>
          <cell r="AN4216" t="str">
            <v>SME &amp; CORP. - NON IPO</v>
          </cell>
        </row>
        <row r="4217">
          <cell r="M4217">
            <v>20791.72</v>
          </cell>
          <cell r="N4217">
            <v>20791.72</v>
          </cell>
          <cell r="R4217">
            <v>10139.719999999999</v>
          </cell>
          <cell r="AB4217" t="str">
            <v>Chirografario</v>
          </cell>
          <cell r="AK4217">
            <v>139446.93304109591</v>
          </cell>
          <cell r="AL4217" t="str">
            <v>Chirografario</v>
          </cell>
          <cell r="AM4217" t="str">
            <v>Chirografario - Altro</v>
          </cell>
          <cell r="AN4217" t="str">
            <v>SME &amp; CORP. - NON IPO</v>
          </cell>
        </row>
        <row r="4218">
          <cell r="M4218">
            <v>60538.38</v>
          </cell>
          <cell r="N4218">
            <v>60538.38</v>
          </cell>
          <cell r="R4218">
            <v>0</v>
          </cell>
          <cell r="AB4218" t="str">
            <v>Chirografario</v>
          </cell>
          <cell r="AK4218">
            <v>511176.12920547946</v>
          </cell>
          <cell r="AL4218" t="str">
            <v>Chirografario</v>
          </cell>
          <cell r="AM4218" t="str">
            <v>Chirografario - Altro</v>
          </cell>
          <cell r="AN4218" t="str">
            <v>SME &amp; CORP. - NON IPO</v>
          </cell>
        </row>
        <row r="4219">
          <cell r="M4219">
            <v>36199.910000000003</v>
          </cell>
          <cell r="N4219">
            <v>36199.909999999996</v>
          </cell>
          <cell r="R4219">
            <v>5289.07</v>
          </cell>
          <cell r="AB4219" t="str">
            <v>Chirografario</v>
          </cell>
          <cell r="AK4219">
            <v>155114.13490410955</v>
          </cell>
          <cell r="AL4219" t="str">
            <v>Chirografario</v>
          </cell>
          <cell r="AM4219" t="str">
            <v>Chirografario - Altro</v>
          </cell>
          <cell r="AN4219" t="str">
            <v>SME &amp; CORP. - NON IPO</v>
          </cell>
        </row>
        <row r="4220">
          <cell r="M4220">
            <v>61323.789999999994</v>
          </cell>
          <cell r="N4220">
            <v>61323.789999999994</v>
          </cell>
          <cell r="R4220">
            <v>20136.989999999998</v>
          </cell>
          <cell r="AB4220" t="str">
            <v>Chirografario</v>
          </cell>
          <cell r="AK4220">
            <v>341733.12016438355</v>
          </cell>
          <cell r="AL4220" t="str">
            <v>Chirografario</v>
          </cell>
          <cell r="AM4220" t="str">
            <v>Chirografario - Altro</v>
          </cell>
          <cell r="AN4220" t="str">
            <v>SME &amp; CORP. - NON IPO</v>
          </cell>
        </row>
        <row r="4221">
          <cell r="M4221">
            <v>6371.65</v>
          </cell>
          <cell r="N4221">
            <v>6371.65</v>
          </cell>
          <cell r="R4221">
            <v>0</v>
          </cell>
          <cell r="AB4221" t="str">
            <v>Chirografario</v>
          </cell>
          <cell r="AK4221">
            <v>12411.625068493151</v>
          </cell>
          <cell r="AL4221" t="str">
            <v>Chirografario</v>
          </cell>
          <cell r="AM4221" t="str">
            <v>Chirografario - Altro</v>
          </cell>
          <cell r="AN4221" t="str">
            <v>SME &amp; CORP. - NON IPO</v>
          </cell>
        </row>
        <row r="4222">
          <cell r="M4222">
            <v>30375</v>
          </cell>
          <cell r="N4222">
            <v>30375</v>
          </cell>
          <cell r="R4222">
            <v>6369.27</v>
          </cell>
          <cell r="AB4222" t="str">
            <v>Chirografario</v>
          </cell>
          <cell r="AK4222">
            <v>69654.452054794514</v>
          </cell>
          <cell r="AL4222" t="str">
            <v>Chirografario</v>
          </cell>
          <cell r="AM4222" t="str">
            <v>Chirografario - Altro</v>
          </cell>
          <cell r="AN4222" t="str">
            <v>SME &amp; CORP. - NON IPO</v>
          </cell>
        </row>
        <row r="4223">
          <cell r="M4223">
            <v>19757.14</v>
          </cell>
          <cell r="N4223">
            <v>19757.14</v>
          </cell>
          <cell r="R4223">
            <v>5540.89</v>
          </cell>
          <cell r="AB4223" t="str">
            <v>Chirografario</v>
          </cell>
          <cell r="AK4223">
            <v>68689.892219178088</v>
          </cell>
          <cell r="AL4223" t="str">
            <v>Chirografario</v>
          </cell>
          <cell r="AM4223" t="str">
            <v>Chirografario - Altro</v>
          </cell>
          <cell r="AN4223" t="str">
            <v>SME &amp; CORP. - NON IPO</v>
          </cell>
        </row>
        <row r="4224">
          <cell r="M4224">
            <v>1631.61</v>
          </cell>
          <cell r="N4224">
            <v>1631.61</v>
          </cell>
          <cell r="R4224">
            <v>0</v>
          </cell>
          <cell r="AB4224" t="str">
            <v>Chirografario</v>
          </cell>
          <cell r="AK4224">
            <v>5672.6386027397257</v>
          </cell>
          <cell r="AL4224" t="str">
            <v>Chirografario</v>
          </cell>
          <cell r="AM4224" t="str">
            <v>Chirografario - Altro</v>
          </cell>
          <cell r="AN4224" t="str">
            <v>CONSUMER - NON IPO</v>
          </cell>
        </row>
        <row r="4225">
          <cell r="M4225">
            <v>68014.61</v>
          </cell>
          <cell r="N4225">
            <v>68014.609999999986</v>
          </cell>
          <cell r="R4225">
            <v>0</v>
          </cell>
          <cell r="AB4225" t="str">
            <v>Chirografario</v>
          </cell>
          <cell r="AK4225">
            <v>296655.50443835609</v>
          </cell>
          <cell r="AL4225" t="str">
            <v>Chirografario</v>
          </cell>
          <cell r="AM4225" t="str">
            <v>Chirografario - Altro</v>
          </cell>
          <cell r="AN4225" t="str">
            <v>SME &amp; CORP. - NON IPO</v>
          </cell>
        </row>
        <row r="4226">
          <cell r="M4226">
            <v>25273.61</v>
          </cell>
          <cell r="N4226">
            <v>25273.609999999997</v>
          </cell>
          <cell r="R4226">
            <v>11645.21</v>
          </cell>
          <cell r="AB4226" t="str">
            <v>Chirografario</v>
          </cell>
          <cell r="AK4226">
            <v>94239.406054794512</v>
          </cell>
          <cell r="AL4226" t="str">
            <v>Chirografario</v>
          </cell>
          <cell r="AM4226" t="str">
            <v>Chirografario - Altro</v>
          </cell>
          <cell r="AN4226" t="str">
            <v>CONSUMER - NON IPO</v>
          </cell>
        </row>
        <row r="4227">
          <cell r="M4227">
            <v>36446.44</v>
          </cell>
          <cell r="N4227">
            <v>36446.439999999995</v>
          </cell>
          <cell r="R4227">
            <v>8270.83</v>
          </cell>
          <cell r="AB4227" t="str">
            <v>Chirografario</v>
          </cell>
          <cell r="AK4227">
            <v>40340.717150684919</v>
          </cell>
          <cell r="AL4227" t="str">
            <v>Chirografario</v>
          </cell>
          <cell r="AM4227" t="str">
            <v>Chirografario - Altro</v>
          </cell>
          <cell r="AN4227" t="str">
            <v>SME &amp; CORP. - NON IPO</v>
          </cell>
        </row>
        <row r="4228">
          <cell r="M4228">
            <v>29813.89</v>
          </cell>
          <cell r="N4228">
            <v>29813.89</v>
          </cell>
          <cell r="R4228">
            <v>0</v>
          </cell>
          <cell r="AB4228" t="str">
            <v>Chirografario</v>
          </cell>
          <cell r="AK4228">
            <v>51214.54528767123</v>
          </cell>
          <cell r="AL4228" t="str">
            <v>Chirografario</v>
          </cell>
          <cell r="AM4228" t="str">
            <v>Chirografario - Altro</v>
          </cell>
          <cell r="AN4228" t="str">
            <v>SME &amp; CORP. - NON IPO</v>
          </cell>
        </row>
        <row r="4229">
          <cell r="M4229">
            <v>36736.839999999997</v>
          </cell>
          <cell r="N4229">
            <v>36736.839999999997</v>
          </cell>
          <cell r="R4229">
            <v>5312.15</v>
          </cell>
          <cell r="AB4229" t="str">
            <v>Chirografario</v>
          </cell>
          <cell r="AK4229">
            <v>46701.078794520545</v>
          </cell>
          <cell r="AL4229" t="str">
            <v>Chirografario</v>
          </cell>
          <cell r="AM4229" t="str">
            <v>Chirografario - Altro</v>
          </cell>
          <cell r="AN4229" t="str">
            <v>CONSUMER - NON IPO</v>
          </cell>
        </row>
        <row r="4230">
          <cell r="M4230">
            <v>8339.43</v>
          </cell>
          <cell r="N4230">
            <v>8339.43</v>
          </cell>
          <cell r="R4230">
            <v>0</v>
          </cell>
          <cell r="AB4230" t="str">
            <v>Chirografario</v>
          </cell>
          <cell r="AK4230">
            <v>96189.041917808223</v>
          </cell>
          <cell r="AL4230" t="str">
            <v>Chirografario</v>
          </cell>
          <cell r="AM4230" t="str">
            <v>Chirografario - Altro</v>
          </cell>
          <cell r="AN4230" t="str">
            <v>CONSUMER - NON IPO</v>
          </cell>
        </row>
        <row r="4231">
          <cell r="M4231">
            <v>36018.25</v>
          </cell>
          <cell r="N4231">
            <v>36018.25</v>
          </cell>
          <cell r="R4231">
            <v>3182.33</v>
          </cell>
          <cell r="AB4231" t="str">
            <v>Chirografario</v>
          </cell>
          <cell r="AK4231">
            <v>101739.22123287671</v>
          </cell>
          <cell r="AL4231" t="str">
            <v>Chirografario</v>
          </cell>
          <cell r="AM4231" t="str">
            <v>Chirografario - Altro</v>
          </cell>
          <cell r="AN4231" t="str">
            <v>CONSUMER - NON IPO</v>
          </cell>
        </row>
        <row r="4232">
          <cell r="M4232">
            <v>44812.88</v>
          </cell>
          <cell r="N4232">
            <v>44812.88</v>
          </cell>
          <cell r="R4232">
            <v>0</v>
          </cell>
          <cell r="AB4232" t="str">
            <v>Chirografario</v>
          </cell>
          <cell r="AK4232">
            <v>260651.35408219177</v>
          </cell>
          <cell r="AL4232" t="str">
            <v>Chirografario</v>
          </cell>
          <cell r="AM4232" t="str">
            <v>Chirografario - Altro</v>
          </cell>
          <cell r="AN4232" t="str">
            <v>SME &amp; CORP. - NON IPO</v>
          </cell>
        </row>
        <row r="4233">
          <cell r="M4233">
            <v>32148.93</v>
          </cell>
          <cell r="N4233">
            <v>32148.930000000004</v>
          </cell>
          <cell r="R4233">
            <v>0</v>
          </cell>
          <cell r="AB4233" t="str">
            <v>Chirografario</v>
          </cell>
          <cell r="AK4233">
            <v>275247.68835616444</v>
          </cell>
          <cell r="AL4233" t="str">
            <v>Chirografario</v>
          </cell>
          <cell r="AM4233" t="str">
            <v>Chirografario - Altro</v>
          </cell>
          <cell r="AN4233" t="str">
            <v>CONSUMER - NON IPO</v>
          </cell>
        </row>
        <row r="4234">
          <cell r="M4234">
            <v>23104.25</v>
          </cell>
          <cell r="N4234">
            <v>23104.25</v>
          </cell>
          <cell r="R4234">
            <v>3594.81</v>
          </cell>
          <cell r="AB4234" t="str">
            <v>Chirografario</v>
          </cell>
          <cell r="AK4234">
            <v>412395.03767123289</v>
          </cell>
          <cell r="AL4234" t="str">
            <v>Chirografario</v>
          </cell>
          <cell r="AM4234" t="str">
            <v>Chirografario - Altro</v>
          </cell>
          <cell r="AN4234" t="str">
            <v>SME &amp; CORP. - NON IPO</v>
          </cell>
        </row>
        <row r="4235">
          <cell r="M4235">
            <v>35929.07</v>
          </cell>
          <cell r="N4235">
            <v>35929.07</v>
          </cell>
          <cell r="R4235">
            <v>13857.21</v>
          </cell>
          <cell r="AB4235" t="str">
            <v>Chirografario</v>
          </cell>
          <cell r="AK4235">
            <v>45674.215013698631</v>
          </cell>
          <cell r="AL4235" t="str">
            <v>Chirografario</v>
          </cell>
          <cell r="AM4235" t="str">
            <v>Chirografario - Altro</v>
          </cell>
          <cell r="AN4235" t="str">
            <v>SME &amp; CORP. - NON IPO</v>
          </cell>
        </row>
        <row r="4236">
          <cell r="M4236">
            <v>38528.21</v>
          </cell>
          <cell r="N4236">
            <v>38528.21</v>
          </cell>
          <cell r="R4236">
            <v>2550.48</v>
          </cell>
          <cell r="AB4236" t="str">
            <v>Chirografario</v>
          </cell>
          <cell r="AK4236">
            <v>49189.440712328767</v>
          </cell>
          <cell r="AL4236" t="str">
            <v>Chirografario</v>
          </cell>
          <cell r="AM4236" t="str">
            <v>Chirografario - Altro</v>
          </cell>
          <cell r="AN4236" t="str">
            <v>SME &amp; CORP. - NON IPO</v>
          </cell>
        </row>
        <row r="4237">
          <cell r="M4237">
            <v>56833.75</v>
          </cell>
          <cell r="N4237">
            <v>56833.75</v>
          </cell>
          <cell r="R4237">
            <v>13591.53</v>
          </cell>
          <cell r="AB4237" t="str">
            <v>Chirografario</v>
          </cell>
          <cell r="AK4237">
            <v>110397.61301369862</v>
          </cell>
          <cell r="AL4237" t="str">
            <v>Chirografario</v>
          </cell>
          <cell r="AM4237" t="str">
            <v>Chirografario - Altro</v>
          </cell>
          <cell r="AN4237" t="str">
            <v>CONSUMER - NON IPO</v>
          </cell>
        </row>
        <row r="4238">
          <cell r="M4238">
            <v>51082.35</v>
          </cell>
          <cell r="N4238">
            <v>51082.35</v>
          </cell>
          <cell r="R4238">
            <v>40771.65</v>
          </cell>
          <cell r="AB4238" t="str">
            <v>Chirografario</v>
          </cell>
          <cell r="AK4238">
            <v>372551.27589041094</v>
          </cell>
          <cell r="AL4238" t="str">
            <v>Chirografario</v>
          </cell>
          <cell r="AM4238" t="str">
            <v>Chirografario - Altro</v>
          </cell>
          <cell r="AN4238" t="str">
            <v>CONSUMER - NON IPO</v>
          </cell>
        </row>
        <row r="4239">
          <cell r="M4239">
            <v>34585.4</v>
          </cell>
          <cell r="N4239">
            <v>34585.4</v>
          </cell>
          <cell r="R4239">
            <v>0</v>
          </cell>
          <cell r="AB4239" t="str">
            <v>Chirografario</v>
          </cell>
          <cell r="AK4239">
            <v>336094.28438356164</v>
          </cell>
          <cell r="AL4239" t="str">
            <v>Chirografario</v>
          </cell>
          <cell r="AM4239" t="str">
            <v>Chirografario - Altro</v>
          </cell>
          <cell r="AN4239" t="str">
            <v>CONSUMER - NON IPO</v>
          </cell>
        </row>
        <row r="4240">
          <cell r="M4240">
            <v>36902.720000000001</v>
          </cell>
          <cell r="N4240">
            <v>36902.720000000001</v>
          </cell>
          <cell r="R4240">
            <v>21167.22</v>
          </cell>
          <cell r="AB4240" t="str">
            <v>Chirografario</v>
          </cell>
          <cell r="AK4240">
            <v>303916.64745205478</v>
          </cell>
          <cell r="AL4240" t="str">
            <v>Chirografario</v>
          </cell>
          <cell r="AM4240" t="str">
            <v>Chirografario - Altro</v>
          </cell>
          <cell r="AN4240" t="str">
            <v>CONSUMER - NON IPO</v>
          </cell>
        </row>
        <row r="4241">
          <cell r="M4241">
            <v>34566.86</v>
          </cell>
          <cell r="N4241">
            <v>34566.86</v>
          </cell>
          <cell r="R4241">
            <v>0</v>
          </cell>
          <cell r="AB4241" t="str">
            <v>Chirografario</v>
          </cell>
          <cell r="AK4241">
            <v>378814.904109589</v>
          </cell>
          <cell r="AL4241" t="str">
            <v>Chirografario</v>
          </cell>
          <cell r="AM4241" t="str">
            <v>Chirografario - Altro</v>
          </cell>
          <cell r="AN4241" t="str">
            <v>CONSUMER - NON IPO</v>
          </cell>
        </row>
        <row r="4242">
          <cell r="M4242">
            <v>64955.51</v>
          </cell>
          <cell r="N4242">
            <v>64955.51</v>
          </cell>
          <cell r="R4242">
            <v>0</v>
          </cell>
          <cell r="AB4242" t="str">
            <v>Chirografario</v>
          </cell>
          <cell r="AK4242">
            <v>498822.72473972605</v>
          </cell>
          <cell r="AL4242" t="str">
            <v>Chirografario</v>
          </cell>
          <cell r="AM4242" t="str">
            <v>Chirografario - Altro</v>
          </cell>
          <cell r="AN4242" t="str">
            <v>CONSUMER - NON IPO</v>
          </cell>
        </row>
        <row r="4243">
          <cell r="M4243">
            <v>65437.83</v>
          </cell>
          <cell r="N4243">
            <v>65437.829999999994</v>
          </cell>
          <cell r="R4243">
            <v>0</v>
          </cell>
          <cell r="AB4243" t="str">
            <v>Chirografario</v>
          </cell>
          <cell r="AK4243">
            <v>684497.62997260271</v>
          </cell>
          <cell r="AL4243" t="str">
            <v>Chirografario</v>
          </cell>
          <cell r="AM4243" t="str">
            <v>Chirografario - Altro</v>
          </cell>
          <cell r="AN4243" t="str">
            <v>SME &amp; CORP. - NON IPO</v>
          </cell>
        </row>
        <row r="4244">
          <cell r="M4244">
            <v>26463.239999999998</v>
          </cell>
          <cell r="N4244">
            <v>26531.55</v>
          </cell>
          <cell r="R4244">
            <v>0.01</v>
          </cell>
          <cell r="AB4244" t="str">
            <v>Chirografario</v>
          </cell>
          <cell r="AK4244">
            <v>459613.6730136986</v>
          </cell>
          <cell r="AL4244" t="str">
            <v>Chirografario</v>
          </cell>
          <cell r="AM4244" t="str">
            <v>Chirografario - Altro</v>
          </cell>
          <cell r="AN4244" t="str">
            <v>SME &amp; CORP. - NON IPO</v>
          </cell>
        </row>
        <row r="4245">
          <cell r="M4245">
            <v>51677.88</v>
          </cell>
          <cell r="N4245">
            <v>51677.88</v>
          </cell>
          <cell r="R4245">
            <v>1171.82</v>
          </cell>
          <cell r="AB4245" t="str">
            <v>Chirografario</v>
          </cell>
          <cell r="AK4245">
            <v>976499.557150685</v>
          </cell>
          <cell r="AL4245" t="str">
            <v>Chirografario</v>
          </cell>
          <cell r="AM4245" t="str">
            <v>Chirografario - Altro</v>
          </cell>
          <cell r="AN4245" t="str">
            <v>CONSUMER - NON IPO</v>
          </cell>
        </row>
        <row r="4246">
          <cell r="M4246">
            <v>57300.600000000006</v>
          </cell>
          <cell r="N4246">
            <v>57300.6</v>
          </cell>
          <cell r="R4246">
            <v>0</v>
          </cell>
          <cell r="AB4246" t="str">
            <v>Chirografario</v>
          </cell>
          <cell r="AK4246">
            <v>567197.44602739729</v>
          </cell>
          <cell r="AL4246" t="str">
            <v>Chirografario</v>
          </cell>
          <cell r="AM4246" t="str">
            <v>Chirografario - Altro</v>
          </cell>
          <cell r="AN4246" t="str">
            <v>SME &amp; CORP. - NON IPO</v>
          </cell>
        </row>
        <row r="4247">
          <cell r="M4247">
            <v>58865.43</v>
          </cell>
          <cell r="N4247">
            <v>58865.429999999993</v>
          </cell>
          <cell r="R4247">
            <v>5909.98</v>
          </cell>
          <cell r="AB4247" t="str">
            <v>Chirografario</v>
          </cell>
          <cell r="AK4247">
            <v>62736.033616438348</v>
          </cell>
          <cell r="AL4247" t="str">
            <v>Chirografario</v>
          </cell>
          <cell r="AM4247" t="str">
            <v>Chirografario - Altro</v>
          </cell>
          <cell r="AN4247" t="str">
            <v>SME &amp; CORP. - NON IPO</v>
          </cell>
        </row>
        <row r="4248">
          <cell r="M4248">
            <v>49193.33</v>
          </cell>
          <cell r="N4248">
            <v>49193.33</v>
          </cell>
          <cell r="R4248">
            <v>0</v>
          </cell>
          <cell r="AB4248" t="str">
            <v>Chirografario</v>
          </cell>
          <cell r="AK4248">
            <v>490720.31378082192</v>
          </cell>
          <cell r="AL4248" t="str">
            <v>Chirografario</v>
          </cell>
          <cell r="AM4248" t="str">
            <v>Chirografario - Altro</v>
          </cell>
          <cell r="AN4248" t="str">
            <v>CONSUMER - NON IPO</v>
          </cell>
        </row>
        <row r="4249">
          <cell r="M4249">
            <v>55759.38</v>
          </cell>
          <cell r="N4249">
            <v>55759.38</v>
          </cell>
          <cell r="R4249">
            <v>0</v>
          </cell>
          <cell r="AB4249" t="str">
            <v>Chirografario</v>
          </cell>
          <cell r="AK4249">
            <v>526887.94964383566</v>
          </cell>
          <cell r="AL4249" t="str">
            <v>Chirografario</v>
          </cell>
          <cell r="AM4249" t="str">
            <v>Chirografario - Altro</v>
          </cell>
          <cell r="AN4249" t="str">
            <v>CONSUMER - NON IPO</v>
          </cell>
        </row>
        <row r="4250">
          <cell r="M4250">
            <v>8343.68</v>
          </cell>
          <cell r="N4250">
            <v>8343.68</v>
          </cell>
          <cell r="R4250">
            <v>0</v>
          </cell>
          <cell r="AB4250" t="str">
            <v>Chirografario</v>
          </cell>
          <cell r="AK4250">
            <v>82682.439890410955</v>
          </cell>
          <cell r="AL4250" t="str">
            <v>Chirografario</v>
          </cell>
          <cell r="AM4250" t="str">
            <v>Chirografario - Altro</v>
          </cell>
          <cell r="AN4250" t="str">
            <v>CONSUMER - NON IPO</v>
          </cell>
        </row>
        <row r="4251">
          <cell r="M4251">
            <v>43209.64</v>
          </cell>
          <cell r="N4251">
            <v>43209.64</v>
          </cell>
          <cell r="R4251">
            <v>2868.68</v>
          </cell>
          <cell r="AB4251" t="str">
            <v>Chirografario</v>
          </cell>
          <cell r="AK4251">
            <v>78961.17775342465</v>
          </cell>
          <cell r="AL4251" t="str">
            <v>Chirografario</v>
          </cell>
          <cell r="AM4251" t="str">
            <v>Chirografario - Altro</v>
          </cell>
          <cell r="AN4251" t="str">
            <v>SME &amp; CORP. - NON IPO</v>
          </cell>
        </row>
        <row r="4252">
          <cell r="M4252">
            <v>43770.91</v>
          </cell>
          <cell r="N4252">
            <v>43770.91</v>
          </cell>
          <cell r="R4252">
            <v>0</v>
          </cell>
          <cell r="AB4252" t="str">
            <v>Chirografario</v>
          </cell>
          <cell r="AK4252">
            <v>424997.54805479455</v>
          </cell>
          <cell r="AL4252" t="str">
            <v>Chirografario</v>
          </cell>
          <cell r="AM4252" t="str">
            <v>Chirografario - Altro</v>
          </cell>
          <cell r="AN4252" t="str">
            <v>SME &amp; CORP. - NON IPO</v>
          </cell>
        </row>
        <row r="4253">
          <cell r="M4253">
            <v>11467.630000000001</v>
          </cell>
          <cell r="N4253">
            <v>11467.63</v>
          </cell>
          <cell r="R4253">
            <v>0</v>
          </cell>
          <cell r="AB4253" t="str">
            <v>Chirografario</v>
          </cell>
          <cell r="AK4253">
            <v>88222.205589041099</v>
          </cell>
          <cell r="AL4253" t="str">
            <v>Chirografario</v>
          </cell>
          <cell r="AM4253" t="str">
            <v>Chirografario - Altro</v>
          </cell>
          <cell r="AN4253" t="str">
            <v>CONSUMER - NON IPO</v>
          </cell>
        </row>
        <row r="4254">
          <cell r="M4254">
            <v>29316.75</v>
          </cell>
          <cell r="N4254">
            <v>29316.75</v>
          </cell>
          <cell r="R4254">
            <v>5430.64</v>
          </cell>
          <cell r="AB4254" t="str">
            <v>Chirografario</v>
          </cell>
          <cell r="AK4254">
            <v>42328.567808219173</v>
          </cell>
          <cell r="AL4254" t="str">
            <v>Chirografario</v>
          </cell>
          <cell r="AM4254" t="str">
            <v>Chirografario - Altro</v>
          </cell>
          <cell r="AN4254" t="str">
            <v>CONSUMER - NON IPO</v>
          </cell>
        </row>
        <row r="4255">
          <cell r="M4255">
            <v>59890.48</v>
          </cell>
          <cell r="N4255">
            <v>59890.479999999996</v>
          </cell>
          <cell r="R4255">
            <v>9465.07</v>
          </cell>
          <cell r="AB4255" t="str">
            <v>Chirografario</v>
          </cell>
          <cell r="AK4255">
            <v>764465.05841095885</v>
          </cell>
          <cell r="AL4255" t="str">
            <v>Chirografario</v>
          </cell>
          <cell r="AM4255" t="str">
            <v>Chirografario - Altro</v>
          </cell>
          <cell r="AN4255" t="str">
            <v>CONSUMER - NON IPO</v>
          </cell>
        </row>
        <row r="4256">
          <cell r="M4256">
            <v>40081.229999999996</v>
          </cell>
          <cell r="N4256">
            <v>40081.230000000003</v>
          </cell>
          <cell r="R4256">
            <v>18382.419999999998</v>
          </cell>
          <cell r="AB4256" t="str">
            <v>Chirografario</v>
          </cell>
          <cell r="AK4256">
            <v>149453.57268493151</v>
          </cell>
          <cell r="AL4256" t="str">
            <v>Chirografario</v>
          </cell>
          <cell r="AM4256" t="str">
            <v>Chirografario - Altro</v>
          </cell>
          <cell r="AN4256" t="str">
            <v>CONSUMER - NON IPO</v>
          </cell>
        </row>
        <row r="4257">
          <cell r="M4257">
            <v>90317.1</v>
          </cell>
          <cell r="N4257">
            <v>90317.099999999991</v>
          </cell>
          <cell r="R4257">
            <v>11860.71</v>
          </cell>
          <cell r="AB4257" t="str">
            <v>Chirografario</v>
          </cell>
          <cell r="AK4257">
            <v>1096672.2936986301</v>
          </cell>
          <cell r="AL4257" t="str">
            <v>Chirografario</v>
          </cell>
          <cell r="AM4257" t="str">
            <v>Chirografario - Altro</v>
          </cell>
          <cell r="AN4257" t="str">
            <v>SME &amp; CORP. - NON IPO</v>
          </cell>
        </row>
        <row r="4258">
          <cell r="M4258">
            <v>32247.85</v>
          </cell>
          <cell r="N4258">
            <v>32247.85</v>
          </cell>
          <cell r="R4258">
            <v>21308.55</v>
          </cell>
          <cell r="AB4258" t="str">
            <v>Chirografario</v>
          </cell>
          <cell r="AK4258">
            <v>576132.13657534239</v>
          </cell>
          <cell r="AL4258" t="str">
            <v>Chirografario</v>
          </cell>
          <cell r="AM4258" t="str">
            <v>Chirografario - Altro</v>
          </cell>
          <cell r="AN4258" t="str">
            <v>CONSUMER - NON IPO</v>
          </cell>
        </row>
        <row r="4259">
          <cell r="M4259">
            <v>3549.67</v>
          </cell>
          <cell r="N4259">
            <v>3549.67</v>
          </cell>
          <cell r="R4259">
            <v>466.99</v>
          </cell>
          <cell r="AB4259" t="str">
            <v>Chirografario</v>
          </cell>
          <cell r="AK4259">
            <v>7050.7143835616434</v>
          </cell>
          <cell r="AL4259" t="str">
            <v>Chirografario</v>
          </cell>
          <cell r="AM4259" t="str">
            <v>Chirografario - Altro</v>
          </cell>
          <cell r="AN4259" t="str">
            <v>CONSUMER - NON IPO</v>
          </cell>
        </row>
        <row r="4260">
          <cell r="M4260">
            <v>3807.98</v>
          </cell>
          <cell r="N4260">
            <v>3807.98</v>
          </cell>
          <cell r="R4260">
            <v>564.03</v>
          </cell>
          <cell r="AB4260" t="str">
            <v>Chirografario</v>
          </cell>
          <cell r="AK4260">
            <v>7563.7958904109591</v>
          </cell>
          <cell r="AL4260" t="str">
            <v>Chirografario</v>
          </cell>
          <cell r="AM4260" t="str">
            <v>Chirografario - Altro</v>
          </cell>
          <cell r="AN4260" t="str">
            <v>CONSUMER - NON IPO</v>
          </cell>
        </row>
        <row r="4261">
          <cell r="M4261">
            <v>53395.100000000006</v>
          </cell>
          <cell r="N4261">
            <v>53395.100000000006</v>
          </cell>
          <cell r="R4261">
            <v>17488.189999999999</v>
          </cell>
          <cell r="AB4261" t="str">
            <v>Chirografario</v>
          </cell>
          <cell r="AK4261">
            <v>1109155.2005479455</v>
          </cell>
          <cell r="AL4261" t="str">
            <v>Chirografario</v>
          </cell>
          <cell r="AM4261" t="str">
            <v>Chirografario - Altro</v>
          </cell>
          <cell r="AN4261" t="str">
            <v>CONSUMER - NON IPO</v>
          </cell>
        </row>
        <row r="4262">
          <cell r="M4262">
            <v>51350.559999999998</v>
          </cell>
          <cell r="N4262">
            <v>51350.559999999998</v>
          </cell>
          <cell r="R4262">
            <v>7217.27</v>
          </cell>
          <cell r="AB4262" t="str">
            <v>Chirografario</v>
          </cell>
          <cell r="AK4262">
            <v>52757.424657534248</v>
          </cell>
          <cell r="AL4262" t="str">
            <v>Chirografario</v>
          </cell>
          <cell r="AM4262" t="str">
            <v>Chirografario - Altro</v>
          </cell>
          <cell r="AN4262" t="str">
            <v>CONSUMER - NON IPO</v>
          </cell>
        </row>
        <row r="4263">
          <cell r="M4263">
            <v>34200.42</v>
          </cell>
          <cell r="N4263">
            <v>34200.420000000006</v>
          </cell>
          <cell r="R4263">
            <v>3006.85</v>
          </cell>
          <cell r="AB4263" t="str">
            <v>Chirografario</v>
          </cell>
          <cell r="AK4263">
            <v>75615.723123287695</v>
          </cell>
          <cell r="AL4263" t="str">
            <v>Chirografario</v>
          </cell>
          <cell r="AM4263" t="str">
            <v>Chirografario - Altro</v>
          </cell>
          <cell r="AN4263" t="str">
            <v>SME &amp; CORP. - NON IPO</v>
          </cell>
        </row>
        <row r="4264">
          <cell r="M4264">
            <v>31359.83</v>
          </cell>
          <cell r="N4264">
            <v>31359.83</v>
          </cell>
          <cell r="R4264">
            <v>2177.59</v>
          </cell>
          <cell r="AB4264" t="str">
            <v>Chirografario</v>
          </cell>
          <cell r="AK4264">
            <v>77669.277589041099</v>
          </cell>
          <cell r="AL4264" t="str">
            <v>Chirografario</v>
          </cell>
          <cell r="AM4264" t="str">
            <v>Chirografario - Altro</v>
          </cell>
          <cell r="AN4264" t="str">
            <v>CONSUMER - NON IPO</v>
          </cell>
        </row>
        <row r="4265">
          <cell r="M4265">
            <v>35722.960000000006</v>
          </cell>
          <cell r="N4265">
            <v>35722.960000000006</v>
          </cell>
          <cell r="R4265">
            <v>4603.46</v>
          </cell>
          <cell r="AB4265" t="str">
            <v>Chirografario</v>
          </cell>
          <cell r="AK4265">
            <v>81918.130191780831</v>
          </cell>
          <cell r="AL4265" t="str">
            <v>Chirografario</v>
          </cell>
          <cell r="AM4265" t="str">
            <v>Chirografario - Altro</v>
          </cell>
          <cell r="AN4265" t="str">
            <v>SME &amp; CORP. - NON IPO</v>
          </cell>
        </row>
        <row r="4266">
          <cell r="M4266">
            <v>37483.78</v>
          </cell>
          <cell r="N4266">
            <v>37483.78</v>
          </cell>
          <cell r="R4266">
            <v>0</v>
          </cell>
          <cell r="AB4266" t="str">
            <v>Chirografario</v>
          </cell>
          <cell r="AK4266">
            <v>451859.26575342467</v>
          </cell>
          <cell r="AL4266" t="str">
            <v>Chirografario</v>
          </cell>
          <cell r="AM4266" t="str">
            <v>Chirografario - Altro</v>
          </cell>
          <cell r="AN4266" t="str">
            <v>SME &amp; CORP. - NON IPO</v>
          </cell>
        </row>
        <row r="4267">
          <cell r="M4267">
            <v>30016.210000000003</v>
          </cell>
          <cell r="N4267">
            <v>30016.210000000003</v>
          </cell>
          <cell r="R4267">
            <v>0</v>
          </cell>
          <cell r="AB4267" t="str">
            <v>Chirografario</v>
          </cell>
          <cell r="AK4267">
            <v>40624.678739726034</v>
          </cell>
          <cell r="AL4267" t="str">
            <v>Chirografario</v>
          </cell>
          <cell r="AM4267" t="str">
            <v>Chirografario - Altro</v>
          </cell>
          <cell r="AN4267" t="str">
            <v>CONSUMER - NON IPO</v>
          </cell>
        </row>
        <row r="4268">
          <cell r="M4268">
            <v>37033.949999999997</v>
          </cell>
          <cell r="N4268">
            <v>37033.949999999997</v>
          </cell>
          <cell r="R4268">
            <v>0</v>
          </cell>
          <cell r="AB4268" t="str">
            <v>Chirografario</v>
          </cell>
          <cell r="AK4268">
            <v>67675.738767123286</v>
          </cell>
          <cell r="AL4268" t="str">
            <v>Chirografario</v>
          </cell>
          <cell r="AM4268" t="str">
            <v>Chirografario - Altro</v>
          </cell>
          <cell r="AN4268" t="str">
            <v>CONSUMER - NON IPO</v>
          </cell>
        </row>
        <row r="4269">
          <cell r="M4269">
            <v>35603.660000000003</v>
          </cell>
          <cell r="N4269">
            <v>35603.659999999996</v>
          </cell>
          <cell r="R4269">
            <v>16737.91</v>
          </cell>
          <cell r="AB4269" t="str">
            <v>Chirografario</v>
          </cell>
          <cell r="AK4269">
            <v>140366.21024657533</v>
          </cell>
          <cell r="AL4269" t="str">
            <v>Chirografario</v>
          </cell>
          <cell r="AM4269" t="str">
            <v>Chirografario - Altro</v>
          </cell>
          <cell r="AN4269" t="str">
            <v>CONSUMER - NON IPO</v>
          </cell>
        </row>
        <row r="4270">
          <cell r="M4270">
            <v>45248.23</v>
          </cell>
          <cell r="N4270">
            <v>45248.23</v>
          </cell>
          <cell r="R4270">
            <v>18597.87</v>
          </cell>
          <cell r="AB4270" t="str">
            <v>Chirografario</v>
          </cell>
          <cell r="AK4270">
            <v>645748.02758904116</v>
          </cell>
          <cell r="AL4270" t="str">
            <v>Chirografario</v>
          </cell>
          <cell r="AM4270" t="str">
            <v>Chirografario - Altro</v>
          </cell>
          <cell r="AN4270" t="str">
            <v>SME &amp; CORP. - NON IPO</v>
          </cell>
        </row>
        <row r="4271">
          <cell r="M4271">
            <v>36667.82</v>
          </cell>
          <cell r="N4271">
            <v>36667.82</v>
          </cell>
          <cell r="R4271">
            <v>5789.67</v>
          </cell>
          <cell r="AB4271" t="str">
            <v>Chirografario</v>
          </cell>
          <cell r="AK4271">
            <v>46613.338301369869</v>
          </cell>
          <cell r="AL4271" t="str">
            <v>Chirografario</v>
          </cell>
          <cell r="AM4271" t="str">
            <v>Chirografario - Altro</v>
          </cell>
          <cell r="AN4271" t="str">
            <v>CONSUMER - NON IPO</v>
          </cell>
        </row>
        <row r="4272">
          <cell r="M4272">
            <v>71339.42</v>
          </cell>
          <cell r="N4272">
            <v>71339.42</v>
          </cell>
          <cell r="R4272">
            <v>6480.94</v>
          </cell>
          <cell r="AB4272" t="str">
            <v>Chirografario</v>
          </cell>
          <cell r="AK4272">
            <v>234540.55890410958</v>
          </cell>
          <cell r="AL4272" t="str">
            <v>Chirografario</v>
          </cell>
          <cell r="AM4272" t="str">
            <v>Chirografario - Altro</v>
          </cell>
          <cell r="AN4272" t="str">
            <v>CONSUMER - NON IPO</v>
          </cell>
        </row>
        <row r="4273">
          <cell r="M4273">
            <v>27952.850000000002</v>
          </cell>
          <cell r="N4273">
            <v>27952.850000000002</v>
          </cell>
          <cell r="R4273">
            <v>2086.91</v>
          </cell>
          <cell r="AB4273" t="str">
            <v>Chirografario</v>
          </cell>
          <cell r="AK4273">
            <v>36300.413424657534</v>
          </cell>
          <cell r="AL4273" t="str">
            <v>Chirografario</v>
          </cell>
          <cell r="AM4273" t="str">
            <v>Chirografario - Altro</v>
          </cell>
          <cell r="AN4273" t="str">
            <v>SME &amp; CORP. - NON IPO</v>
          </cell>
        </row>
        <row r="4274">
          <cell r="M4274">
            <v>55847.91</v>
          </cell>
          <cell r="N4274">
            <v>55847.91</v>
          </cell>
          <cell r="R4274">
            <v>7587.1900000000005</v>
          </cell>
          <cell r="AB4274" t="str">
            <v>Chirografario</v>
          </cell>
          <cell r="AK4274">
            <v>119499.22660273974</v>
          </cell>
          <cell r="AL4274" t="str">
            <v>Chirografario</v>
          </cell>
          <cell r="AM4274" t="str">
            <v>Chirografario - Altro</v>
          </cell>
          <cell r="AN4274" t="str">
            <v>SME &amp; CORP. - NON IPO</v>
          </cell>
        </row>
        <row r="4275">
          <cell r="M4275">
            <v>41891.979999999996</v>
          </cell>
          <cell r="N4275">
            <v>41891.979999999996</v>
          </cell>
          <cell r="R4275">
            <v>13489.09</v>
          </cell>
          <cell r="AB4275" t="str">
            <v>Chirografario</v>
          </cell>
          <cell r="AK4275">
            <v>657646.69972602732</v>
          </cell>
          <cell r="AL4275" t="str">
            <v>Chirografario</v>
          </cell>
          <cell r="AM4275" t="str">
            <v>Chirografario - Altro</v>
          </cell>
          <cell r="AN4275" t="str">
            <v>SME &amp; CORP. - NON IPO</v>
          </cell>
        </row>
        <row r="4276">
          <cell r="M4276">
            <v>66295.05</v>
          </cell>
          <cell r="N4276">
            <v>66295.05</v>
          </cell>
          <cell r="R4276">
            <v>0</v>
          </cell>
          <cell r="AB4276" t="str">
            <v>Chirografario</v>
          </cell>
          <cell r="AK4276">
            <v>787912.1284931507</v>
          </cell>
          <cell r="AL4276" t="str">
            <v>Chirografario</v>
          </cell>
          <cell r="AM4276" t="str">
            <v>Chirografario - Altro</v>
          </cell>
          <cell r="AN4276" t="str">
            <v>SME &amp; CORP. - NON IPO</v>
          </cell>
        </row>
        <row r="4277">
          <cell r="M4277">
            <v>35741.17</v>
          </cell>
          <cell r="N4277">
            <v>35741.17</v>
          </cell>
          <cell r="R4277">
            <v>10455.030000000001</v>
          </cell>
          <cell r="AB4277" t="str">
            <v>Chirografario</v>
          </cell>
          <cell r="AK4277">
            <v>245194.21830136987</v>
          </cell>
          <cell r="AL4277" t="str">
            <v>Chirografario</v>
          </cell>
          <cell r="AM4277" t="str">
            <v>Chirografario - Altro</v>
          </cell>
          <cell r="AN4277" t="str">
            <v>SME &amp; CORP. - NON IPO</v>
          </cell>
        </row>
        <row r="4278">
          <cell r="M4278">
            <v>37481.51</v>
          </cell>
          <cell r="N4278">
            <v>37481.51</v>
          </cell>
          <cell r="R4278">
            <v>6122.03</v>
          </cell>
          <cell r="AB4278" t="str">
            <v>Chirografario</v>
          </cell>
          <cell r="AK4278">
            <v>404492.24079452053</v>
          </cell>
          <cell r="AL4278" t="str">
            <v>Chirografario</v>
          </cell>
          <cell r="AM4278" t="str">
            <v>Chirografario - Altro</v>
          </cell>
          <cell r="AN4278" t="str">
            <v>SME &amp; CORP. - NON IPO</v>
          </cell>
        </row>
        <row r="4279">
          <cell r="M4279">
            <v>43814.25</v>
          </cell>
          <cell r="N4279">
            <v>43814.25</v>
          </cell>
          <cell r="R4279">
            <v>3605.04</v>
          </cell>
          <cell r="AB4279" t="str">
            <v>Chirografario</v>
          </cell>
          <cell r="AK4279">
            <v>73583.932191780827</v>
          </cell>
          <cell r="AL4279" t="str">
            <v>Chirografario</v>
          </cell>
          <cell r="AM4279" t="str">
            <v>Chirografario - Altro</v>
          </cell>
          <cell r="AN4279" t="str">
            <v>SME &amp; CORP. - NON IPO</v>
          </cell>
        </row>
        <row r="4280">
          <cell r="M4280">
            <v>38787.46</v>
          </cell>
          <cell r="N4280">
            <v>38787.46</v>
          </cell>
          <cell r="R4280">
            <v>0</v>
          </cell>
          <cell r="AB4280" t="str">
            <v>Chirografario</v>
          </cell>
          <cell r="AK4280">
            <v>49307.89435616439</v>
          </cell>
          <cell r="AL4280" t="str">
            <v>Chirografario</v>
          </cell>
          <cell r="AM4280" t="str">
            <v>Chirografario - Altro</v>
          </cell>
          <cell r="AN4280" t="str">
            <v>CONSUMER - NON IPO</v>
          </cell>
        </row>
        <row r="4281">
          <cell r="M4281">
            <v>4829.8200000000006</v>
          </cell>
          <cell r="N4281">
            <v>4829.82</v>
          </cell>
          <cell r="R4281">
            <v>0</v>
          </cell>
          <cell r="AB4281" t="str">
            <v>Chirografario</v>
          </cell>
          <cell r="AK4281">
            <v>36336.12526027397</v>
          </cell>
          <cell r="AL4281" t="str">
            <v>Chirografario</v>
          </cell>
          <cell r="AM4281" t="str">
            <v>Chirografario - Altro</v>
          </cell>
          <cell r="AN4281" t="str">
            <v>CONSUMER - NON IPO</v>
          </cell>
        </row>
        <row r="4282">
          <cell r="M4282">
            <v>36498.359999999993</v>
          </cell>
          <cell r="N4282">
            <v>36498.36</v>
          </cell>
          <cell r="R4282">
            <v>0</v>
          </cell>
          <cell r="AB4282" t="str">
            <v>Chirografario</v>
          </cell>
          <cell r="AK4282">
            <v>388882.52613698633</v>
          </cell>
          <cell r="AL4282" t="str">
            <v>Chirografario</v>
          </cell>
          <cell r="AM4282" t="str">
            <v>Chirografario - Altro</v>
          </cell>
          <cell r="AN4282" t="str">
            <v>SME &amp; CORP. - NON IPO</v>
          </cell>
        </row>
        <row r="4283">
          <cell r="M4283">
            <v>38521.86</v>
          </cell>
          <cell r="N4283">
            <v>38521.86</v>
          </cell>
          <cell r="R4283">
            <v>4271.3900000000003</v>
          </cell>
          <cell r="AB4283" t="str">
            <v>Chirografario</v>
          </cell>
          <cell r="AK4283">
            <v>69128.269315068494</v>
          </cell>
          <cell r="AL4283" t="str">
            <v>Chirografario</v>
          </cell>
          <cell r="AM4283" t="str">
            <v>Chirografario - Altro</v>
          </cell>
          <cell r="AN4283" t="str">
            <v>SME &amp; CORP. - NON IPO</v>
          </cell>
        </row>
        <row r="4284">
          <cell r="M4284">
            <v>56021.75</v>
          </cell>
          <cell r="N4284">
            <v>56021.75</v>
          </cell>
          <cell r="R4284">
            <v>21567.69</v>
          </cell>
          <cell r="AB4284" t="str">
            <v>Chirografario</v>
          </cell>
          <cell r="AK4284">
            <v>648470.94178082189</v>
          </cell>
          <cell r="AL4284" t="str">
            <v>Chirografario</v>
          </cell>
          <cell r="AM4284" t="str">
            <v>Chirografario - Altro</v>
          </cell>
          <cell r="AN4284" t="str">
            <v>SME &amp; CORP. - NON IPO</v>
          </cell>
        </row>
        <row r="4285">
          <cell r="M4285">
            <v>77216.2</v>
          </cell>
          <cell r="N4285">
            <v>77216.2</v>
          </cell>
          <cell r="R4285">
            <v>0</v>
          </cell>
          <cell r="AB4285" t="str">
            <v>Chirografario</v>
          </cell>
          <cell r="AK4285">
            <v>295113.96986301371</v>
          </cell>
          <cell r="AL4285" t="str">
            <v>Chirografario</v>
          </cell>
          <cell r="AM4285" t="str">
            <v>Chirografario - Altro</v>
          </cell>
          <cell r="AN4285" t="str">
            <v>SME &amp; CORP. - NON IPO</v>
          </cell>
        </row>
        <row r="4286">
          <cell r="M4286">
            <v>26488.78</v>
          </cell>
          <cell r="N4286">
            <v>26488.78</v>
          </cell>
          <cell r="R4286">
            <v>12675.93</v>
          </cell>
          <cell r="AB4286" t="str">
            <v>Chirografario</v>
          </cell>
          <cell r="AK4286">
            <v>143982.848</v>
          </cell>
          <cell r="AL4286" t="str">
            <v>Chirografario</v>
          </cell>
          <cell r="AM4286" t="str">
            <v>Chirografario - Altro</v>
          </cell>
          <cell r="AN4286" t="str">
            <v>SME &amp; CORP. - NON IPO</v>
          </cell>
        </row>
        <row r="4287">
          <cell r="M4287">
            <v>70496.36</v>
          </cell>
          <cell r="N4287">
            <v>70496.36</v>
          </cell>
          <cell r="R4287">
            <v>0</v>
          </cell>
          <cell r="AB4287" t="str">
            <v>Chirografario</v>
          </cell>
          <cell r="AK4287">
            <v>821620.5902465753</v>
          </cell>
          <cell r="AL4287" t="str">
            <v>Chirografario</v>
          </cell>
          <cell r="AM4287" t="str">
            <v>Chirografario - Altro</v>
          </cell>
          <cell r="AN4287" t="str">
            <v>SME &amp; CORP. - NON IPO</v>
          </cell>
        </row>
        <row r="4288">
          <cell r="M4288">
            <v>70740.100000000006</v>
          </cell>
          <cell r="N4288">
            <v>70740.100000000006</v>
          </cell>
          <cell r="R4288">
            <v>0.05</v>
          </cell>
          <cell r="AB4288" t="str">
            <v>Chirografario</v>
          </cell>
          <cell r="AK4288">
            <v>912644.19424657547</v>
          </cell>
          <cell r="AL4288" t="str">
            <v>Chirografario</v>
          </cell>
          <cell r="AM4288" t="str">
            <v>Chirografario - Altro</v>
          </cell>
          <cell r="AN4288" t="str">
            <v>SME &amp; CORP. - NON IPO</v>
          </cell>
        </row>
        <row r="4289">
          <cell r="M4289">
            <v>31004.66</v>
          </cell>
          <cell r="N4289">
            <v>31004.66</v>
          </cell>
          <cell r="R4289">
            <v>4516.68</v>
          </cell>
          <cell r="AB4289" t="str">
            <v>Chirografario</v>
          </cell>
          <cell r="AK4289">
            <v>34317.4866849315</v>
          </cell>
          <cell r="AL4289" t="str">
            <v>Chirografario</v>
          </cell>
          <cell r="AM4289" t="str">
            <v>Chirografario - Altro</v>
          </cell>
          <cell r="AN4289" t="str">
            <v>SME &amp; CORP. - NON IPO</v>
          </cell>
        </row>
        <row r="4290">
          <cell r="M4290">
            <v>56366.42</v>
          </cell>
          <cell r="N4290">
            <v>56366.42</v>
          </cell>
          <cell r="R4290">
            <v>24002.7</v>
          </cell>
          <cell r="AB4290" t="str">
            <v>Chirografario</v>
          </cell>
          <cell r="AK4290">
            <v>534631.63298630144</v>
          </cell>
          <cell r="AL4290" t="str">
            <v>Chirografario</v>
          </cell>
          <cell r="AM4290" t="str">
            <v>Chirografario - Altro</v>
          </cell>
          <cell r="AN4290" t="str">
            <v>CONSUMER - NON IPO</v>
          </cell>
        </row>
        <row r="4291">
          <cell r="M4291">
            <v>43843</v>
          </cell>
          <cell r="N4291">
            <v>43843</v>
          </cell>
          <cell r="R4291">
            <v>0</v>
          </cell>
          <cell r="AB4291" t="str">
            <v>Chirografario</v>
          </cell>
          <cell r="AK4291">
            <v>549178.61917808221</v>
          </cell>
          <cell r="AL4291" t="str">
            <v>Chirografario</v>
          </cell>
          <cell r="AM4291" t="str">
            <v>Chirografario - Altro</v>
          </cell>
          <cell r="AN4291" t="str">
            <v>SME &amp; CORP. - NON IPO</v>
          </cell>
        </row>
        <row r="4292">
          <cell r="M4292">
            <v>35814.49</v>
          </cell>
          <cell r="N4292">
            <v>35814.49</v>
          </cell>
          <cell r="R4292">
            <v>1805.23</v>
          </cell>
          <cell r="AB4292" t="str">
            <v>Chirografario</v>
          </cell>
          <cell r="AK4292">
            <v>470985.07397260267</v>
          </cell>
          <cell r="AL4292" t="str">
            <v>Chirografario</v>
          </cell>
          <cell r="AM4292" t="str">
            <v>Chirografario - Altro</v>
          </cell>
          <cell r="AN4292" t="str">
            <v>SME &amp; CORP. - NON IPO</v>
          </cell>
        </row>
        <row r="4293">
          <cell r="M4293">
            <v>26279.59</v>
          </cell>
          <cell r="N4293">
            <v>26279.59</v>
          </cell>
          <cell r="R4293">
            <v>0</v>
          </cell>
          <cell r="AB4293" t="str">
            <v>Chirografario</v>
          </cell>
          <cell r="AK4293">
            <v>36863.424876712328</v>
          </cell>
          <cell r="AL4293" t="str">
            <v>Chirografario</v>
          </cell>
          <cell r="AM4293" t="str">
            <v>Chirografario - Altro</v>
          </cell>
          <cell r="AN4293" t="str">
            <v>CONSUMER - NON IPO</v>
          </cell>
        </row>
        <row r="4294">
          <cell r="M4294">
            <v>42676.61</v>
          </cell>
          <cell r="N4294">
            <v>42676.61</v>
          </cell>
          <cell r="R4294">
            <v>6358.77</v>
          </cell>
          <cell r="AB4294" t="str">
            <v>Chirografario</v>
          </cell>
          <cell r="AK4294">
            <v>72257.931452054792</v>
          </cell>
          <cell r="AL4294" t="str">
            <v>Chirografario</v>
          </cell>
          <cell r="AM4294" t="str">
            <v>Chirografario - Altro</v>
          </cell>
          <cell r="AN4294" t="str">
            <v>CONSUMER - NON IPO</v>
          </cell>
        </row>
        <row r="4295">
          <cell r="M4295">
            <v>56223.75</v>
          </cell>
          <cell r="N4295">
            <v>56223.75</v>
          </cell>
          <cell r="R4295">
            <v>8390.34</v>
          </cell>
          <cell r="AB4295" t="str">
            <v>Chirografario</v>
          </cell>
          <cell r="AK4295">
            <v>67160.42465753424</v>
          </cell>
          <cell r="AL4295" t="str">
            <v>Chirografario</v>
          </cell>
          <cell r="AM4295" t="str">
            <v>Chirografario - Altro</v>
          </cell>
          <cell r="AN4295" t="str">
            <v>SME &amp; CORP. - NON IPO</v>
          </cell>
        </row>
        <row r="4296">
          <cell r="M4296">
            <v>32373.67</v>
          </cell>
          <cell r="N4296">
            <v>32373.67</v>
          </cell>
          <cell r="R4296">
            <v>0</v>
          </cell>
          <cell r="AB4296" t="str">
            <v>Chirografario</v>
          </cell>
          <cell r="AK4296">
            <v>214021.00194520547</v>
          </cell>
          <cell r="AL4296" t="str">
            <v>Chirografario</v>
          </cell>
          <cell r="AM4296" t="str">
            <v>Chirografario - Altro</v>
          </cell>
          <cell r="AN4296" t="str">
            <v>CONSUMER - NON IPO</v>
          </cell>
        </row>
        <row r="4297">
          <cell r="M4297">
            <v>44691.59</v>
          </cell>
          <cell r="N4297">
            <v>44691.59</v>
          </cell>
          <cell r="R4297">
            <v>0</v>
          </cell>
          <cell r="AB4297" t="str">
            <v>Chirografario</v>
          </cell>
          <cell r="AK4297">
            <v>82771.27353424656</v>
          </cell>
          <cell r="AL4297" t="str">
            <v>Chirografario</v>
          </cell>
          <cell r="AM4297" t="str">
            <v>Chirografario - Altro</v>
          </cell>
          <cell r="AN4297" t="str">
            <v>SME &amp; CORP. - NON IPO</v>
          </cell>
        </row>
        <row r="4298">
          <cell r="M4298">
            <v>29510.55</v>
          </cell>
          <cell r="N4298">
            <v>29510.55</v>
          </cell>
          <cell r="R4298">
            <v>0</v>
          </cell>
          <cell r="AB4298" t="str">
            <v>Chirografario</v>
          </cell>
          <cell r="AK4298">
            <v>105510.32260273973</v>
          </cell>
          <cell r="AL4298" t="str">
            <v>Chirografario</v>
          </cell>
          <cell r="AM4298" t="str">
            <v>Chirografario - Altro</v>
          </cell>
          <cell r="AN4298" t="str">
            <v>CONSUMER - NON IPO</v>
          </cell>
        </row>
        <row r="4299">
          <cell r="M4299">
            <v>42428.85</v>
          </cell>
          <cell r="N4299">
            <v>42428.85</v>
          </cell>
          <cell r="R4299">
            <v>11577.84</v>
          </cell>
          <cell r="AB4299" t="str">
            <v>Chirografario</v>
          </cell>
          <cell r="AK4299">
            <v>876707.90876712336</v>
          </cell>
          <cell r="AL4299" t="str">
            <v>Chirografario</v>
          </cell>
          <cell r="AM4299" t="str">
            <v>Chirografario - Altro</v>
          </cell>
          <cell r="AN4299" t="str">
            <v>CONSUMER - NON IPO</v>
          </cell>
        </row>
        <row r="4300">
          <cell r="M4300">
            <v>29806.67</v>
          </cell>
          <cell r="N4300">
            <v>29806.67</v>
          </cell>
          <cell r="R4300">
            <v>4365.51</v>
          </cell>
          <cell r="AB4300" t="str">
            <v>Chirografario</v>
          </cell>
          <cell r="AK4300">
            <v>59205.02945205479</v>
          </cell>
          <cell r="AL4300" t="str">
            <v>Chirografario</v>
          </cell>
          <cell r="AM4300" t="str">
            <v>Chirografario - Altro</v>
          </cell>
          <cell r="AN4300" t="str">
            <v>CONSUMER - NON IPO</v>
          </cell>
        </row>
        <row r="4301">
          <cell r="M4301">
            <v>65282.67</v>
          </cell>
          <cell r="N4301">
            <v>65282.67</v>
          </cell>
          <cell r="R4301">
            <v>0</v>
          </cell>
          <cell r="AB4301" t="str">
            <v>Chirografario</v>
          </cell>
          <cell r="AK4301">
            <v>695752.29123287671</v>
          </cell>
          <cell r="AL4301" t="str">
            <v>Chirografario</v>
          </cell>
          <cell r="AM4301" t="str">
            <v>Chirografario - Altro</v>
          </cell>
          <cell r="AN4301" t="str">
            <v>CONSUMER - NON IPO</v>
          </cell>
        </row>
        <row r="4302">
          <cell r="M4302">
            <v>40330.660000000003</v>
          </cell>
          <cell r="N4302">
            <v>40330.660000000003</v>
          </cell>
          <cell r="R4302">
            <v>0</v>
          </cell>
          <cell r="AB4302" t="str">
            <v>Chirografario</v>
          </cell>
          <cell r="AK4302">
            <v>303529.65210958908</v>
          </cell>
          <cell r="AL4302" t="str">
            <v>Chirografario</v>
          </cell>
          <cell r="AM4302" t="str">
            <v>Chirografario - Altro</v>
          </cell>
          <cell r="AN4302" t="str">
            <v>SME &amp; CORP. - NON IPO</v>
          </cell>
        </row>
        <row r="4303">
          <cell r="M4303">
            <v>58092.61</v>
          </cell>
          <cell r="N4303">
            <v>58092.61</v>
          </cell>
          <cell r="R4303">
            <v>4089.62</v>
          </cell>
          <cell r="AB4303" t="str">
            <v>Chirografario</v>
          </cell>
          <cell r="AK4303">
            <v>99791.962931506845</v>
          </cell>
          <cell r="AL4303" t="str">
            <v>Chirografario</v>
          </cell>
          <cell r="AM4303" t="str">
            <v>Chirografario - Altro</v>
          </cell>
          <cell r="AN4303" t="str">
            <v>CONSUMER - NON IPO</v>
          </cell>
        </row>
        <row r="4304">
          <cell r="M4304">
            <v>44860.87</v>
          </cell>
          <cell r="N4304">
            <v>44860.87</v>
          </cell>
          <cell r="R4304">
            <v>6406.66</v>
          </cell>
          <cell r="AB4304" t="str">
            <v>Chirografario</v>
          </cell>
          <cell r="AK4304">
            <v>57274.425808219188</v>
          </cell>
          <cell r="AL4304" t="str">
            <v>Chirografario</v>
          </cell>
          <cell r="AM4304" t="str">
            <v>Chirografario - Altro</v>
          </cell>
          <cell r="AN4304" t="str">
            <v>CONSUMER - NON IPO</v>
          </cell>
        </row>
        <row r="4305">
          <cell r="M4305">
            <v>38041.81</v>
          </cell>
          <cell r="N4305">
            <v>38622</v>
          </cell>
          <cell r="R4305">
            <v>1773.57</v>
          </cell>
          <cell r="AB4305" t="str">
            <v>Chirografario</v>
          </cell>
          <cell r="AK4305">
            <v>723236.63013698638</v>
          </cell>
          <cell r="AL4305" t="str">
            <v>Chirografario</v>
          </cell>
          <cell r="AM4305" t="str">
            <v>Chirografario - Altro</v>
          </cell>
          <cell r="AN4305" t="str">
            <v>SME &amp; CORP. - NON IPO</v>
          </cell>
        </row>
        <row r="4306">
          <cell r="M4306">
            <v>36246.44</v>
          </cell>
          <cell r="N4306">
            <v>36246.44</v>
          </cell>
          <cell r="R4306">
            <v>19336.23</v>
          </cell>
          <cell r="AB4306" t="str">
            <v>Chirografario</v>
          </cell>
          <cell r="AK4306">
            <v>616983.92252054799</v>
          </cell>
          <cell r="AL4306" t="str">
            <v>Chirografario</v>
          </cell>
          <cell r="AM4306" t="str">
            <v>Chirografario - Altro</v>
          </cell>
          <cell r="AN4306" t="str">
            <v>SME &amp; CORP. - NON IPO</v>
          </cell>
        </row>
        <row r="4307">
          <cell r="M4307">
            <v>27564.83</v>
          </cell>
          <cell r="N4307">
            <v>27564.83</v>
          </cell>
          <cell r="R4307">
            <v>15856.98</v>
          </cell>
          <cell r="AB4307" t="str">
            <v>Chirografario</v>
          </cell>
          <cell r="AK4307">
            <v>344296.05471232877</v>
          </cell>
          <cell r="AL4307" t="str">
            <v>Chirografario</v>
          </cell>
          <cell r="AM4307" t="str">
            <v>Chirografario - Altro</v>
          </cell>
          <cell r="AN4307" t="str">
            <v>SME &amp; CORP. - NON IPO</v>
          </cell>
        </row>
        <row r="4308">
          <cell r="M4308">
            <v>42060.71</v>
          </cell>
          <cell r="N4308">
            <v>42855.78</v>
          </cell>
          <cell r="R4308">
            <v>18509.330000000002</v>
          </cell>
          <cell r="AB4308" t="str">
            <v>Chirografario</v>
          </cell>
          <cell r="AK4308">
            <v>834807.11178082193</v>
          </cell>
          <cell r="AL4308" t="str">
            <v>Chirografario</v>
          </cell>
          <cell r="AM4308" t="str">
            <v>Chirografario - Altro</v>
          </cell>
          <cell r="AN4308" t="str">
            <v>SME &amp; CORP. - NON IPO</v>
          </cell>
        </row>
        <row r="4309">
          <cell r="M4309">
            <v>29238.9</v>
          </cell>
          <cell r="N4309">
            <v>29238.9</v>
          </cell>
          <cell r="R4309">
            <v>0</v>
          </cell>
          <cell r="AB4309" t="str">
            <v>Chirografario</v>
          </cell>
          <cell r="AK4309">
            <v>338450.28082191781</v>
          </cell>
          <cell r="AL4309" t="str">
            <v>Chirografario</v>
          </cell>
          <cell r="AM4309" t="str">
            <v>Chirografario - Altro</v>
          </cell>
          <cell r="AN4309" t="str">
            <v>CONSUMER - NON IPO</v>
          </cell>
        </row>
        <row r="4310">
          <cell r="M4310">
            <v>27089.9</v>
          </cell>
          <cell r="N4310">
            <v>27089.9</v>
          </cell>
          <cell r="R4310">
            <v>3774.09</v>
          </cell>
          <cell r="AB4310" t="str">
            <v>Chirografario</v>
          </cell>
          <cell r="AK4310">
            <v>29984.437260273971</v>
          </cell>
          <cell r="AL4310" t="str">
            <v>Chirografario</v>
          </cell>
          <cell r="AM4310" t="str">
            <v>Chirografario - Altro</v>
          </cell>
          <cell r="AN4310" t="str">
            <v>CONSUMER - NON IPO</v>
          </cell>
        </row>
        <row r="4311">
          <cell r="M4311">
            <v>58699.09</v>
          </cell>
          <cell r="N4311">
            <v>58699.090000000004</v>
          </cell>
          <cell r="R4311">
            <v>1772.45</v>
          </cell>
          <cell r="AB4311" t="str">
            <v>Chirografario</v>
          </cell>
          <cell r="AK4311">
            <v>107266.55624657535</v>
          </cell>
          <cell r="AL4311" t="str">
            <v>Chirografario</v>
          </cell>
          <cell r="AM4311" t="str">
            <v>Chirografario - Altro</v>
          </cell>
          <cell r="AN4311" t="str">
            <v>SME &amp; CORP. - NON IPO</v>
          </cell>
        </row>
        <row r="4312">
          <cell r="M4312">
            <v>43205.5</v>
          </cell>
          <cell r="N4312">
            <v>43205.5</v>
          </cell>
          <cell r="R4312">
            <v>13388.33</v>
          </cell>
          <cell r="AB4312" t="str">
            <v>Chirografario</v>
          </cell>
          <cell r="AK4312">
            <v>161103.24794520548</v>
          </cell>
          <cell r="AL4312" t="str">
            <v>Chirografario</v>
          </cell>
          <cell r="AM4312" t="str">
            <v>Chirografario - Altro</v>
          </cell>
          <cell r="AN4312" t="str">
            <v>SME &amp; CORP. - NON IPO</v>
          </cell>
        </row>
        <row r="4313">
          <cell r="M4313">
            <v>84371.78</v>
          </cell>
          <cell r="N4313">
            <v>84371.78</v>
          </cell>
          <cell r="R4313">
            <v>11808.210000000001</v>
          </cell>
          <cell r="AB4313" t="str">
            <v>Chirografario</v>
          </cell>
          <cell r="AK4313">
            <v>88301.424547945193</v>
          </cell>
          <cell r="AL4313" t="str">
            <v>Chirografario</v>
          </cell>
          <cell r="AM4313" t="str">
            <v>Chirografario - Altro</v>
          </cell>
          <cell r="AN4313" t="str">
            <v>SME &amp; CORP. - NON IPO</v>
          </cell>
        </row>
        <row r="4314">
          <cell r="M4314">
            <v>43828.84</v>
          </cell>
          <cell r="N4314">
            <v>43828.840000000004</v>
          </cell>
          <cell r="R4314">
            <v>0</v>
          </cell>
          <cell r="AB4314" t="str">
            <v>Chirografario</v>
          </cell>
          <cell r="AK4314">
            <v>706544.91660273983</v>
          </cell>
          <cell r="AL4314" t="str">
            <v>Chirografario</v>
          </cell>
          <cell r="AM4314" t="str">
            <v>Chirografario - Altro</v>
          </cell>
          <cell r="AN4314" t="str">
            <v>SME &amp; CORP. - NON IPO</v>
          </cell>
        </row>
        <row r="4315">
          <cell r="M4315">
            <v>37103.040000000001</v>
          </cell>
          <cell r="N4315">
            <v>37103.040000000001</v>
          </cell>
          <cell r="R4315">
            <v>5556.54</v>
          </cell>
          <cell r="AB4315" t="str">
            <v>Chirografario</v>
          </cell>
          <cell r="AK4315">
            <v>45641.821808219174</v>
          </cell>
          <cell r="AL4315" t="str">
            <v>Chirografario</v>
          </cell>
          <cell r="AM4315" t="str">
            <v>Chirografario - Altro</v>
          </cell>
          <cell r="AN4315" t="str">
            <v>SME &amp; CORP. - NON IPO</v>
          </cell>
        </row>
        <row r="4316">
          <cell r="M4316">
            <v>42039.55</v>
          </cell>
          <cell r="N4316">
            <v>42039.55</v>
          </cell>
          <cell r="R4316">
            <v>0</v>
          </cell>
          <cell r="AB4316" t="str">
            <v>Chirografario</v>
          </cell>
          <cell r="AK4316">
            <v>507354.02123287675</v>
          </cell>
          <cell r="AL4316" t="str">
            <v>Chirografario</v>
          </cell>
          <cell r="AM4316" t="str">
            <v>Chirografario - Altro</v>
          </cell>
          <cell r="AN4316" t="str">
            <v>SME &amp; CORP. - NON IPO</v>
          </cell>
        </row>
        <row r="4317">
          <cell r="M4317">
            <v>8715.23</v>
          </cell>
          <cell r="N4317">
            <v>8715.23</v>
          </cell>
          <cell r="R4317">
            <v>603.28</v>
          </cell>
          <cell r="AB4317" t="str">
            <v>Chirografario</v>
          </cell>
          <cell r="AK4317">
            <v>15926.187424657533</v>
          </cell>
          <cell r="AL4317" t="str">
            <v>Chirografario</v>
          </cell>
          <cell r="AM4317" t="str">
            <v>Chirografario - Altro</v>
          </cell>
          <cell r="AN4317" t="str">
            <v>CONSUMER - NON IPO</v>
          </cell>
        </row>
        <row r="4318">
          <cell r="M4318">
            <v>33426.69</v>
          </cell>
          <cell r="N4318">
            <v>33426.69</v>
          </cell>
          <cell r="R4318">
            <v>18365.400000000001</v>
          </cell>
          <cell r="AB4318" t="str">
            <v>Chirografario</v>
          </cell>
          <cell r="AK4318">
            <v>552776.71463013696</v>
          </cell>
          <cell r="AL4318" t="str">
            <v>Chirografario</v>
          </cell>
          <cell r="AM4318" t="str">
            <v>Chirografario - Altro</v>
          </cell>
          <cell r="AN4318" t="str">
            <v>CONSUMER - NON IPO</v>
          </cell>
        </row>
        <row r="4319">
          <cell r="M4319">
            <v>23608.33</v>
          </cell>
          <cell r="N4319">
            <v>23608.329999999998</v>
          </cell>
          <cell r="R4319">
            <v>3017.56</v>
          </cell>
          <cell r="AB4319" t="str">
            <v>Chirografario</v>
          </cell>
          <cell r="AK4319">
            <v>26130.863890410954</v>
          </cell>
          <cell r="AL4319" t="str">
            <v>Chirografario</v>
          </cell>
          <cell r="AM4319" t="str">
            <v>Chirografario - Altro</v>
          </cell>
          <cell r="AN4319" t="str">
            <v>CONSUMER - NON IPO</v>
          </cell>
        </row>
        <row r="4320">
          <cell r="M4320">
            <v>45437.17</v>
          </cell>
          <cell r="N4320">
            <v>45437.17</v>
          </cell>
          <cell r="R4320">
            <v>0</v>
          </cell>
          <cell r="AB4320" t="str">
            <v>Chirografario</v>
          </cell>
          <cell r="AK4320">
            <v>395739.07789041096</v>
          </cell>
          <cell r="AL4320" t="str">
            <v>Chirografario</v>
          </cell>
          <cell r="AM4320" t="str">
            <v>Chirografario - Altro</v>
          </cell>
          <cell r="AN4320" t="str">
            <v>SME &amp; CORP. - NON IPO</v>
          </cell>
        </row>
        <row r="4321">
          <cell r="M4321">
            <v>28260.39</v>
          </cell>
          <cell r="N4321">
            <v>28260.39</v>
          </cell>
          <cell r="R4321">
            <v>961.62</v>
          </cell>
          <cell r="AB4321" t="str">
            <v>Chirografario</v>
          </cell>
          <cell r="AK4321">
            <v>35925.536876712329</v>
          </cell>
          <cell r="AL4321" t="str">
            <v>Chirografario</v>
          </cell>
          <cell r="AM4321" t="str">
            <v>Chirografario - Altro</v>
          </cell>
          <cell r="AN4321" t="str">
            <v>SME &amp; CORP. - NON IPO</v>
          </cell>
        </row>
        <row r="4322">
          <cell r="M4322">
            <v>40621.99</v>
          </cell>
          <cell r="N4322">
            <v>40621.99</v>
          </cell>
          <cell r="R4322">
            <v>1433</v>
          </cell>
          <cell r="AB4322" t="str">
            <v>Chirografario</v>
          </cell>
          <cell r="AK4322">
            <v>55535.268520547943</v>
          </cell>
          <cell r="AL4322" t="str">
            <v>Chirografario</v>
          </cell>
          <cell r="AM4322" t="str">
            <v>Chirografario - Altro</v>
          </cell>
          <cell r="AN4322" t="str">
            <v>SME &amp; CORP. - NON IPO</v>
          </cell>
        </row>
        <row r="4323">
          <cell r="M4323">
            <v>45004.57</v>
          </cell>
          <cell r="N4323">
            <v>45004.570000000007</v>
          </cell>
          <cell r="R4323">
            <v>0</v>
          </cell>
          <cell r="AB4323" t="str">
            <v>Chirografario</v>
          </cell>
          <cell r="AK4323">
            <v>575935.19580821926</v>
          </cell>
          <cell r="AL4323" t="str">
            <v>Chirografario</v>
          </cell>
          <cell r="AM4323" t="str">
            <v>Chirografario - Altro</v>
          </cell>
          <cell r="AN4323" t="str">
            <v>SME &amp; CORP. - NON IPO</v>
          </cell>
        </row>
        <row r="4324">
          <cell r="M4324">
            <v>36436.410000000003</v>
          </cell>
          <cell r="N4324">
            <v>36436.409999999996</v>
          </cell>
          <cell r="R4324">
            <v>23311.01</v>
          </cell>
          <cell r="AB4324" t="str">
            <v>Chirografario</v>
          </cell>
          <cell r="AK4324">
            <v>354381.52191780822</v>
          </cell>
          <cell r="AL4324" t="str">
            <v>Chirografario</v>
          </cell>
          <cell r="AM4324" t="str">
            <v>Chirografario - Altro</v>
          </cell>
          <cell r="AN4324" t="str">
            <v>SME &amp; CORP. - NON IPO</v>
          </cell>
        </row>
        <row r="4325">
          <cell r="M4325">
            <v>23624.92</v>
          </cell>
          <cell r="N4325">
            <v>23624.920000000002</v>
          </cell>
          <cell r="R4325">
            <v>0</v>
          </cell>
          <cell r="AB4325" t="str">
            <v>Chirografario</v>
          </cell>
          <cell r="AK4325">
            <v>233207.08701369865</v>
          </cell>
          <cell r="AL4325" t="str">
            <v>Chirografario</v>
          </cell>
          <cell r="AM4325" t="str">
            <v>Chirografario - Altro</v>
          </cell>
          <cell r="AN4325" t="str">
            <v>SME &amp; CORP. - NON IPO</v>
          </cell>
        </row>
        <row r="4326">
          <cell r="M4326">
            <v>31687.26</v>
          </cell>
          <cell r="N4326">
            <v>31687.26</v>
          </cell>
          <cell r="R4326">
            <v>4058.22</v>
          </cell>
          <cell r="AB4326" t="str">
            <v>Chirografario</v>
          </cell>
          <cell r="AK4326">
            <v>223720.73704109588</v>
          </cell>
          <cell r="AL4326" t="str">
            <v>Chirografario</v>
          </cell>
          <cell r="AM4326" t="str">
            <v>Chirografario - Altro</v>
          </cell>
          <cell r="AN4326" t="str">
            <v>SME &amp; CORP. - NON IPO</v>
          </cell>
        </row>
        <row r="4327">
          <cell r="M4327">
            <v>26057.89</v>
          </cell>
          <cell r="N4327">
            <v>26057.89</v>
          </cell>
          <cell r="R4327">
            <v>0</v>
          </cell>
          <cell r="AB4327" t="str">
            <v>Chirografario</v>
          </cell>
          <cell r="AK4327">
            <v>252940.01169863014</v>
          </cell>
          <cell r="AL4327" t="str">
            <v>Chirografario</v>
          </cell>
          <cell r="AM4327" t="str">
            <v>Chirografario - Altro</v>
          </cell>
          <cell r="AN4327" t="str">
            <v>SME &amp; CORP. - NON IPO</v>
          </cell>
        </row>
        <row r="4328">
          <cell r="M4328">
            <v>36302.61</v>
          </cell>
          <cell r="N4328">
            <v>36302.61</v>
          </cell>
          <cell r="R4328">
            <v>0</v>
          </cell>
          <cell r="AB4328" t="str">
            <v>Chirografario</v>
          </cell>
          <cell r="AK4328">
            <v>289426.28794520546</v>
          </cell>
          <cell r="AL4328" t="str">
            <v>Chirografario</v>
          </cell>
          <cell r="AM4328" t="str">
            <v>Chirografario - Altro</v>
          </cell>
          <cell r="AN4328" t="str">
            <v>CONSUMER - NON IPO</v>
          </cell>
        </row>
        <row r="4329">
          <cell r="M4329">
            <v>46385.7</v>
          </cell>
          <cell r="N4329">
            <v>46385.7</v>
          </cell>
          <cell r="R4329">
            <v>18630.8</v>
          </cell>
          <cell r="AB4329" t="str">
            <v>Chirografario</v>
          </cell>
          <cell r="AK4329">
            <v>467542.43917808216</v>
          </cell>
          <cell r="AL4329" t="str">
            <v>Chirografario</v>
          </cell>
          <cell r="AM4329" t="str">
            <v>Chirografario - Altro</v>
          </cell>
          <cell r="AN4329" t="str">
            <v>CONSUMER - NON IPO</v>
          </cell>
        </row>
        <row r="4330">
          <cell r="M4330">
            <v>46672.02</v>
          </cell>
          <cell r="N4330">
            <v>46672.02</v>
          </cell>
          <cell r="R4330">
            <v>0</v>
          </cell>
          <cell r="AB4330" t="str">
            <v>Chirografario</v>
          </cell>
          <cell r="AK4330">
            <v>255737.09589041091</v>
          </cell>
          <cell r="AL4330" t="str">
            <v>Chirografario</v>
          </cell>
          <cell r="AM4330" t="str">
            <v>Chirografario - Altro</v>
          </cell>
          <cell r="AN4330" t="str">
            <v>CONSUMER - NON IPO</v>
          </cell>
        </row>
        <row r="4331">
          <cell r="M4331">
            <v>40288.28</v>
          </cell>
          <cell r="N4331">
            <v>40288.28</v>
          </cell>
          <cell r="R4331">
            <v>5608.33</v>
          </cell>
          <cell r="AB4331" t="str">
            <v>Chirografario</v>
          </cell>
          <cell r="AK4331">
            <v>51215.786082191786</v>
          </cell>
          <cell r="AL4331" t="str">
            <v>Chirografario</v>
          </cell>
          <cell r="AM4331" t="str">
            <v>Chirografario - Altro</v>
          </cell>
          <cell r="AN4331" t="str">
            <v>SME &amp; CORP. - NON IPO</v>
          </cell>
        </row>
        <row r="4332">
          <cell r="M4332">
            <v>33293.089999999997</v>
          </cell>
          <cell r="N4332">
            <v>33293.090000000004</v>
          </cell>
          <cell r="R4332">
            <v>14188.04</v>
          </cell>
          <cell r="AB4332" t="str">
            <v>Chirografario</v>
          </cell>
          <cell r="AK4332">
            <v>60839.701452054796</v>
          </cell>
          <cell r="AL4332" t="str">
            <v>Chirografario</v>
          </cell>
          <cell r="AM4332" t="str">
            <v>Chirografario - Altro</v>
          </cell>
          <cell r="AN4332" t="str">
            <v>CONSUMER - NON IPO</v>
          </cell>
        </row>
        <row r="4333">
          <cell r="M4333">
            <v>52334.03</v>
          </cell>
          <cell r="N4333">
            <v>52334.03</v>
          </cell>
          <cell r="R4333">
            <v>4836.68</v>
          </cell>
          <cell r="AB4333" t="str">
            <v>Chirografario</v>
          </cell>
          <cell r="AK4333">
            <v>67962.548547945204</v>
          </cell>
          <cell r="AL4333" t="str">
            <v>Chirografario</v>
          </cell>
          <cell r="AM4333" t="str">
            <v>Chirografario - Altro</v>
          </cell>
          <cell r="AN4333" t="str">
            <v>SME &amp; CORP. - NON IPO</v>
          </cell>
        </row>
        <row r="4334">
          <cell r="M4334">
            <v>35889.799999999996</v>
          </cell>
          <cell r="N4334">
            <v>35889.799999999996</v>
          </cell>
          <cell r="R4334">
            <v>672.8</v>
          </cell>
          <cell r="AB4334" t="str">
            <v>Chirografario</v>
          </cell>
          <cell r="AK4334">
            <v>57522.008219178075</v>
          </cell>
          <cell r="AL4334" t="str">
            <v>Chirografario</v>
          </cell>
          <cell r="AM4334" t="str">
            <v>Chirografario - Altro</v>
          </cell>
          <cell r="AN4334" t="str">
            <v>SME &amp; CORP. - NON IPO</v>
          </cell>
        </row>
        <row r="4335">
          <cell r="M4335">
            <v>44787.759999999995</v>
          </cell>
          <cell r="N4335">
            <v>44787.76</v>
          </cell>
          <cell r="R4335">
            <v>23883.99</v>
          </cell>
          <cell r="AB4335" t="str">
            <v>Chirografario</v>
          </cell>
          <cell r="AK4335">
            <v>172279.493260274</v>
          </cell>
          <cell r="AL4335" t="str">
            <v>Chirografario</v>
          </cell>
          <cell r="AM4335" t="str">
            <v>Chirografario - Altro</v>
          </cell>
          <cell r="AN4335" t="str">
            <v>SME &amp; CORP. - NON IPO</v>
          </cell>
        </row>
        <row r="4336">
          <cell r="M4336">
            <v>4964.1399999999994</v>
          </cell>
          <cell r="N4336">
            <v>4964.1399999999994</v>
          </cell>
          <cell r="R4336">
            <v>1587.4</v>
          </cell>
          <cell r="AB4336" t="str">
            <v>Chirografario</v>
          </cell>
          <cell r="AK4336">
            <v>6500.9833424657527</v>
          </cell>
          <cell r="AL4336" t="str">
            <v>Chirografario</v>
          </cell>
          <cell r="AM4336" t="str">
            <v>Chirografario - Altro</v>
          </cell>
          <cell r="AN4336" t="str">
            <v>CONSUMER - NON IPO</v>
          </cell>
        </row>
        <row r="4337">
          <cell r="M4337">
            <v>47833.35</v>
          </cell>
          <cell r="N4337">
            <v>47833.35</v>
          </cell>
          <cell r="R4337">
            <v>8848.39</v>
          </cell>
          <cell r="AB4337" t="str">
            <v>Chirografario</v>
          </cell>
          <cell r="AK4337">
            <v>232483.18602739726</v>
          </cell>
          <cell r="AL4337" t="str">
            <v>Chirografario</v>
          </cell>
          <cell r="AM4337" t="str">
            <v>Chirografario - Altro</v>
          </cell>
          <cell r="AN4337" t="str">
            <v>CONSUMER - NON IPO</v>
          </cell>
        </row>
        <row r="4338">
          <cell r="M4338">
            <v>60185</v>
          </cell>
          <cell r="N4338">
            <v>60185</v>
          </cell>
          <cell r="R4338">
            <v>14603.63</v>
          </cell>
          <cell r="AB4338" t="str">
            <v>Chirografario</v>
          </cell>
          <cell r="AK4338">
            <v>404476.17808219173</v>
          </cell>
          <cell r="AL4338" t="str">
            <v>Chirografario</v>
          </cell>
          <cell r="AM4338" t="str">
            <v>Chirografario - Altro</v>
          </cell>
          <cell r="AN4338" t="str">
            <v>SME &amp; CORP. - NON IPO</v>
          </cell>
        </row>
        <row r="4339">
          <cell r="M4339">
            <v>15878.85</v>
          </cell>
          <cell r="N4339">
            <v>15878.849999999999</v>
          </cell>
          <cell r="R4339">
            <v>2118.91</v>
          </cell>
          <cell r="AB4339" t="str">
            <v>Chirografario</v>
          </cell>
          <cell r="AK4339">
            <v>26667.767260273973</v>
          </cell>
          <cell r="AL4339" t="str">
            <v>Chirografario</v>
          </cell>
          <cell r="AM4339" t="str">
            <v>Chirografario - Altro</v>
          </cell>
          <cell r="AN4339" t="str">
            <v>CONSUMER - NON IPO</v>
          </cell>
        </row>
        <row r="4340">
          <cell r="M4340">
            <v>37423.760000000002</v>
          </cell>
          <cell r="N4340">
            <v>37423.759999999995</v>
          </cell>
          <cell r="R4340">
            <v>16682.650000000001</v>
          </cell>
          <cell r="AB4340" t="str">
            <v>Chirografario</v>
          </cell>
          <cell r="AK4340">
            <v>45626.227945205472</v>
          </cell>
          <cell r="AL4340" t="str">
            <v>Chirografario</v>
          </cell>
          <cell r="AM4340" t="str">
            <v>Chirografario - Altro</v>
          </cell>
          <cell r="AN4340" t="str">
            <v>CONSUMER - NON IPO</v>
          </cell>
        </row>
        <row r="4341">
          <cell r="M4341">
            <v>25670.43</v>
          </cell>
          <cell r="N4341">
            <v>25670.43</v>
          </cell>
          <cell r="R4341">
            <v>0</v>
          </cell>
          <cell r="AB4341" t="str">
            <v>Chirografario</v>
          </cell>
          <cell r="AK4341">
            <v>271614.24838356161</v>
          </cell>
          <cell r="AL4341" t="str">
            <v>Chirografario</v>
          </cell>
          <cell r="AM4341" t="str">
            <v>Chirografario - Altro</v>
          </cell>
          <cell r="AN4341" t="str">
            <v>CONSUMER - NON IPO</v>
          </cell>
        </row>
        <row r="4342">
          <cell r="M4342">
            <v>61572.97</v>
          </cell>
          <cell r="N4342">
            <v>61572.969999999994</v>
          </cell>
          <cell r="R4342">
            <v>0</v>
          </cell>
          <cell r="AB4342" t="str">
            <v>Chirografario</v>
          </cell>
          <cell r="AK4342">
            <v>531045.77961643832</v>
          </cell>
          <cell r="AL4342" t="str">
            <v>Chirografario</v>
          </cell>
          <cell r="AM4342" t="str">
            <v>Chirografario - Altro</v>
          </cell>
          <cell r="AN4342" t="str">
            <v>SME &amp; CORP. - NON IPO</v>
          </cell>
        </row>
        <row r="4343">
          <cell r="M4343">
            <v>38158.44</v>
          </cell>
          <cell r="N4343">
            <v>38158.44</v>
          </cell>
          <cell r="R4343">
            <v>6136.42</v>
          </cell>
          <cell r="AB4343" t="str">
            <v>Chirografario</v>
          </cell>
          <cell r="AK4343">
            <v>151797.41063013699</v>
          </cell>
          <cell r="AL4343" t="str">
            <v>Chirografario</v>
          </cell>
          <cell r="AM4343" t="str">
            <v>Chirografario - Altro</v>
          </cell>
          <cell r="AN4343" t="str">
            <v>SME &amp; CORP. - NON IPO</v>
          </cell>
        </row>
        <row r="4344">
          <cell r="M4344">
            <v>48459.14</v>
          </cell>
          <cell r="N4344">
            <v>48459.14</v>
          </cell>
          <cell r="R4344">
            <v>7517.29</v>
          </cell>
          <cell r="AB4344" t="str">
            <v>Chirografario</v>
          </cell>
          <cell r="AK4344">
            <v>191048.49989041095</v>
          </cell>
          <cell r="AL4344" t="str">
            <v>Chirografario</v>
          </cell>
          <cell r="AM4344" t="str">
            <v>Chirografario - Altro</v>
          </cell>
          <cell r="AN4344" t="str">
            <v>SME &amp; CORP. - NON IPO</v>
          </cell>
        </row>
        <row r="4345">
          <cell r="M4345">
            <v>29537.05</v>
          </cell>
          <cell r="N4345">
            <v>29537.05</v>
          </cell>
          <cell r="R4345">
            <v>0</v>
          </cell>
          <cell r="AB4345" t="str">
            <v>Chirografario</v>
          </cell>
          <cell r="AK4345">
            <v>261868.20219178082</v>
          </cell>
          <cell r="AL4345" t="str">
            <v>Chirografario</v>
          </cell>
          <cell r="AM4345" t="str">
            <v>Chirografario - Altro</v>
          </cell>
          <cell r="AN4345" t="str">
            <v>SME &amp; CORP. - NON IPO</v>
          </cell>
        </row>
        <row r="4346">
          <cell r="M4346">
            <v>59586.53</v>
          </cell>
          <cell r="N4346">
            <v>59586.53</v>
          </cell>
          <cell r="R4346">
            <v>8552.82</v>
          </cell>
          <cell r="AB4346" t="str">
            <v>Chirografario</v>
          </cell>
          <cell r="AK4346">
            <v>118356.80616438355</v>
          </cell>
          <cell r="AL4346" t="str">
            <v>Chirografario</v>
          </cell>
          <cell r="AM4346" t="str">
            <v>Chirografario - Altro</v>
          </cell>
          <cell r="AN4346" t="str">
            <v>SME &amp; CORP. - NON IPO</v>
          </cell>
        </row>
        <row r="4347">
          <cell r="M4347">
            <v>62753.75</v>
          </cell>
          <cell r="N4347">
            <v>62753.75</v>
          </cell>
          <cell r="R4347">
            <v>17243.55</v>
          </cell>
          <cell r="AB4347" t="str">
            <v>Chirografario</v>
          </cell>
          <cell r="AK4347">
            <v>118630.37671232877</v>
          </cell>
          <cell r="AL4347" t="str">
            <v>Chirografario</v>
          </cell>
          <cell r="AM4347" t="str">
            <v>Chirografario - Altro</v>
          </cell>
          <cell r="AN4347" t="str">
            <v>SME &amp; CORP. - NON IPO</v>
          </cell>
        </row>
        <row r="4348">
          <cell r="M4348">
            <v>50326.11</v>
          </cell>
          <cell r="N4348">
            <v>50326.11</v>
          </cell>
          <cell r="R4348">
            <v>3156.9</v>
          </cell>
          <cell r="AB4348" t="str">
            <v>Chirografario</v>
          </cell>
          <cell r="AK4348">
            <v>531250.68994520546</v>
          </cell>
          <cell r="AL4348" t="str">
            <v>Chirografario</v>
          </cell>
          <cell r="AM4348" t="str">
            <v>Chirografario - Altro</v>
          </cell>
          <cell r="AN4348" t="str">
            <v>SME &amp; CORP. - NON IPO</v>
          </cell>
        </row>
        <row r="4349">
          <cell r="M4349">
            <v>61618.34</v>
          </cell>
          <cell r="N4349">
            <v>61618.340000000004</v>
          </cell>
          <cell r="R4349">
            <v>2981.83</v>
          </cell>
          <cell r="AB4349" t="str">
            <v>Chirografario</v>
          </cell>
          <cell r="AK4349">
            <v>409044.48717808223</v>
          </cell>
          <cell r="AL4349" t="str">
            <v>Chirografario</v>
          </cell>
          <cell r="AM4349" t="str">
            <v>Chirografario - Altro</v>
          </cell>
          <cell r="AN4349" t="str">
            <v>SME &amp; CORP. - NON IPO</v>
          </cell>
        </row>
        <row r="4350">
          <cell r="M4350">
            <v>75393.119999999995</v>
          </cell>
          <cell r="N4350">
            <v>75393.119999999995</v>
          </cell>
          <cell r="R4350">
            <v>49031.95</v>
          </cell>
          <cell r="AB4350" t="str">
            <v>Chirografario</v>
          </cell>
          <cell r="AK4350">
            <v>733275.55068493146</v>
          </cell>
          <cell r="AL4350" t="str">
            <v>Chirografario</v>
          </cell>
          <cell r="AM4350" t="str">
            <v>Chirografario - Altro</v>
          </cell>
          <cell r="AN4350" t="str">
            <v>SME &amp; CORP. - NON IPO</v>
          </cell>
        </row>
        <row r="4351">
          <cell r="M4351">
            <v>9823.130000000001</v>
          </cell>
          <cell r="N4351">
            <v>9823.1299999999992</v>
          </cell>
          <cell r="R4351">
            <v>0</v>
          </cell>
          <cell r="AB4351" t="str">
            <v>Chirografario</v>
          </cell>
          <cell r="AK4351">
            <v>88112.13046575342</v>
          </cell>
          <cell r="AL4351" t="str">
            <v>Chirografario</v>
          </cell>
          <cell r="AM4351" t="str">
            <v>Chirografario - Altro</v>
          </cell>
          <cell r="AN4351" t="str">
            <v>SME &amp; CORP. - NON IPO</v>
          </cell>
        </row>
        <row r="4352">
          <cell r="M4352">
            <v>37299.86</v>
          </cell>
          <cell r="N4352">
            <v>37299.86</v>
          </cell>
          <cell r="R4352">
            <v>0</v>
          </cell>
          <cell r="AB4352" t="str">
            <v>Chirografario</v>
          </cell>
          <cell r="AK4352">
            <v>207141.96224657533</v>
          </cell>
          <cell r="AL4352" t="str">
            <v>Chirografario</v>
          </cell>
          <cell r="AM4352" t="str">
            <v>Chirografario - Altro</v>
          </cell>
          <cell r="AN4352" t="str">
            <v>CONSUMER - NON IPO</v>
          </cell>
        </row>
        <row r="4353">
          <cell r="M4353">
            <v>4637.8</v>
          </cell>
          <cell r="N4353">
            <v>4637.8</v>
          </cell>
          <cell r="R4353">
            <v>0</v>
          </cell>
          <cell r="AB4353" t="str">
            <v>Chirografario</v>
          </cell>
          <cell r="AK4353">
            <v>46746.482739726031</v>
          </cell>
          <cell r="AL4353" t="str">
            <v>Chirografario</v>
          </cell>
          <cell r="AM4353" t="str">
            <v>Chirografario - Altro</v>
          </cell>
          <cell r="AN4353" t="str">
            <v>CONSUMER - NON IPO</v>
          </cell>
        </row>
        <row r="4354">
          <cell r="M4354">
            <v>54783.3</v>
          </cell>
          <cell r="N4354">
            <v>54783.3</v>
          </cell>
          <cell r="R4354">
            <v>9971.83</v>
          </cell>
          <cell r="AB4354" t="str">
            <v>Chirografario</v>
          </cell>
          <cell r="AK4354">
            <v>100110.85232876713</v>
          </cell>
          <cell r="AL4354" t="str">
            <v>Chirografario</v>
          </cell>
          <cell r="AM4354" t="str">
            <v>Chirografario - Altro</v>
          </cell>
          <cell r="AN4354" t="str">
            <v>SME &amp; CORP. - NON IPO</v>
          </cell>
        </row>
        <row r="4355">
          <cell r="M4355">
            <v>21075.37</v>
          </cell>
          <cell r="N4355">
            <v>21075.370000000003</v>
          </cell>
          <cell r="R4355">
            <v>9410.2800000000007</v>
          </cell>
          <cell r="AB4355" t="str">
            <v>Chirografario</v>
          </cell>
          <cell r="AK4355">
            <v>56701.406410958909</v>
          </cell>
          <cell r="AL4355" t="str">
            <v>Chirografario</v>
          </cell>
          <cell r="AM4355" t="str">
            <v>Chirografario - Altro</v>
          </cell>
          <cell r="AN4355" t="str">
            <v>SME &amp; CORP. - NON IPO</v>
          </cell>
        </row>
        <row r="4356">
          <cell r="M4356">
            <v>72216.239999999991</v>
          </cell>
          <cell r="N4356">
            <v>72216.239999999991</v>
          </cell>
          <cell r="R4356">
            <v>6907.74</v>
          </cell>
          <cell r="AB4356" t="str">
            <v>Chirografario</v>
          </cell>
          <cell r="AK4356">
            <v>124053.65063013697</v>
          </cell>
          <cell r="AL4356" t="str">
            <v>Chirografario</v>
          </cell>
          <cell r="AM4356" t="str">
            <v>Chirografario - Altro</v>
          </cell>
          <cell r="AN4356" t="str">
            <v>SME &amp; CORP. - NON IPO</v>
          </cell>
        </row>
        <row r="4357">
          <cell r="M4357">
            <v>36214.1</v>
          </cell>
          <cell r="N4357">
            <v>36214.1</v>
          </cell>
          <cell r="R4357">
            <v>0</v>
          </cell>
          <cell r="AB4357" t="str">
            <v>Chirografario</v>
          </cell>
          <cell r="AK4357">
            <v>333765.02027397259</v>
          </cell>
          <cell r="AL4357" t="str">
            <v>Chirografario</v>
          </cell>
          <cell r="AM4357" t="str">
            <v>Chirografario - Altro</v>
          </cell>
          <cell r="AN4357" t="str">
            <v>SME &amp; CORP. - NON IPO</v>
          </cell>
        </row>
        <row r="4358">
          <cell r="M4358">
            <v>27195.93</v>
          </cell>
          <cell r="N4358">
            <v>27195.93</v>
          </cell>
          <cell r="R4358">
            <v>0</v>
          </cell>
          <cell r="AB4358" t="str">
            <v>Chirografario</v>
          </cell>
          <cell r="AK4358">
            <v>98203.385589041092</v>
          </cell>
          <cell r="AL4358" t="str">
            <v>Chirografario</v>
          </cell>
          <cell r="AM4358" t="str">
            <v>Chirografario - Altro</v>
          </cell>
          <cell r="AN4358" t="str">
            <v>CONSUMER - NON IPO</v>
          </cell>
        </row>
        <row r="4359">
          <cell r="M4359">
            <v>7776.38</v>
          </cell>
          <cell r="N4359">
            <v>7776.38</v>
          </cell>
          <cell r="R4359">
            <v>598.75</v>
          </cell>
          <cell r="AB4359" t="str">
            <v>Chirografario</v>
          </cell>
          <cell r="AK4359">
            <v>14807.079726027398</v>
          </cell>
          <cell r="AL4359" t="str">
            <v>Chirografario</v>
          </cell>
          <cell r="AM4359" t="str">
            <v>Chirografario - Altro</v>
          </cell>
          <cell r="AN4359" t="str">
            <v>CONSUMER - NON IPO</v>
          </cell>
        </row>
        <row r="4360">
          <cell r="M4360">
            <v>27873.47</v>
          </cell>
          <cell r="N4360">
            <v>27873.469999999998</v>
          </cell>
          <cell r="R4360">
            <v>2577.0500000000002</v>
          </cell>
          <cell r="AB4360" t="str">
            <v>Chirografario</v>
          </cell>
          <cell r="AK4360">
            <v>28484.39536986301</v>
          </cell>
          <cell r="AL4360" t="str">
            <v>Chirografario</v>
          </cell>
          <cell r="AM4360" t="str">
            <v>Chirografario - Altro</v>
          </cell>
          <cell r="AN4360" t="str">
            <v>CONSUMER - NON IPO</v>
          </cell>
        </row>
        <row r="4361">
          <cell r="M4361">
            <v>32386.92</v>
          </cell>
          <cell r="N4361">
            <v>32386.92</v>
          </cell>
          <cell r="R4361">
            <v>3450</v>
          </cell>
          <cell r="AB4361" t="str">
            <v>Chirografario</v>
          </cell>
          <cell r="AK4361">
            <v>44454.375123287668</v>
          </cell>
          <cell r="AL4361" t="str">
            <v>Chirografario</v>
          </cell>
          <cell r="AM4361" t="str">
            <v>Chirografario - Altro</v>
          </cell>
          <cell r="AN4361" t="str">
            <v>SME &amp; CORP. - NON IPO</v>
          </cell>
        </row>
        <row r="4362">
          <cell r="M4362">
            <v>42465.48</v>
          </cell>
          <cell r="N4362">
            <v>42465.48</v>
          </cell>
          <cell r="R4362">
            <v>0</v>
          </cell>
          <cell r="AB4362" t="str">
            <v>Chirografario</v>
          </cell>
          <cell r="AK4362">
            <v>160903.44887671233</v>
          </cell>
          <cell r="AL4362" t="str">
            <v>Chirografario</v>
          </cell>
          <cell r="AM4362" t="str">
            <v>Chirografario - Altro</v>
          </cell>
          <cell r="AN4362" t="str">
            <v>SME &amp; CORP. - NON IPO</v>
          </cell>
        </row>
        <row r="4363">
          <cell r="M4363">
            <v>32908.620000000003</v>
          </cell>
          <cell r="N4363">
            <v>32908.619999999995</v>
          </cell>
          <cell r="R4363">
            <v>16158.35</v>
          </cell>
          <cell r="AB4363" t="str">
            <v>Chirografario</v>
          </cell>
          <cell r="AK4363">
            <v>69153.182301369859</v>
          </cell>
          <cell r="AL4363" t="str">
            <v>Chirografario</v>
          </cell>
          <cell r="AM4363" t="str">
            <v>Chirografario - Altro</v>
          </cell>
          <cell r="AN4363" t="str">
            <v>CONSUMER - NON IPO</v>
          </cell>
        </row>
        <row r="4364">
          <cell r="M4364">
            <v>37530.54</v>
          </cell>
          <cell r="N4364">
            <v>37530.539999999994</v>
          </cell>
          <cell r="R4364">
            <v>0</v>
          </cell>
          <cell r="AB4364" t="str">
            <v>Chirografario</v>
          </cell>
          <cell r="AK4364">
            <v>142204.75841095886</v>
          </cell>
          <cell r="AL4364" t="str">
            <v>Chirografario</v>
          </cell>
          <cell r="AM4364" t="str">
            <v>Chirografario - Altro</v>
          </cell>
          <cell r="AN4364" t="str">
            <v>SME &amp; CORP. - NON IPO</v>
          </cell>
        </row>
        <row r="4365">
          <cell r="M4365">
            <v>823.2</v>
          </cell>
          <cell r="N4365">
            <v>823.2</v>
          </cell>
          <cell r="R4365">
            <v>0</v>
          </cell>
          <cell r="AB4365" t="str">
            <v>Chirografario</v>
          </cell>
          <cell r="AK4365">
            <v>1761.4224657534248</v>
          </cell>
          <cell r="AL4365" t="str">
            <v>Chirografario</v>
          </cell>
          <cell r="AM4365" t="str">
            <v>Chirografario - Altro</v>
          </cell>
          <cell r="AN4365" t="str">
            <v>CONSUMER - NON IPO</v>
          </cell>
        </row>
        <row r="4366">
          <cell r="M4366">
            <v>34896.18</v>
          </cell>
          <cell r="N4366">
            <v>34896.18</v>
          </cell>
          <cell r="R4366">
            <v>0</v>
          </cell>
          <cell r="AB4366" t="str">
            <v>Chirografario</v>
          </cell>
          <cell r="AK4366">
            <v>252495.3736438356</v>
          </cell>
          <cell r="AL4366" t="str">
            <v>Chirografario</v>
          </cell>
          <cell r="AM4366" t="str">
            <v>Chirografario - Altro</v>
          </cell>
          <cell r="AN4366" t="str">
            <v>SME &amp; CORP. - NON IPO</v>
          </cell>
        </row>
        <row r="4367">
          <cell r="M4367">
            <v>32308.6</v>
          </cell>
          <cell r="N4367">
            <v>32308.600000000002</v>
          </cell>
          <cell r="R4367">
            <v>2894.43</v>
          </cell>
          <cell r="AB4367" t="str">
            <v>Chirografario</v>
          </cell>
          <cell r="AK4367">
            <v>41956.921643835616</v>
          </cell>
          <cell r="AL4367" t="str">
            <v>Chirografario</v>
          </cell>
          <cell r="AM4367" t="str">
            <v>Chirografario - Altro</v>
          </cell>
          <cell r="AN4367" t="str">
            <v>SME &amp; CORP. - NON IPO</v>
          </cell>
        </row>
        <row r="4368">
          <cell r="M4368">
            <v>31436.16</v>
          </cell>
          <cell r="N4368">
            <v>31436.16</v>
          </cell>
          <cell r="R4368">
            <v>0</v>
          </cell>
          <cell r="AB4368" t="str">
            <v>Chirografario</v>
          </cell>
          <cell r="AK4368">
            <v>130653.84854794522</v>
          </cell>
          <cell r="AL4368" t="str">
            <v>Chirografario</v>
          </cell>
          <cell r="AM4368" t="str">
            <v>Chirografario - Altro</v>
          </cell>
          <cell r="AN4368" t="str">
            <v>SME &amp; CORP. - NON IPO</v>
          </cell>
        </row>
        <row r="4369">
          <cell r="M4369">
            <v>30463.589999999997</v>
          </cell>
          <cell r="N4369">
            <v>30463.589999999997</v>
          </cell>
          <cell r="R4369">
            <v>0</v>
          </cell>
          <cell r="AB4369" t="str">
            <v>Chirografario</v>
          </cell>
          <cell r="AK4369">
            <v>262404.18345205474</v>
          </cell>
          <cell r="AL4369" t="str">
            <v>Chirografario</v>
          </cell>
          <cell r="AM4369" t="str">
            <v>Chirografario - Altro</v>
          </cell>
          <cell r="AN4369" t="str">
            <v>SME &amp; CORP. - NON IPO</v>
          </cell>
        </row>
        <row r="4370">
          <cell r="M4370">
            <v>67333.240000000005</v>
          </cell>
          <cell r="N4370">
            <v>67333.239999999991</v>
          </cell>
          <cell r="R4370">
            <v>34.56</v>
          </cell>
          <cell r="AB4370" t="str">
            <v>Chirografario</v>
          </cell>
          <cell r="AK4370">
            <v>543093.31112328765</v>
          </cell>
          <cell r="AL4370" t="str">
            <v>Chirografario</v>
          </cell>
          <cell r="AM4370" t="str">
            <v>Chirografario - Altro</v>
          </cell>
          <cell r="AN4370" t="str">
            <v>SME &amp; CORP. - NON IPO</v>
          </cell>
        </row>
        <row r="4371">
          <cell r="M4371">
            <v>34201.870000000003</v>
          </cell>
          <cell r="N4371">
            <v>34201.869999999995</v>
          </cell>
          <cell r="R4371">
            <v>5041.05</v>
          </cell>
          <cell r="AB4371" t="str">
            <v>Chirografario</v>
          </cell>
          <cell r="AK4371">
            <v>46945.580465753417</v>
          </cell>
          <cell r="AL4371" t="str">
            <v>Chirografario</v>
          </cell>
          <cell r="AM4371" t="str">
            <v>Chirografario - Altro</v>
          </cell>
          <cell r="AN4371" t="str">
            <v>SME &amp; CORP. - NON IPO</v>
          </cell>
        </row>
        <row r="4372">
          <cell r="M4372">
            <v>63391.87</v>
          </cell>
          <cell r="N4372">
            <v>63391.87</v>
          </cell>
          <cell r="R4372">
            <v>0</v>
          </cell>
          <cell r="AB4372" t="str">
            <v>Chirografario</v>
          </cell>
          <cell r="AK4372">
            <v>541349.20216438349</v>
          </cell>
          <cell r="AL4372" t="str">
            <v>Chirografario</v>
          </cell>
          <cell r="AM4372" t="str">
            <v>Chirografario - Altro</v>
          </cell>
          <cell r="AN4372" t="str">
            <v>SME &amp; CORP. - NON IPO</v>
          </cell>
        </row>
        <row r="4373">
          <cell r="M4373">
            <v>29357.17</v>
          </cell>
          <cell r="N4373">
            <v>29357.170000000002</v>
          </cell>
          <cell r="R4373">
            <v>0</v>
          </cell>
          <cell r="AB4373" t="str">
            <v>Chirografario</v>
          </cell>
          <cell r="AK4373">
            <v>52682.044794520552</v>
          </cell>
          <cell r="AL4373" t="str">
            <v>Chirografario</v>
          </cell>
          <cell r="AM4373" t="str">
            <v>Chirografario - Altro</v>
          </cell>
          <cell r="AN4373" t="str">
            <v>SME &amp; CORP. - NON IPO</v>
          </cell>
        </row>
        <row r="4374">
          <cell r="M4374">
            <v>50063.82</v>
          </cell>
          <cell r="N4374">
            <v>50063.82</v>
          </cell>
          <cell r="R4374">
            <v>0</v>
          </cell>
          <cell r="AB4374" t="str">
            <v>Chirografario</v>
          </cell>
          <cell r="AK4374">
            <v>427805.62898630137</v>
          </cell>
          <cell r="AL4374" t="str">
            <v>Chirografario</v>
          </cell>
          <cell r="AM4374" t="str">
            <v>Chirografario - Altro</v>
          </cell>
          <cell r="AN4374" t="str">
            <v>SME &amp; CORP. - NON IPO</v>
          </cell>
        </row>
        <row r="4375">
          <cell r="M4375">
            <v>33491.269999999997</v>
          </cell>
          <cell r="N4375">
            <v>33491.269999999997</v>
          </cell>
          <cell r="R4375">
            <v>0</v>
          </cell>
          <cell r="AB4375" t="str">
            <v>Chirografario</v>
          </cell>
          <cell r="AK4375">
            <v>278849.23158904107</v>
          </cell>
          <cell r="AL4375" t="str">
            <v>Chirografario</v>
          </cell>
          <cell r="AM4375" t="str">
            <v>Chirografario - Altro</v>
          </cell>
          <cell r="AN4375" t="str">
            <v>SME &amp; CORP. - NON IPO</v>
          </cell>
        </row>
        <row r="4376">
          <cell r="M4376">
            <v>30260.02</v>
          </cell>
          <cell r="N4376">
            <v>30260.02</v>
          </cell>
          <cell r="R4376">
            <v>2552.2800000000002</v>
          </cell>
          <cell r="AB4376" t="str">
            <v>Chirografario</v>
          </cell>
          <cell r="AK4376">
            <v>256671.29293150685</v>
          </cell>
          <cell r="AL4376" t="str">
            <v>Chirografario</v>
          </cell>
          <cell r="AM4376" t="str">
            <v>Chirografario - Altro</v>
          </cell>
          <cell r="AN4376" t="str">
            <v>CONSUMER - NON IPO</v>
          </cell>
        </row>
        <row r="4377">
          <cell r="M4377">
            <v>21448.09</v>
          </cell>
          <cell r="N4377">
            <v>21448.09</v>
          </cell>
          <cell r="R4377">
            <v>1922.19</v>
          </cell>
          <cell r="AB4377" t="str">
            <v>Chirografario</v>
          </cell>
          <cell r="AK4377">
            <v>45070.369945205486</v>
          </cell>
          <cell r="AL4377" t="str">
            <v>Chirografario</v>
          </cell>
          <cell r="AM4377" t="str">
            <v>Chirografario - Altro</v>
          </cell>
          <cell r="AN4377" t="str">
            <v>SME &amp; CORP. - NON IPO</v>
          </cell>
        </row>
        <row r="4378">
          <cell r="M4378">
            <v>73106.53</v>
          </cell>
          <cell r="N4378">
            <v>73106.53</v>
          </cell>
          <cell r="R4378">
            <v>3392.77</v>
          </cell>
          <cell r="AB4378" t="str">
            <v>Chirografario</v>
          </cell>
          <cell r="AK4378">
            <v>117170.73986301369</v>
          </cell>
          <cell r="AL4378" t="str">
            <v>Chirografario</v>
          </cell>
          <cell r="AM4378" t="str">
            <v>Chirografario - Altro</v>
          </cell>
          <cell r="AN4378" t="str">
            <v>SME &amp; CORP. - NON IPO</v>
          </cell>
        </row>
        <row r="4379">
          <cell r="M4379">
            <v>31473.89</v>
          </cell>
          <cell r="N4379">
            <v>31473.890000000003</v>
          </cell>
          <cell r="R4379">
            <v>1041.8599999999999</v>
          </cell>
          <cell r="AB4379" t="str">
            <v>Chirografario</v>
          </cell>
          <cell r="AK4379">
            <v>45443.123369863017</v>
          </cell>
          <cell r="AL4379" t="str">
            <v>Chirografario</v>
          </cell>
          <cell r="AM4379" t="str">
            <v>Chirografario - Altro</v>
          </cell>
          <cell r="AN4379" t="str">
            <v>SME &amp; CORP. - NON IPO</v>
          </cell>
        </row>
        <row r="4380">
          <cell r="M4380">
            <v>26440.98</v>
          </cell>
          <cell r="N4380">
            <v>26440.98</v>
          </cell>
          <cell r="R4380">
            <v>972.86</v>
          </cell>
          <cell r="AB4380" t="str">
            <v>Chirografario</v>
          </cell>
          <cell r="AK4380">
            <v>47811.087123287667</v>
          </cell>
          <cell r="AL4380" t="str">
            <v>Chirografario</v>
          </cell>
          <cell r="AM4380" t="str">
            <v>Chirografario - Altro</v>
          </cell>
          <cell r="AN4380" t="str">
            <v>CONSUMER - NON IPO</v>
          </cell>
        </row>
        <row r="4381">
          <cell r="M4381">
            <v>1028.44</v>
          </cell>
          <cell r="N4381">
            <v>1028.44</v>
          </cell>
          <cell r="R4381">
            <v>0</v>
          </cell>
          <cell r="AB4381" t="str">
            <v>Chirografario</v>
          </cell>
          <cell r="AK4381">
            <v>6877.8686027397262</v>
          </cell>
          <cell r="AL4381" t="str">
            <v>Chirografario</v>
          </cell>
          <cell r="AM4381" t="str">
            <v>Chirografario - Altro</v>
          </cell>
          <cell r="AN4381" t="str">
            <v>CONSUMER - NON IPO</v>
          </cell>
        </row>
        <row r="4382">
          <cell r="M4382">
            <v>37840.980000000003</v>
          </cell>
          <cell r="N4382">
            <v>37840.980000000003</v>
          </cell>
          <cell r="R4382">
            <v>0</v>
          </cell>
          <cell r="AB4382" t="str">
            <v>Chirografario</v>
          </cell>
          <cell r="AK4382">
            <v>166292.96416438359</v>
          </cell>
          <cell r="AL4382" t="str">
            <v>Chirografario</v>
          </cell>
          <cell r="AM4382" t="str">
            <v>Chirografario - Altro</v>
          </cell>
          <cell r="AN4382" t="str">
            <v>CONSUMER - NON IPO</v>
          </cell>
        </row>
        <row r="4383">
          <cell r="M4383">
            <v>33021.740000000005</v>
          </cell>
          <cell r="N4383">
            <v>33021.74</v>
          </cell>
          <cell r="R4383">
            <v>6040.83</v>
          </cell>
          <cell r="AB4383" t="str">
            <v>Chirografario</v>
          </cell>
          <cell r="AK4383">
            <v>52925.25452054794</v>
          </cell>
          <cell r="AL4383" t="str">
            <v>Chirografario</v>
          </cell>
          <cell r="AM4383" t="str">
            <v>Chirografario - Altro</v>
          </cell>
          <cell r="AN4383" t="str">
            <v>CONSUMER - NON IPO</v>
          </cell>
        </row>
        <row r="4384">
          <cell r="M4384">
            <v>34777.89</v>
          </cell>
          <cell r="N4384">
            <v>34777.89</v>
          </cell>
          <cell r="R4384">
            <v>2.2799999999999998</v>
          </cell>
          <cell r="AB4384" t="str">
            <v>Chirografario</v>
          </cell>
          <cell r="AK4384">
            <v>80322.633616438354</v>
          </cell>
          <cell r="AL4384" t="str">
            <v>Chirografario</v>
          </cell>
          <cell r="AM4384" t="str">
            <v>Chirografario - Altro</v>
          </cell>
          <cell r="AN4384" t="str">
            <v>SME &amp; CORP. - NON IPO</v>
          </cell>
        </row>
        <row r="4385">
          <cell r="M4385">
            <v>59379.3</v>
          </cell>
          <cell r="N4385">
            <v>59379.3</v>
          </cell>
          <cell r="R4385">
            <v>5413.38</v>
          </cell>
          <cell r="AB4385" t="str">
            <v>Chirografario</v>
          </cell>
          <cell r="AK4385">
            <v>274120.8780821918</v>
          </cell>
          <cell r="AL4385" t="str">
            <v>Chirografario</v>
          </cell>
          <cell r="AM4385" t="str">
            <v>Chirografario - Altro</v>
          </cell>
          <cell r="AN4385" t="str">
            <v>SME &amp; CORP. - NON IPO</v>
          </cell>
        </row>
        <row r="4386">
          <cell r="M4386">
            <v>30407.5</v>
          </cell>
          <cell r="N4386">
            <v>30407.5</v>
          </cell>
          <cell r="R4386">
            <v>972.81000000000006</v>
          </cell>
          <cell r="AB4386" t="str">
            <v>Chirografario</v>
          </cell>
          <cell r="AK4386">
            <v>38655.013698630137</v>
          </cell>
          <cell r="AL4386" t="str">
            <v>Chirografario</v>
          </cell>
          <cell r="AM4386" t="str">
            <v>Chirografario - Altro</v>
          </cell>
          <cell r="AN4386" t="str">
            <v>CONSUMER - NON IPO</v>
          </cell>
        </row>
        <row r="4387">
          <cell r="M4387">
            <v>70518.350000000006</v>
          </cell>
          <cell r="N4387">
            <v>70518.350000000006</v>
          </cell>
          <cell r="R4387">
            <v>0</v>
          </cell>
          <cell r="AB4387" t="str">
            <v>Chirografario</v>
          </cell>
          <cell r="AK4387">
            <v>292313.05082191783</v>
          </cell>
          <cell r="AL4387" t="str">
            <v>Chirografario</v>
          </cell>
          <cell r="AM4387" t="str">
            <v>Chirografario - Altro</v>
          </cell>
          <cell r="AN4387" t="str">
            <v>SME &amp; CORP. - NON IPO</v>
          </cell>
        </row>
        <row r="4388">
          <cell r="M4388">
            <v>41462.269999999997</v>
          </cell>
          <cell r="N4388">
            <v>41462.269999999997</v>
          </cell>
          <cell r="R4388">
            <v>0</v>
          </cell>
          <cell r="AB4388" t="str">
            <v>Chirografario</v>
          </cell>
          <cell r="AK4388">
            <v>51004.271863013695</v>
          </cell>
          <cell r="AL4388" t="str">
            <v>Chirografario</v>
          </cell>
          <cell r="AM4388" t="str">
            <v>Chirografario - Altro</v>
          </cell>
          <cell r="AN4388" t="str">
            <v>SME &amp; CORP. - NON IPO</v>
          </cell>
        </row>
        <row r="4389">
          <cell r="M4389">
            <v>72103.06</v>
          </cell>
          <cell r="N4389">
            <v>72103.06</v>
          </cell>
          <cell r="R4389">
            <v>0</v>
          </cell>
          <cell r="AB4389" t="str">
            <v>Chirografario</v>
          </cell>
          <cell r="AK4389">
            <v>88696.640931506845</v>
          </cell>
          <cell r="AL4389" t="str">
            <v>Chirografario</v>
          </cell>
          <cell r="AM4389" t="str">
            <v>Chirografario - Altro</v>
          </cell>
          <cell r="AN4389" t="str">
            <v>SME &amp; CORP. - NON IPO</v>
          </cell>
        </row>
        <row r="4390">
          <cell r="M4390">
            <v>59953.57</v>
          </cell>
          <cell r="N4390">
            <v>59953.57</v>
          </cell>
          <cell r="R4390">
            <v>9929.24</v>
          </cell>
          <cell r="AB4390" t="str">
            <v>Chirografario</v>
          </cell>
          <cell r="AK4390">
            <v>61596.133561643845</v>
          </cell>
          <cell r="AL4390" t="str">
            <v>Chirografario</v>
          </cell>
          <cell r="AM4390" t="str">
            <v>Chirografario - Altro</v>
          </cell>
          <cell r="AN4390" t="str">
            <v>SME &amp; CORP. - NON IPO</v>
          </cell>
        </row>
        <row r="4391">
          <cell r="M4391">
            <v>26538.9</v>
          </cell>
          <cell r="N4391">
            <v>26538.9</v>
          </cell>
          <cell r="R4391">
            <v>930.74</v>
          </cell>
          <cell r="AB4391" t="str">
            <v>Chirografario</v>
          </cell>
          <cell r="AK4391">
            <v>34246.087397260271</v>
          </cell>
          <cell r="AL4391" t="str">
            <v>Chirografario</v>
          </cell>
          <cell r="AM4391" t="str">
            <v>Chirografario - Altro</v>
          </cell>
          <cell r="AN4391" t="str">
            <v>SME &amp; CORP. - NON IPO</v>
          </cell>
        </row>
        <row r="4392">
          <cell r="M4392">
            <v>38429.880000000005</v>
          </cell>
          <cell r="N4392">
            <v>38429.880000000005</v>
          </cell>
          <cell r="R4392">
            <v>10639.310000000001</v>
          </cell>
          <cell r="AB4392" t="str">
            <v>Chirografario</v>
          </cell>
          <cell r="AK4392">
            <v>42536.086356164386</v>
          </cell>
          <cell r="AL4392" t="str">
            <v>Chirografario</v>
          </cell>
          <cell r="AM4392" t="str">
            <v>Chirografario - Altro</v>
          </cell>
          <cell r="AN4392" t="str">
            <v>SME &amp; CORP. - NON IPO</v>
          </cell>
        </row>
        <row r="4393">
          <cell r="M4393">
            <v>50280.19</v>
          </cell>
          <cell r="N4393">
            <v>50280.19</v>
          </cell>
          <cell r="R4393">
            <v>18437.36</v>
          </cell>
          <cell r="AB4393" t="str">
            <v>Chirografario</v>
          </cell>
          <cell r="AK4393">
            <v>64193.338465753433</v>
          </cell>
          <cell r="AL4393" t="str">
            <v>Chirografario</v>
          </cell>
          <cell r="AM4393" t="str">
            <v>Chirografario - Altro</v>
          </cell>
          <cell r="AN4393" t="str">
            <v>CONSUMER - NON IPO</v>
          </cell>
        </row>
        <row r="4394">
          <cell r="M4394">
            <v>50872.17</v>
          </cell>
          <cell r="N4394">
            <v>50872.170000000006</v>
          </cell>
          <cell r="R4394">
            <v>931.34999999999991</v>
          </cell>
          <cell r="AB4394" t="str">
            <v>Chirografario</v>
          </cell>
          <cell r="AK4394">
            <v>99096.199643835629</v>
          </cell>
          <cell r="AL4394" t="str">
            <v>Chirografario</v>
          </cell>
          <cell r="AM4394" t="str">
            <v>Chirografario - Altro</v>
          </cell>
          <cell r="AN4394" t="str">
            <v>CONSUMER - NON IPO</v>
          </cell>
        </row>
        <row r="4395">
          <cell r="M4395">
            <v>26484.28</v>
          </cell>
          <cell r="N4395">
            <v>26484.28</v>
          </cell>
          <cell r="R4395">
            <v>2419.7199999999998</v>
          </cell>
          <cell r="AB4395" t="str">
            <v>Chirografario</v>
          </cell>
          <cell r="AK4395">
            <v>33667.687452054794</v>
          </cell>
          <cell r="AL4395" t="str">
            <v>Chirografario</v>
          </cell>
          <cell r="AM4395" t="str">
            <v>Chirografario - Altro</v>
          </cell>
          <cell r="AN4395" t="str">
            <v>SME &amp; CORP. - NON IPO</v>
          </cell>
        </row>
        <row r="4396">
          <cell r="M4396">
            <v>46432</v>
          </cell>
          <cell r="N4396">
            <v>46432</v>
          </cell>
          <cell r="R4396">
            <v>5621.33</v>
          </cell>
          <cell r="AB4396" t="str">
            <v>Chirografario</v>
          </cell>
          <cell r="AK4396">
            <v>84849.709589041086</v>
          </cell>
          <cell r="AL4396" t="str">
            <v>Chirografario</v>
          </cell>
          <cell r="AM4396" t="str">
            <v>Chirografario - Altro</v>
          </cell>
          <cell r="AN4396" t="str">
            <v>SME &amp; CORP. - NON IPO</v>
          </cell>
        </row>
        <row r="4397">
          <cell r="M4397">
            <v>46462.12</v>
          </cell>
          <cell r="N4397">
            <v>46462.12</v>
          </cell>
          <cell r="R4397">
            <v>15943.660000000002</v>
          </cell>
          <cell r="AB4397" t="str">
            <v>Chirografario</v>
          </cell>
          <cell r="AK4397">
            <v>178720.04515068495</v>
          </cell>
          <cell r="AL4397" t="str">
            <v>Chirografario</v>
          </cell>
          <cell r="AM4397" t="str">
            <v>Chirografario - Altro</v>
          </cell>
          <cell r="AN4397" t="str">
            <v>SME &amp; CORP. - NON IPO</v>
          </cell>
        </row>
        <row r="4398">
          <cell r="M4398">
            <v>59310.51</v>
          </cell>
          <cell r="N4398">
            <v>59310.51</v>
          </cell>
          <cell r="R4398">
            <v>13050.7</v>
          </cell>
          <cell r="AB4398" t="str">
            <v>Chirografario</v>
          </cell>
          <cell r="AK4398">
            <v>75397.470246575351</v>
          </cell>
          <cell r="AL4398" t="str">
            <v>Chirografario</v>
          </cell>
          <cell r="AM4398" t="str">
            <v>Chirografario - Altro</v>
          </cell>
          <cell r="AN4398" t="str">
            <v>SME &amp; CORP. - NON IPO</v>
          </cell>
        </row>
        <row r="4399">
          <cell r="M4399">
            <v>74290.27</v>
          </cell>
          <cell r="N4399">
            <v>74290.27</v>
          </cell>
          <cell r="R4399">
            <v>6831.37</v>
          </cell>
          <cell r="AB4399" t="str">
            <v>Chirografario</v>
          </cell>
          <cell r="AK4399">
            <v>109094.75265753425</v>
          </cell>
          <cell r="AL4399" t="str">
            <v>Chirografario</v>
          </cell>
          <cell r="AM4399" t="str">
            <v>Chirografario - Altro</v>
          </cell>
          <cell r="AN4399" t="str">
            <v>SME &amp; CORP. - NON IPO</v>
          </cell>
        </row>
        <row r="4400">
          <cell r="M4400">
            <v>36926.97</v>
          </cell>
          <cell r="N4400">
            <v>36926.97</v>
          </cell>
          <cell r="R4400">
            <v>0</v>
          </cell>
          <cell r="AB4400" t="str">
            <v>Chirografario</v>
          </cell>
          <cell r="AK4400">
            <v>145380.97504109589</v>
          </cell>
          <cell r="AL4400" t="str">
            <v>Chirografario</v>
          </cell>
          <cell r="AM4400" t="str">
            <v>Chirografario - Altro</v>
          </cell>
          <cell r="AN4400" t="str">
            <v>SME &amp; CORP. - NON IPO</v>
          </cell>
        </row>
        <row r="4401">
          <cell r="M4401">
            <v>35669.07</v>
          </cell>
          <cell r="N4401">
            <v>35669.07</v>
          </cell>
          <cell r="R4401">
            <v>0</v>
          </cell>
          <cell r="AB4401" t="str">
            <v>Chirografario</v>
          </cell>
          <cell r="AK4401">
            <v>70849.522602739729</v>
          </cell>
          <cell r="AL4401" t="str">
            <v>Chirografario</v>
          </cell>
          <cell r="AM4401" t="str">
            <v>Chirografario - Altro</v>
          </cell>
          <cell r="AN4401" t="str">
            <v>SME &amp; CORP. - NON IPO</v>
          </cell>
        </row>
        <row r="4402">
          <cell r="M4402">
            <v>27334.73</v>
          </cell>
          <cell r="N4402">
            <v>27334.73</v>
          </cell>
          <cell r="R4402">
            <v>0</v>
          </cell>
          <cell r="AB4402" t="str">
            <v>Chirografario</v>
          </cell>
          <cell r="AK4402">
            <v>110462.26506849314</v>
          </cell>
          <cell r="AL4402" t="str">
            <v>Chirografario</v>
          </cell>
          <cell r="AM4402" t="str">
            <v>Chirografario - Altro</v>
          </cell>
          <cell r="AN4402" t="str">
            <v>SME &amp; CORP. - NON IPO</v>
          </cell>
        </row>
        <row r="4403">
          <cell r="M4403">
            <v>31368.69</v>
          </cell>
          <cell r="N4403">
            <v>31368.69</v>
          </cell>
          <cell r="R4403">
            <v>6206.97</v>
          </cell>
          <cell r="AB4403" t="str">
            <v>Chirografario</v>
          </cell>
          <cell r="AK4403">
            <v>80785.119452054787</v>
          </cell>
          <cell r="AL4403" t="str">
            <v>Chirografario</v>
          </cell>
          <cell r="AM4403" t="str">
            <v>Chirografario - Altro</v>
          </cell>
          <cell r="AN4403" t="str">
            <v>SME &amp; CORP. - NON IPO</v>
          </cell>
        </row>
        <row r="4404">
          <cell r="M4404">
            <v>27026.05</v>
          </cell>
          <cell r="N4404">
            <v>27026.05</v>
          </cell>
          <cell r="R4404">
            <v>1920.99</v>
          </cell>
          <cell r="AB4404" t="str">
            <v>Chirografario</v>
          </cell>
          <cell r="AK4404">
            <v>38058.601917808221</v>
          </cell>
          <cell r="AL4404" t="str">
            <v>Chirografario</v>
          </cell>
          <cell r="AM4404" t="str">
            <v>Chirografario - Altro</v>
          </cell>
          <cell r="AN4404" t="str">
            <v>SME &amp; CORP. - NON IPO</v>
          </cell>
        </row>
        <row r="4405">
          <cell r="M4405">
            <v>45869.73</v>
          </cell>
          <cell r="N4405">
            <v>45869.729999999996</v>
          </cell>
          <cell r="R4405">
            <v>7526.53</v>
          </cell>
          <cell r="AB4405" t="str">
            <v>Chirografario</v>
          </cell>
          <cell r="AK4405">
            <v>176441.37238356163</v>
          </cell>
          <cell r="AL4405" t="str">
            <v>Chirografario</v>
          </cell>
          <cell r="AM4405" t="str">
            <v>Chirografario - Altro</v>
          </cell>
          <cell r="AN4405" t="str">
            <v>SME &amp; CORP. - NON IPO</v>
          </cell>
        </row>
        <row r="4406">
          <cell r="M4406">
            <v>37685.43</v>
          </cell>
          <cell r="N4406">
            <v>37685.43</v>
          </cell>
          <cell r="R4406">
            <v>3584.11</v>
          </cell>
          <cell r="AB4406" t="str">
            <v>Chirografario</v>
          </cell>
          <cell r="AK4406">
            <v>68866.251534246578</v>
          </cell>
          <cell r="AL4406" t="str">
            <v>Chirografario</v>
          </cell>
          <cell r="AM4406" t="str">
            <v>Chirografario - Altro</v>
          </cell>
          <cell r="AN4406" t="str">
            <v>SME &amp; CORP. - NON IPO</v>
          </cell>
        </row>
        <row r="4407">
          <cell r="M4407">
            <v>31710.370000000003</v>
          </cell>
          <cell r="N4407">
            <v>31710.369999999995</v>
          </cell>
          <cell r="R4407">
            <v>4466.3500000000004</v>
          </cell>
          <cell r="AB4407" t="str">
            <v>Chirografario</v>
          </cell>
          <cell r="AK4407">
            <v>59337.486876712319</v>
          </cell>
          <cell r="AL4407" t="str">
            <v>Chirografario</v>
          </cell>
          <cell r="AM4407" t="str">
            <v>Chirografario - Altro</v>
          </cell>
          <cell r="AN4407" t="str">
            <v>SME &amp; CORP. - NON IPO</v>
          </cell>
        </row>
        <row r="4408">
          <cell r="M4408">
            <v>54311.97</v>
          </cell>
          <cell r="N4408">
            <v>54311.97</v>
          </cell>
          <cell r="R4408">
            <v>0</v>
          </cell>
          <cell r="AB4408" t="str">
            <v>Chirografario</v>
          </cell>
          <cell r="AK4408">
            <v>208915.08460273975</v>
          </cell>
          <cell r="AL4408" t="str">
            <v>Chirografario</v>
          </cell>
          <cell r="AM4408" t="str">
            <v>Chirografario - Altro</v>
          </cell>
          <cell r="AN4408" t="str">
            <v>SME &amp; CORP. - NON IPO</v>
          </cell>
        </row>
        <row r="4409">
          <cell r="M4409">
            <v>43601.46</v>
          </cell>
          <cell r="N4409">
            <v>43601.460000000006</v>
          </cell>
          <cell r="R4409">
            <v>311.83999999999997</v>
          </cell>
          <cell r="AB4409" t="str">
            <v>Chirografario</v>
          </cell>
          <cell r="AK4409">
            <v>80752.293041095894</v>
          </cell>
          <cell r="AL4409" t="str">
            <v>Chirografario</v>
          </cell>
          <cell r="AM4409" t="str">
            <v>Chirografario - Altro</v>
          </cell>
          <cell r="AN4409" t="str">
            <v>SME &amp; CORP. - NON IPO</v>
          </cell>
        </row>
        <row r="4410">
          <cell r="M4410">
            <v>70119.53</v>
          </cell>
          <cell r="N4410">
            <v>70119.53</v>
          </cell>
          <cell r="R4410">
            <v>0</v>
          </cell>
          <cell r="AB4410" t="str">
            <v>Chirografario</v>
          </cell>
          <cell r="AK4410">
            <v>125830.93739726028</v>
          </cell>
          <cell r="AL4410" t="str">
            <v>Chirografario</v>
          </cell>
          <cell r="AM4410" t="str">
            <v>Chirografario - Altro</v>
          </cell>
          <cell r="AN4410" t="str">
            <v>SME &amp; CORP. - NON IPO</v>
          </cell>
        </row>
        <row r="4411">
          <cell r="M4411">
            <v>39797.83</v>
          </cell>
          <cell r="N4411">
            <v>39797.83</v>
          </cell>
          <cell r="R4411">
            <v>5166.32</v>
          </cell>
          <cell r="AB4411" t="str">
            <v>Chirografario</v>
          </cell>
          <cell r="AK4411">
            <v>165406.32358904113</v>
          </cell>
          <cell r="AL4411" t="str">
            <v>Chirografario</v>
          </cell>
          <cell r="AM4411" t="str">
            <v>Chirografario - Altro</v>
          </cell>
          <cell r="AN4411" t="str">
            <v>SME &amp; CORP. - NON IPO</v>
          </cell>
        </row>
        <row r="4412">
          <cell r="M4412">
            <v>69020.290000000008</v>
          </cell>
          <cell r="N4412">
            <v>69020.290000000008</v>
          </cell>
          <cell r="R4412">
            <v>12091.38</v>
          </cell>
          <cell r="AB4412" t="str">
            <v>Chirografario</v>
          </cell>
          <cell r="AK4412">
            <v>73558.610438356176</v>
          </cell>
          <cell r="AL4412" t="str">
            <v>Chirografario</v>
          </cell>
          <cell r="AM4412" t="str">
            <v>Chirografario - Altro</v>
          </cell>
          <cell r="AN4412" t="str">
            <v>SME &amp; CORP. - NON IPO</v>
          </cell>
        </row>
        <row r="4413">
          <cell r="M4413">
            <v>41778.629999999997</v>
          </cell>
          <cell r="N4413">
            <v>41778.629999999997</v>
          </cell>
          <cell r="R4413">
            <v>1566.71</v>
          </cell>
          <cell r="AB4413" t="str">
            <v>Chirografario</v>
          </cell>
          <cell r="AK4413">
            <v>53110.368000000002</v>
          </cell>
          <cell r="AL4413" t="str">
            <v>Chirografario</v>
          </cell>
          <cell r="AM4413" t="str">
            <v>Chirografario - Altro</v>
          </cell>
          <cell r="AN4413" t="str">
            <v>SME &amp; CORP. - NON IPO</v>
          </cell>
        </row>
        <row r="4414">
          <cell r="M4414">
            <v>38386.379999999997</v>
          </cell>
          <cell r="N4414">
            <v>38386.380000000005</v>
          </cell>
          <cell r="R4414">
            <v>11167.62</v>
          </cell>
          <cell r="AB4414" t="str">
            <v>Chirografario</v>
          </cell>
          <cell r="AK4414">
            <v>103275.13742465754</v>
          </cell>
          <cell r="AL4414" t="str">
            <v>Chirografario</v>
          </cell>
          <cell r="AM4414" t="str">
            <v>Chirografario - Altro</v>
          </cell>
          <cell r="AN4414" t="str">
            <v>SME &amp; CORP. - NON IPO</v>
          </cell>
        </row>
        <row r="4415">
          <cell r="M4415">
            <v>36156.909999999996</v>
          </cell>
          <cell r="N4415">
            <v>36156.910000000003</v>
          </cell>
          <cell r="R4415">
            <v>1270.24</v>
          </cell>
          <cell r="AB4415" t="str">
            <v>Chirografario</v>
          </cell>
          <cell r="AK4415">
            <v>48044.113287671236</v>
          </cell>
          <cell r="AL4415" t="str">
            <v>Chirografario</v>
          </cell>
          <cell r="AM4415" t="str">
            <v>Chirografario - Altro</v>
          </cell>
          <cell r="AN4415" t="str">
            <v>CONSUMER - NON IPO</v>
          </cell>
        </row>
        <row r="4416">
          <cell r="M4416">
            <v>18223.960000000003</v>
          </cell>
          <cell r="N4416">
            <v>18223.960000000003</v>
          </cell>
          <cell r="R4416">
            <v>7730.96</v>
          </cell>
          <cell r="AB4416" t="str">
            <v>Chirografario</v>
          </cell>
          <cell r="AK4416">
            <v>131262.44065753426</v>
          </cell>
          <cell r="AL4416" t="str">
            <v>Chirografario</v>
          </cell>
          <cell r="AM4416" t="str">
            <v>Chirografario - Altro</v>
          </cell>
          <cell r="AN4416" t="str">
            <v>CONSUMER - NON IPO</v>
          </cell>
        </row>
        <row r="4417">
          <cell r="M4417">
            <v>53376.77</v>
          </cell>
          <cell r="N4417">
            <v>53376.77</v>
          </cell>
          <cell r="R4417">
            <v>33532.04</v>
          </cell>
          <cell r="AB4417" t="str">
            <v>Chirografario</v>
          </cell>
          <cell r="AK4417">
            <v>383581.555369863</v>
          </cell>
          <cell r="AL4417" t="str">
            <v>Chirografario</v>
          </cell>
          <cell r="AM4417" t="str">
            <v>Chirografario - Altro</v>
          </cell>
          <cell r="AN4417" t="str">
            <v>CONSUMER - NON IPO</v>
          </cell>
        </row>
        <row r="4418">
          <cell r="M4418">
            <v>29148.77</v>
          </cell>
          <cell r="N4418">
            <v>29148.769999999997</v>
          </cell>
          <cell r="R4418">
            <v>10885.9</v>
          </cell>
          <cell r="AB4418" t="str">
            <v>Chirografario</v>
          </cell>
          <cell r="AK4418">
            <v>271283.21010958904</v>
          </cell>
          <cell r="AL4418" t="str">
            <v>Chirografario</v>
          </cell>
          <cell r="AM4418" t="str">
            <v>Chirografario - Altro</v>
          </cell>
          <cell r="AN4418" t="str">
            <v>SME &amp; CORP. - NON IPO</v>
          </cell>
        </row>
        <row r="4419">
          <cell r="M4419">
            <v>10254.799999999999</v>
          </cell>
          <cell r="N4419">
            <v>10254.800000000001</v>
          </cell>
          <cell r="R4419">
            <v>5625.29</v>
          </cell>
          <cell r="AB4419" t="str">
            <v>Chirografario</v>
          </cell>
          <cell r="AK4419">
            <v>17222.444931506852</v>
          </cell>
          <cell r="AL4419" t="str">
            <v>Chirografario</v>
          </cell>
          <cell r="AM4419" t="str">
            <v>Chirografario - Altro</v>
          </cell>
          <cell r="AN4419" t="str">
            <v>CONSUMER - NON IPO</v>
          </cell>
        </row>
        <row r="4420">
          <cell r="M4420">
            <v>44309.32</v>
          </cell>
          <cell r="N4420">
            <v>44309.32</v>
          </cell>
          <cell r="R4420">
            <v>0</v>
          </cell>
          <cell r="AB4420" t="str">
            <v>Chirografario</v>
          </cell>
          <cell r="AK4420">
            <v>82913.056328767125</v>
          </cell>
          <cell r="AL4420" t="str">
            <v>Chirografario</v>
          </cell>
          <cell r="AM4420" t="str">
            <v>Chirografario - Altro</v>
          </cell>
          <cell r="AN4420" t="str">
            <v>SME &amp; CORP. - NON IPO</v>
          </cell>
        </row>
        <row r="4421">
          <cell r="M4421">
            <v>48716.26</v>
          </cell>
          <cell r="N4421">
            <v>48716.259999999995</v>
          </cell>
          <cell r="R4421">
            <v>0</v>
          </cell>
          <cell r="AB4421" t="str">
            <v>Chirografario</v>
          </cell>
          <cell r="AK4421">
            <v>423497.78898630128</v>
          </cell>
          <cell r="AL4421" t="str">
            <v>Chirografario</v>
          </cell>
          <cell r="AM4421" t="str">
            <v>Chirografario - Altro</v>
          </cell>
          <cell r="AN4421" t="str">
            <v>SME &amp; CORP. - NON IPO</v>
          </cell>
        </row>
        <row r="4422">
          <cell r="M4422">
            <v>29140.34</v>
          </cell>
          <cell r="N4422">
            <v>29140.339999999997</v>
          </cell>
          <cell r="R4422">
            <v>14518.21</v>
          </cell>
          <cell r="AB4422" t="str">
            <v>Chirografario</v>
          </cell>
          <cell r="AK4422">
            <v>208293.55358904108</v>
          </cell>
          <cell r="AL4422" t="str">
            <v>Chirografario</v>
          </cell>
          <cell r="AM4422" t="str">
            <v>Chirografario - Altro</v>
          </cell>
          <cell r="AN4422" t="str">
            <v>SME &amp; CORP. - NON IPO</v>
          </cell>
        </row>
        <row r="4423">
          <cell r="M4423">
            <v>34364.950000000004</v>
          </cell>
          <cell r="N4423">
            <v>34364.950000000004</v>
          </cell>
          <cell r="R4423">
            <v>19715.080000000002</v>
          </cell>
          <cell r="AB4423" t="str">
            <v>Chirografario</v>
          </cell>
          <cell r="AK4423">
            <v>354759.26465753425</v>
          </cell>
          <cell r="AL4423" t="str">
            <v>Chirografario</v>
          </cell>
          <cell r="AM4423" t="str">
            <v>Chirografario - Altro</v>
          </cell>
          <cell r="AN4423" t="str">
            <v>SME &amp; CORP. - NON IPO</v>
          </cell>
        </row>
        <row r="4424">
          <cell r="M4424">
            <v>52964.99</v>
          </cell>
          <cell r="N4424">
            <v>52964.990000000005</v>
          </cell>
          <cell r="R4424">
            <v>15121.14</v>
          </cell>
          <cell r="AB4424" t="str">
            <v>Chirografario</v>
          </cell>
          <cell r="AK4424">
            <v>630501.04534246575</v>
          </cell>
          <cell r="AL4424" t="str">
            <v>Chirografario</v>
          </cell>
          <cell r="AM4424" t="str">
            <v>Chirografario - Altro</v>
          </cell>
          <cell r="AN4424" t="str">
            <v>SME &amp; CORP. - NON IPO</v>
          </cell>
        </row>
        <row r="4425">
          <cell r="M4425">
            <v>37469.18</v>
          </cell>
          <cell r="N4425">
            <v>37469.18</v>
          </cell>
          <cell r="R4425">
            <v>0</v>
          </cell>
          <cell r="AB4425" t="str">
            <v>Chirografario</v>
          </cell>
          <cell r="AK4425">
            <v>149158.13298630138</v>
          </cell>
          <cell r="AL4425" t="str">
            <v>Chirografario</v>
          </cell>
          <cell r="AM4425" t="str">
            <v>Chirografario - Altro</v>
          </cell>
          <cell r="AN4425" t="str">
            <v>SME &amp; CORP. - NON IPO</v>
          </cell>
        </row>
        <row r="4426">
          <cell r="M4426">
            <v>42030.91</v>
          </cell>
          <cell r="N4426">
            <v>42030.91</v>
          </cell>
          <cell r="R4426">
            <v>1648.8899999999999</v>
          </cell>
          <cell r="AB4426" t="str">
            <v>Chirografario</v>
          </cell>
          <cell r="AK4426">
            <v>438618.45531506854</v>
          </cell>
          <cell r="AL4426" t="str">
            <v>Chirografario</v>
          </cell>
          <cell r="AM4426" t="str">
            <v>Chirografario - Altro</v>
          </cell>
          <cell r="AN4426" t="str">
            <v>CONSUMER - NON IPO</v>
          </cell>
        </row>
        <row r="4427">
          <cell r="M4427">
            <v>25937.68</v>
          </cell>
          <cell r="N4427">
            <v>25937.68</v>
          </cell>
          <cell r="R4427">
            <v>3775.98</v>
          </cell>
          <cell r="AB4427" t="str">
            <v>Chirografario</v>
          </cell>
          <cell r="AK4427">
            <v>98634.246136986301</v>
          </cell>
          <cell r="AL4427" t="str">
            <v>Chirografario</v>
          </cell>
          <cell r="AM4427" t="str">
            <v>Chirografario - Altro</v>
          </cell>
          <cell r="AN4427" t="str">
            <v>SME &amp; CORP. - NON IPO</v>
          </cell>
        </row>
        <row r="4428">
          <cell r="M4428">
            <v>56253.8</v>
          </cell>
          <cell r="N4428">
            <v>56253.8</v>
          </cell>
          <cell r="R4428">
            <v>6756.97</v>
          </cell>
          <cell r="AB4428" t="str">
            <v>Chirografario</v>
          </cell>
          <cell r="AK4428">
            <v>426450.04000000004</v>
          </cell>
          <cell r="AL4428" t="str">
            <v>Chirografario</v>
          </cell>
          <cell r="AM4428" t="str">
            <v>Chirografario - Altro</v>
          </cell>
          <cell r="AN4428" t="str">
            <v>SME &amp; CORP. - NON IPO</v>
          </cell>
        </row>
        <row r="4429">
          <cell r="M4429">
            <v>45388.76</v>
          </cell>
          <cell r="N4429">
            <v>45388.76</v>
          </cell>
          <cell r="R4429">
            <v>3711.6</v>
          </cell>
          <cell r="AB4429" t="str">
            <v>Chirografario</v>
          </cell>
          <cell r="AK4429">
            <v>470177.8124931507</v>
          </cell>
          <cell r="AL4429" t="str">
            <v>Chirografario</v>
          </cell>
          <cell r="AM4429" t="str">
            <v>Chirografario - Altro</v>
          </cell>
          <cell r="AN4429" t="str">
            <v>SME &amp; CORP. - NON IPO</v>
          </cell>
        </row>
        <row r="4430">
          <cell r="M4430">
            <v>48436.25</v>
          </cell>
          <cell r="N4430">
            <v>48436.25</v>
          </cell>
          <cell r="R4430">
            <v>3962.71</v>
          </cell>
          <cell r="AB4430" t="str">
            <v>Chirografario</v>
          </cell>
          <cell r="AK4430">
            <v>501746.46917808219</v>
          </cell>
          <cell r="AL4430" t="str">
            <v>Chirografario</v>
          </cell>
          <cell r="AM4430" t="str">
            <v>Chirografario - Altro</v>
          </cell>
          <cell r="AN4430" t="str">
            <v>SME &amp; CORP. - NON IPO</v>
          </cell>
        </row>
        <row r="4431">
          <cell r="M4431">
            <v>73491.92</v>
          </cell>
          <cell r="N4431">
            <v>73491.92</v>
          </cell>
          <cell r="R4431">
            <v>6021.8</v>
          </cell>
          <cell r="AB4431" t="str">
            <v>Chirografario</v>
          </cell>
          <cell r="AK4431">
            <v>761295.75210958906</v>
          </cell>
          <cell r="AL4431" t="str">
            <v>Chirografario</v>
          </cell>
          <cell r="AM4431" t="str">
            <v>Chirografario - Altro</v>
          </cell>
          <cell r="AN4431" t="str">
            <v>SME &amp; CORP. - NON IPO</v>
          </cell>
        </row>
        <row r="4432">
          <cell r="M4432">
            <v>40820.17</v>
          </cell>
          <cell r="N4432">
            <v>40820.17</v>
          </cell>
          <cell r="R4432">
            <v>0</v>
          </cell>
          <cell r="AB4432" t="str">
            <v>Chirografario</v>
          </cell>
          <cell r="AK4432">
            <v>42721.383397260266</v>
          </cell>
          <cell r="AL4432" t="str">
            <v>Chirografario</v>
          </cell>
          <cell r="AM4432" t="str">
            <v>Chirografario - Altro</v>
          </cell>
          <cell r="AN4432" t="str">
            <v>SME &amp; CORP. - NON IPO</v>
          </cell>
        </row>
        <row r="4433">
          <cell r="M4433">
            <v>39675.32</v>
          </cell>
          <cell r="N4433">
            <v>39675.32</v>
          </cell>
          <cell r="R4433">
            <v>6911.24</v>
          </cell>
          <cell r="AB4433" t="str">
            <v>Chirografario</v>
          </cell>
          <cell r="AK4433">
            <v>456864.02728767123</v>
          </cell>
          <cell r="AL4433" t="str">
            <v>Chirografario</v>
          </cell>
          <cell r="AM4433" t="str">
            <v>Chirografario - Altro</v>
          </cell>
          <cell r="AN4433" t="str">
            <v>SME &amp; CORP. - NON IPO</v>
          </cell>
        </row>
        <row r="4434">
          <cell r="M4434">
            <v>51060.28</v>
          </cell>
          <cell r="N4434">
            <v>51060.28</v>
          </cell>
          <cell r="R4434">
            <v>0</v>
          </cell>
          <cell r="AB4434" t="str">
            <v>Chirografario</v>
          </cell>
          <cell r="AK4434">
            <v>156957.90180821918</v>
          </cell>
          <cell r="AL4434" t="str">
            <v>Chirografario</v>
          </cell>
          <cell r="AM4434" t="str">
            <v>Chirografario - Altro</v>
          </cell>
          <cell r="AN4434" t="str">
            <v>SME &amp; CORP. - NON IPO</v>
          </cell>
        </row>
        <row r="4435">
          <cell r="M4435">
            <v>47305.31</v>
          </cell>
          <cell r="N4435">
            <v>47305.310000000005</v>
          </cell>
          <cell r="R4435">
            <v>20673.740000000002</v>
          </cell>
          <cell r="AB4435" t="str">
            <v>Chirografario</v>
          </cell>
          <cell r="AK4435">
            <v>64931.398109589049</v>
          </cell>
          <cell r="AL4435" t="str">
            <v>Chirografario</v>
          </cell>
          <cell r="AM4435" t="str">
            <v>Chirografario - Altro</v>
          </cell>
          <cell r="AN4435" t="str">
            <v>SME &amp; CORP. - NON IPO</v>
          </cell>
        </row>
        <row r="4436">
          <cell r="M4436">
            <v>36706</v>
          </cell>
          <cell r="N4436">
            <v>36706</v>
          </cell>
          <cell r="R4436">
            <v>15187.56</v>
          </cell>
          <cell r="AB4436" t="str">
            <v>Chirografario</v>
          </cell>
          <cell r="AK4436">
            <v>155774.2301369863</v>
          </cell>
          <cell r="AL4436" t="str">
            <v>Chirografario</v>
          </cell>
          <cell r="AM4436" t="str">
            <v>Chirografario - Altro</v>
          </cell>
          <cell r="AN4436" t="str">
            <v>SME &amp; CORP. - NON IPO</v>
          </cell>
        </row>
        <row r="4437">
          <cell r="M4437">
            <v>57465.67</v>
          </cell>
          <cell r="N4437">
            <v>57465.67</v>
          </cell>
          <cell r="R4437">
            <v>0</v>
          </cell>
          <cell r="AB4437" t="str">
            <v>Chirografario</v>
          </cell>
          <cell r="AK4437">
            <v>130517.91898630137</v>
          </cell>
          <cell r="AL4437" t="str">
            <v>Chirografario</v>
          </cell>
          <cell r="AM4437" t="str">
            <v>Chirografario - Altro</v>
          </cell>
          <cell r="AN4437" t="str">
            <v>SME &amp; CORP. - NON IPO</v>
          </cell>
        </row>
        <row r="4438">
          <cell r="M4438">
            <v>38957.81</v>
          </cell>
          <cell r="N4438">
            <v>38957.81</v>
          </cell>
          <cell r="R4438">
            <v>24071.23</v>
          </cell>
          <cell r="AB4438" t="str">
            <v>Chirografario</v>
          </cell>
          <cell r="AK4438">
            <v>166931.54750684928</v>
          </cell>
          <cell r="AL4438" t="str">
            <v>Chirografario</v>
          </cell>
          <cell r="AM4438" t="str">
            <v>Chirografario - Altro</v>
          </cell>
          <cell r="AN4438" t="str">
            <v>SME &amp; CORP. - NON IPO</v>
          </cell>
        </row>
        <row r="4439">
          <cell r="M4439">
            <v>34333.9</v>
          </cell>
          <cell r="N4439">
            <v>34333.9</v>
          </cell>
          <cell r="R4439">
            <v>13530.88</v>
          </cell>
          <cell r="AB4439" t="str">
            <v>Chirografario</v>
          </cell>
          <cell r="AK4439">
            <v>218796.30520547947</v>
          </cell>
          <cell r="AL4439" t="str">
            <v>Chirografario</v>
          </cell>
          <cell r="AM4439" t="str">
            <v>Chirografario - Altro</v>
          </cell>
          <cell r="AN4439" t="str">
            <v>SME &amp; CORP. - NON IPO</v>
          </cell>
        </row>
        <row r="4440">
          <cell r="M4440">
            <v>5145.1899999999996</v>
          </cell>
          <cell r="N4440">
            <v>5145.1899999999996</v>
          </cell>
          <cell r="R4440">
            <v>0</v>
          </cell>
          <cell r="AB4440" t="str">
            <v>Chirografario</v>
          </cell>
          <cell r="AK4440">
            <v>43473.33139726027</v>
          </cell>
          <cell r="AL4440" t="str">
            <v>Chirografario</v>
          </cell>
          <cell r="AM4440" t="str">
            <v>Chirografario - Altro</v>
          </cell>
          <cell r="AN4440" t="str">
            <v>SME &amp; CORP. - NON IPO</v>
          </cell>
        </row>
        <row r="4441">
          <cell r="M4441">
            <v>42441.630000000005</v>
          </cell>
          <cell r="N4441">
            <v>42441.630000000005</v>
          </cell>
          <cell r="R4441">
            <v>0</v>
          </cell>
          <cell r="AB4441" t="str">
            <v>Chirografario</v>
          </cell>
          <cell r="AK4441">
            <v>183371.09728767126</v>
          </cell>
          <cell r="AL4441" t="str">
            <v>Chirografario</v>
          </cell>
          <cell r="AM4441" t="str">
            <v>Chirografario - Altro</v>
          </cell>
          <cell r="AN4441" t="str">
            <v>SME &amp; CORP. - NON IPO</v>
          </cell>
        </row>
        <row r="4442">
          <cell r="M4442">
            <v>40979.21</v>
          </cell>
          <cell r="N4442">
            <v>40979.210000000006</v>
          </cell>
          <cell r="R4442">
            <v>3361.34</v>
          </cell>
          <cell r="AB4442" t="str">
            <v>Chirografario</v>
          </cell>
          <cell r="AK4442">
            <v>407434.39202739735</v>
          </cell>
          <cell r="AL4442" t="str">
            <v>Chirografario</v>
          </cell>
          <cell r="AM4442" t="str">
            <v>Chirografario - Altro</v>
          </cell>
          <cell r="AN4442" t="str">
            <v>SME &amp; CORP. - NON IPO</v>
          </cell>
        </row>
        <row r="4443">
          <cell r="M4443">
            <v>42996.86</v>
          </cell>
          <cell r="N4443">
            <v>42996.86</v>
          </cell>
          <cell r="R4443">
            <v>6380.12</v>
          </cell>
          <cell r="AB4443" t="str">
            <v>Chirografario</v>
          </cell>
          <cell r="AK4443">
            <v>57132.813972602737</v>
          </cell>
          <cell r="AL4443" t="str">
            <v>Chirografario</v>
          </cell>
          <cell r="AM4443" t="str">
            <v>Chirografario - Altro</v>
          </cell>
          <cell r="AN4443" t="str">
            <v>SME &amp; CORP. - NON IPO</v>
          </cell>
        </row>
        <row r="4444">
          <cell r="M4444">
            <v>18927.740000000002</v>
          </cell>
          <cell r="N4444">
            <v>18927.740000000002</v>
          </cell>
          <cell r="R4444">
            <v>0</v>
          </cell>
          <cell r="AB4444" t="str">
            <v>Chirografario</v>
          </cell>
          <cell r="AK4444">
            <v>185232.56789041095</v>
          </cell>
          <cell r="AL4444" t="str">
            <v>Chirografario</v>
          </cell>
          <cell r="AM4444" t="str">
            <v>Chirografario - Altro</v>
          </cell>
          <cell r="AN4444" t="str">
            <v>CONSUMER - NON IPO</v>
          </cell>
        </row>
        <row r="4445">
          <cell r="M4445">
            <v>30849.300000000003</v>
          </cell>
          <cell r="N4445">
            <v>30849.299999999996</v>
          </cell>
          <cell r="R4445">
            <v>4910.74</v>
          </cell>
          <cell r="AB4445" t="str">
            <v>Chirografario</v>
          </cell>
          <cell r="AK4445">
            <v>289391.78958904109</v>
          </cell>
          <cell r="AL4445" t="str">
            <v>Chirografario</v>
          </cell>
          <cell r="AM4445" t="str">
            <v>Chirografario - Altro</v>
          </cell>
          <cell r="AN4445" t="str">
            <v>CONSUMER - NON IPO</v>
          </cell>
        </row>
        <row r="4446">
          <cell r="M4446">
            <v>58371.03</v>
          </cell>
          <cell r="N4446">
            <v>58371.03</v>
          </cell>
          <cell r="R4446">
            <v>1961.12</v>
          </cell>
          <cell r="AB4446" t="str">
            <v>Chirografario</v>
          </cell>
          <cell r="AK4446">
            <v>543570.22183561651</v>
          </cell>
          <cell r="AL4446" t="str">
            <v>Chirografario</v>
          </cell>
          <cell r="AM4446" t="str">
            <v>Chirografario - Altro</v>
          </cell>
          <cell r="AN4446" t="str">
            <v>SME &amp; CORP. - NON IPO</v>
          </cell>
        </row>
        <row r="4447">
          <cell r="M4447">
            <v>7917.67</v>
          </cell>
          <cell r="N4447">
            <v>41354.29</v>
          </cell>
          <cell r="R4447">
            <v>3006.79</v>
          </cell>
          <cell r="AB4447" t="str">
            <v>Chirografario</v>
          </cell>
          <cell r="AK4447">
            <v>360405.46983561647</v>
          </cell>
          <cell r="AL4447" t="str">
            <v>Chirografario</v>
          </cell>
          <cell r="AM4447" t="str">
            <v>Chirografario - Altro</v>
          </cell>
          <cell r="AN4447" t="str">
            <v>SME &amp; CORP. - NON IPO</v>
          </cell>
        </row>
        <row r="4448">
          <cell r="M4448">
            <v>43003.54</v>
          </cell>
          <cell r="N4448">
            <v>43003.54</v>
          </cell>
          <cell r="R4448">
            <v>6246.81</v>
          </cell>
          <cell r="AB4448" t="str">
            <v>Chirografario</v>
          </cell>
          <cell r="AK4448">
            <v>286533.17610958905</v>
          </cell>
          <cell r="AL4448" t="str">
            <v>Chirografario</v>
          </cell>
          <cell r="AM4448" t="str">
            <v>Chirografario - Altro</v>
          </cell>
          <cell r="AN4448" t="str">
            <v>SME &amp; CORP. - NON IPO</v>
          </cell>
        </row>
        <row r="4449">
          <cell r="M4449">
            <v>38793.56</v>
          </cell>
          <cell r="N4449">
            <v>38793.56</v>
          </cell>
          <cell r="R4449">
            <v>26849.559999999998</v>
          </cell>
          <cell r="AB4449" t="str">
            <v>Chirografario</v>
          </cell>
          <cell r="AK4449">
            <v>329160.69950684934</v>
          </cell>
          <cell r="AL4449" t="str">
            <v>Chirografario</v>
          </cell>
          <cell r="AM4449" t="str">
            <v>Chirografario - Altro</v>
          </cell>
          <cell r="AN4449" t="str">
            <v>SME &amp; CORP. - NON IPO</v>
          </cell>
        </row>
        <row r="4450">
          <cell r="M4450">
            <v>25831.34</v>
          </cell>
          <cell r="N4450">
            <v>25831.34</v>
          </cell>
          <cell r="R4450">
            <v>706.68</v>
          </cell>
          <cell r="AB4450" t="str">
            <v>Chirografario</v>
          </cell>
          <cell r="AK4450">
            <v>177210.06947945207</v>
          </cell>
          <cell r="AL4450" t="str">
            <v>Chirografario</v>
          </cell>
          <cell r="AM4450" t="str">
            <v>Chirografario - Altro</v>
          </cell>
          <cell r="AN4450" t="str">
            <v>SME &amp; CORP. - NON IPO</v>
          </cell>
        </row>
        <row r="4451">
          <cell r="M4451">
            <v>42868.49</v>
          </cell>
          <cell r="N4451">
            <v>42868.490000000005</v>
          </cell>
          <cell r="R4451">
            <v>0</v>
          </cell>
          <cell r="AB4451" t="str">
            <v>Chirografario</v>
          </cell>
          <cell r="AK4451">
            <v>493516.15063013707</v>
          </cell>
          <cell r="AL4451" t="str">
            <v>Chirografario</v>
          </cell>
          <cell r="AM4451" t="str">
            <v>Chirografario - Altro</v>
          </cell>
          <cell r="AN4451" t="str">
            <v>SME &amp; CORP. - NON IPO</v>
          </cell>
        </row>
        <row r="4452">
          <cell r="M4452">
            <v>32286</v>
          </cell>
          <cell r="N4452">
            <v>32286</v>
          </cell>
          <cell r="R4452">
            <v>6049.01</v>
          </cell>
          <cell r="AB4452" t="str">
            <v>Chirografario</v>
          </cell>
          <cell r="AK4452">
            <v>50330.778082191777</v>
          </cell>
          <cell r="AL4452" t="str">
            <v>Chirografario</v>
          </cell>
          <cell r="AM4452" t="str">
            <v>Chirografario - Altro</v>
          </cell>
          <cell r="AN4452" t="str">
            <v>CONSUMER - NON IPO</v>
          </cell>
        </row>
        <row r="4453">
          <cell r="M4453">
            <v>43608.639999999999</v>
          </cell>
          <cell r="N4453">
            <v>43608.639999999999</v>
          </cell>
          <cell r="R4453">
            <v>3636.78</v>
          </cell>
          <cell r="AB4453" t="str">
            <v>Chirografario</v>
          </cell>
          <cell r="AK4453">
            <v>426050.43901369866</v>
          </cell>
          <cell r="AL4453" t="str">
            <v>Chirografario</v>
          </cell>
          <cell r="AM4453" t="str">
            <v>Chirografario - Altro</v>
          </cell>
          <cell r="AN4453" t="str">
            <v>SME &amp; CORP. - NON IPO</v>
          </cell>
        </row>
        <row r="4454">
          <cell r="M4454">
            <v>40937.599999999999</v>
          </cell>
          <cell r="N4454">
            <v>40937.599999999999</v>
          </cell>
          <cell r="R4454">
            <v>14626.63</v>
          </cell>
          <cell r="AB4454" t="str">
            <v>Chirografario</v>
          </cell>
          <cell r="AK4454">
            <v>296545.24493150687</v>
          </cell>
          <cell r="AL4454" t="str">
            <v>Chirografario</v>
          </cell>
          <cell r="AM4454" t="str">
            <v>Chirografario - Altro</v>
          </cell>
          <cell r="AN4454" t="str">
            <v>SME &amp; CORP. - NON IPO</v>
          </cell>
        </row>
        <row r="4455">
          <cell r="M4455">
            <v>39199.899999999994</v>
          </cell>
          <cell r="N4455">
            <v>39199.899999999994</v>
          </cell>
          <cell r="R4455">
            <v>7444.48</v>
          </cell>
          <cell r="AB4455" t="str">
            <v>Chirografario</v>
          </cell>
          <cell r="AK4455">
            <v>491770.80027397251</v>
          </cell>
          <cell r="AL4455" t="str">
            <v>Chirografario</v>
          </cell>
          <cell r="AM4455" t="str">
            <v>Chirografario - Altro</v>
          </cell>
          <cell r="AN4455" t="str">
            <v>CONSUMER - NON IPO</v>
          </cell>
        </row>
        <row r="4456">
          <cell r="M4456">
            <v>24184.74</v>
          </cell>
          <cell r="N4456">
            <v>24184.74</v>
          </cell>
          <cell r="R4456">
            <v>0</v>
          </cell>
          <cell r="AB4456" t="str">
            <v>Chirografario</v>
          </cell>
          <cell r="AK4456">
            <v>209976.5508493151</v>
          </cell>
          <cell r="AL4456" t="str">
            <v>Chirografario</v>
          </cell>
          <cell r="AM4456" t="str">
            <v>Chirografario - Altro</v>
          </cell>
          <cell r="AN4456" t="str">
            <v>CONSUMER - NON IPO</v>
          </cell>
        </row>
        <row r="4457">
          <cell r="M4457">
            <v>71795.789999999994</v>
          </cell>
          <cell r="N4457">
            <v>71795.790000000008</v>
          </cell>
          <cell r="R4457">
            <v>7968.45</v>
          </cell>
          <cell r="AB4457" t="str">
            <v>Chirografario</v>
          </cell>
          <cell r="AK4457">
            <v>672716.7172602741</v>
          </cell>
          <cell r="AL4457" t="str">
            <v>Chirografario</v>
          </cell>
          <cell r="AM4457" t="str">
            <v>Chirografario - Altro</v>
          </cell>
          <cell r="AN4457" t="str">
            <v>SME &amp; CORP. - NON IPO</v>
          </cell>
        </row>
        <row r="4458">
          <cell r="M4458">
            <v>10592.4</v>
          </cell>
          <cell r="N4458">
            <v>10592.400000000001</v>
          </cell>
          <cell r="R4458">
            <v>5470.54</v>
          </cell>
          <cell r="AB4458" t="str">
            <v>Chirografario</v>
          </cell>
          <cell r="AK4458">
            <v>91529.944109589051</v>
          </cell>
          <cell r="AL4458" t="str">
            <v>Chirografario</v>
          </cell>
          <cell r="AM4458" t="str">
            <v>Chirografario - Altro</v>
          </cell>
          <cell r="AN4458" t="str">
            <v>CONSUMER - NON IPO</v>
          </cell>
        </row>
        <row r="4459">
          <cell r="M4459">
            <v>30156.19</v>
          </cell>
          <cell r="N4459">
            <v>30156.190000000002</v>
          </cell>
          <cell r="R4459">
            <v>0</v>
          </cell>
          <cell r="AB4459" t="str">
            <v>Chirografario</v>
          </cell>
          <cell r="AK4459">
            <v>253146.75660273974</v>
          </cell>
          <cell r="AL4459" t="str">
            <v>Chirografario</v>
          </cell>
          <cell r="AM4459" t="str">
            <v>Chirografario - Altro</v>
          </cell>
          <cell r="AN4459" t="str">
            <v>SME &amp; CORP. - NON IPO</v>
          </cell>
        </row>
        <row r="4460">
          <cell r="M4460">
            <v>3924.65</v>
          </cell>
          <cell r="N4460">
            <v>3924.65</v>
          </cell>
          <cell r="R4460">
            <v>0</v>
          </cell>
          <cell r="AB4460" t="str">
            <v>Chirografario</v>
          </cell>
          <cell r="AK4460">
            <v>19752.279589041096</v>
          </cell>
          <cell r="AL4460" t="str">
            <v>Chirografario</v>
          </cell>
          <cell r="AM4460" t="str">
            <v>Chirografario - Altro</v>
          </cell>
          <cell r="AN4460" t="str">
            <v>CONSUMER - NON IPO</v>
          </cell>
        </row>
        <row r="4461">
          <cell r="M4461">
            <v>32350.04</v>
          </cell>
          <cell r="N4461">
            <v>32350.04</v>
          </cell>
          <cell r="R4461">
            <v>11053.04</v>
          </cell>
          <cell r="AB4461" t="str">
            <v>Chirografario</v>
          </cell>
          <cell r="AK4461">
            <v>304799.41797260271</v>
          </cell>
          <cell r="AL4461" t="str">
            <v>Chirografario</v>
          </cell>
          <cell r="AM4461" t="str">
            <v>Chirografario - Altro</v>
          </cell>
          <cell r="AN4461" t="str">
            <v>SME &amp; CORP. - NON IPO</v>
          </cell>
        </row>
        <row r="4462">
          <cell r="M4462">
            <v>53050.62</v>
          </cell>
          <cell r="N4462">
            <v>53050.62</v>
          </cell>
          <cell r="R4462">
            <v>0</v>
          </cell>
          <cell r="AB4462" t="str">
            <v>Chirografario</v>
          </cell>
          <cell r="AK4462">
            <v>359872.15101369866</v>
          </cell>
          <cell r="AL4462" t="str">
            <v>Chirografario</v>
          </cell>
          <cell r="AM4462" t="str">
            <v>Chirografario - Altro</v>
          </cell>
          <cell r="AN4462" t="str">
            <v>SME &amp; CORP. - NON IPO</v>
          </cell>
        </row>
        <row r="4463">
          <cell r="M4463">
            <v>37924.839999999997</v>
          </cell>
          <cell r="N4463">
            <v>37924.839999999997</v>
          </cell>
          <cell r="R4463">
            <v>2976.58</v>
          </cell>
          <cell r="AB4463" t="str">
            <v>Chirografario</v>
          </cell>
          <cell r="AK4463">
            <v>339765.00493150682</v>
          </cell>
          <cell r="AL4463" t="str">
            <v>Chirografario</v>
          </cell>
          <cell r="AM4463" t="str">
            <v>Chirografario - Altro</v>
          </cell>
          <cell r="AN4463" t="str">
            <v>SME &amp; CORP. - NON IPO</v>
          </cell>
        </row>
        <row r="4464">
          <cell r="M4464">
            <v>26921.68</v>
          </cell>
          <cell r="N4464">
            <v>26921.679999999997</v>
          </cell>
          <cell r="R4464">
            <v>5118.92</v>
          </cell>
          <cell r="AB4464" t="str">
            <v>Chirografario</v>
          </cell>
          <cell r="AK4464">
            <v>41452.011397260263</v>
          </cell>
          <cell r="AL4464" t="str">
            <v>Chirografario</v>
          </cell>
          <cell r="AM4464" t="str">
            <v>Chirografario - Altro</v>
          </cell>
          <cell r="AN4464" t="str">
            <v>CONSUMER - NON IPO</v>
          </cell>
        </row>
        <row r="4465">
          <cell r="M4465">
            <v>29584.61</v>
          </cell>
          <cell r="N4465">
            <v>29584.61</v>
          </cell>
          <cell r="R4465">
            <v>25543.66</v>
          </cell>
          <cell r="AB4465" t="str">
            <v>Chirografario</v>
          </cell>
          <cell r="AK4465">
            <v>233029.46232876711</v>
          </cell>
          <cell r="AL4465" t="str">
            <v>Chirografario</v>
          </cell>
          <cell r="AM4465" t="str">
            <v>Chirografario - Altro</v>
          </cell>
          <cell r="AN4465" t="str">
            <v>SME &amp; CORP. - NON IPO</v>
          </cell>
        </row>
        <row r="4466">
          <cell r="M4466">
            <v>53112.17</v>
          </cell>
          <cell r="N4466">
            <v>53112.17</v>
          </cell>
          <cell r="R4466">
            <v>1947.22</v>
          </cell>
          <cell r="AB4466" t="str">
            <v>Chirografario</v>
          </cell>
          <cell r="AK4466">
            <v>404816.59435616439</v>
          </cell>
          <cell r="AL4466" t="str">
            <v>Chirografario</v>
          </cell>
          <cell r="AM4466" t="str">
            <v>Chirografario - Altro</v>
          </cell>
          <cell r="AN4466" t="str">
            <v>SME &amp; CORP. - NON IPO</v>
          </cell>
        </row>
        <row r="4467">
          <cell r="M4467">
            <v>48305.01</v>
          </cell>
          <cell r="N4467">
            <v>48305.009999999995</v>
          </cell>
          <cell r="R4467">
            <v>3939.18</v>
          </cell>
          <cell r="AB4467" t="str">
            <v>Chirografario</v>
          </cell>
          <cell r="AK4467">
            <v>528443.5751506848</v>
          </cell>
          <cell r="AL4467" t="str">
            <v>Chirografario</v>
          </cell>
          <cell r="AM4467" t="str">
            <v>Chirografario - Altro</v>
          </cell>
          <cell r="AN4467" t="str">
            <v>SME &amp; CORP. - NON IPO</v>
          </cell>
        </row>
        <row r="4468">
          <cell r="M4468">
            <v>2552.02</v>
          </cell>
          <cell r="N4468">
            <v>2552.02</v>
          </cell>
          <cell r="R4468">
            <v>0</v>
          </cell>
          <cell r="AB4468" t="str">
            <v>Chirografario</v>
          </cell>
          <cell r="AK4468">
            <v>9942.3902465753436</v>
          </cell>
          <cell r="AL4468" t="str">
            <v>Chirografario</v>
          </cell>
          <cell r="AM4468" t="str">
            <v>Chirografario - Altro</v>
          </cell>
          <cell r="AN4468" t="str">
            <v>CONSUMER - NON IPO</v>
          </cell>
        </row>
        <row r="4469">
          <cell r="M4469">
            <v>47452.639999999999</v>
          </cell>
          <cell r="N4469">
            <v>47452.639999999999</v>
          </cell>
          <cell r="R4469">
            <v>15781.59</v>
          </cell>
          <cell r="AB4469" t="str">
            <v>Chirografario</v>
          </cell>
          <cell r="AK4469">
            <v>425643.68043835612</v>
          </cell>
          <cell r="AL4469" t="str">
            <v>Chirografario</v>
          </cell>
          <cell r="AM4469" t="str">
            <v>Chirografario - Altro</v>
          </cell>
          <cell r="AN4469" t="str">
            <v>SME &amp; CORP. - NON IPO</v>
          </cell>
        </row>
        <row r="4470">
          <cell r="M4470">
            <v>65574.92</v>
          </cell>
          <cell r="N4470">
            <v>65574.92</v>
          </cell>
          <cell r="R4470">
            <v>3750.1</v>
          </cell>
          <cell r="AB4470" t="str">
            <v>Chirografario</v>
          </cell>
          <cell r="AK4470">
            <v>526036.61852054799</v>
          </cell>
          <cell r="AL4470" t="str">
            <v>Chirografario</v>
          </cell>
          <cell r="AM4470" t="str">
            <v>Chirografario - Altro</v>
          </cell>
          <cell r="AN4470" t="str">
            <v>SME &amp; CORP. - NON IPO</v>
          </cell>
        </row>
        <row r="4471">
          <cell r="M4471">
            <v>46862.57</v>
          </cell>
          <cell r="N4471">
            <v>46862.57</v>
          </cell>
          <cell r="R4471">
            <v>3850.05</v>
          </cell>
          <cell r="AB4471" t="str">
            <v>Chirografario</v>
          </cell>
          <cell r="AK4471">
            <v>481464.76027397258</v>
          </cell>
          <cell r="AL4471" t="str">
            <v>Chirografario</v>
          </cell>
          <cell r="AM4471" t="str">
            <v>Chirografario - Altro</v>
          </cell>
          <cell r="AN4471" t="str">
            <v>SME &amp; CORP. - NON IPO</v>
          </cell>
        </row>
        <row r="4472">
          <cell r="M4472">
            <v>40504.019999999997</v>
          </cell>
          <cell r="N4472">
            <v>40504.019999999997</v>
          </cell>
          <cell r="R4472">
            <v>2342.0500000000002</v>
          </cell>
          <cell r="AB4472" t="str">
            <v>Chirografario</v>
          </cell>
          <cell r="AK4472">
            <v>439329.90460273967</v>
          </cell>
          <cell r="AL4472" t="str">
            <v>Chirografario</v>
          </cell>
          <cell r="AM4472" t="str">
            <v>Chirografario - Altro</v>
          </cell>
          <cell r="AN4472" t="str">
            <v>SME &amp; CORP. - NON IPO</v>
          </cell>
        </row>
        <row r="4473">
          <cell r="M4473">
            <v>4062.7000000000003</v>
          </cell>
          <cell r="N4473">
            <v>4062.7000000000003</v>
          </cell>
          <cell r="R4473">
            <v>0</v>
          </cell>
          <cell r="AB4473" t="str">
            <v>Chirografario</v>
          </cell>
          <cell r="AK4473">
            <v>7524.3430136986308</v>
          </cell>
          <cell r="AL4473" t="str">
            <v>Chirografario</v>
          </cell>
          <cell r="AM4473" t="str">
            <v>Chirografario - Altro</v>
          </cell>
          <cell r="AN4473" t="str">
            <v>CONSUMER - NON IPO</v>
          </cell>
        </row>
        <row r="4474">
          <cell r="M4474">
            <v>40388.129999999997</v>
          </cell>
          <cell r="N4474">
            <v>40388.129999999997</v>
          </cell>
          <cell r="R4474">
            <v>3284.08</v>
          </cell>
          <cell r="AB4474" t="str">
            <v>Chirografario</v>
          </cell>
          <cell r="AK4474">
            <v>376660.8069041096</v>
          </cell>
          <cell r="AL4474" t="str">
            <v>Chirografario</v>
          </cell>
          <cell r="AM4474" t="str">
            <v>Chirografario - Altro</v>
          </cell>
          <cell r="AN4474" t="str">
            <v>SME &amp; CORP. - NON IPO</v>
          </cell>
        </row>
        <row r="4475">
          <cell r="M4475">
            <v>46452.130000000005</v>
          </cell>
          <cell r="N4475">
            <v>46452.130000000005</v>
          </cell>
          <cell r="R4475">
            <v>5343.57</v>
          </cell>
          <cell r="AB4475" t="str">
            <v>Chirografario</v>
          </cell>
          <cell r="AK4475">
            <v>203243.97701369866</v>
          </cell>
          <cell r="AL4475" t="str">
            <v>Chirografario</v>
          </cell>
          <cell r="AM4475" t="str">
            <v>Chirografario - Altro</v>
          </cell>
          <cell r="AN4475" t="str">
            <v>SME &amp; CORP. - NON IPO</v>
          </cell>
        </row>
        <row r="4476">
          <cell r="M4476">
            <v>40112.129999999997</v>
          </cell>
          <cell r="N4476">
            <v>40112.129999999997</v>
          </cell>
          <cell r="R4476">
            <v>2084.5700000000002</v>
          </cell>
          <cell r="AB4476" t="str">
            <v>Chirografario</v>
          </cell>
          <cell r="AK4476">
            <v>384087.38178082189</v>
          </cell>
          <cell r="AL4476" t="str">
            <v>Chirografario</v>
          </cell>
          <cell r="AM4476" t="str">
            <v>Chirografario - Altro</v>
          </cell>
          <cell r="AN4476" t="str">
            <v>CONSUMER - NON IPO</v>
          </cell>
        </row>
        <row r="4477">
          <cell r="M4477">
            <v>53721.37</v>
          </cell>
          <cell r="N4477">
            <v>53721.369999999995</v>
          </cell>
          <cell r="R4477">
            <v>4587.75</v>
          </cell>
          <cell r="AB4477" t="str">
            <v>Chirografario</v>
          </cell>
          <cell r="AK4477">
            <v>576216.88643835613</v>
          </cell>
          <cell r="AL4477" t="str">
            <v>Chirografario</v>
          </cell>
          <cell r="AM4477" t="str">
            <v>Chirografario - Altro</v>
          </cell>
          <cell r="AN4477" t="str">
            <v>SME &amp; CORP. - NON IPO</v>
          </cell>
        </row>
        <row r="4478">
          <cell r="M4478">
            <v>29665.01</v>
          </cell>
          <cell r="N4478">
            <v>29665.01</v>
          </cell>
          <cell r="R4478">
            <v>3075.8</v>
          </cell>
          <cell r="AB4478" t="str">
            <v>Chirografario</v>
          </cell>
          <cell r="AK4478">
            <v>46813.823999999993</v>
          </cell>
          <cell r="AL4478" t="str">
            <v>Chirografario</v>
          </cell>
          <cell r="AM4478" t="str">
            <v>Chirografario - Altro</v>
          </cell>
          <cell r="AN4478" t="str">
            <v>SME &amp; CORP. - NON IPO</v>
          </cell>
        </row>
        <row r="4479">
          <cell r="M4479">
            <v>34936.629999999997</v>
          </cell>
          <cell r="N4479">
            <v>34936.629999999997</v>
          </cell>
          <cell r="R4479">
            <v>10024.18</v>
          </cell>
          <cell r="AB4479" t="str">
            <v>Chirografario</v>
          </cell>
          <cell r="AK4479">
            <v>306006.59208219178</v>
          </cell>
          <cell r="AL4479" t="str">
            <v>Chirografario</v>
          </cell>
          <cell r="AM4479" t="str">
            <v>Chirografario - Altro</v>
          </cell>
          <cell r="AN4479" t="str">
            <v>CONSUMER - NON IPO</v>
          </cell>
        </row>
        <row r="4480">
          <cell r="M4480">
            <v>40109.06</v>
          </cell>
          <cell r="N4480">
            <v>40109.06</v>
          </cell>
          <cell r="R4480">
            <v>8075.14</v>
          </cell>
          <cell r="AB4480" t="str">
            <v>Chirografario</v>
          </cell>
          <cell r="AK4480">
            <v>402519.14186301368</v>
          </cell>
          <cell r="AL4480" t="str">
            <v>Chirografario</v>
          </cell>
          <cell r="AM4480" t="str">
            <v>Chirografario - Altro</v>
          </cell>
          <cell r="AN4480" t="str">
            <v>CONSUMER - NON IPO</v>
          </cell>
        </row>
        <row r="4481">
          <cell r="M4481">
            <v>3461.3599999999997</v>
          </cell>
          <cell r="N4481">
            <v>3461.3600000000006</v>
          </cell>
          <cell r="R4481">
            <v>0</v>
          </cell>
          <cell r="AB4481" t="str">
            <v>Chirografario</v>
          </cell>
          <cell r="AK4481">
            <v>34736.881315068502</v>
          </cell>
          <cell r="AL4481" t="str">
            <v>Chirografario</v>
          </cell>
          <cell r="AM4481" t="str">
            <v>Chirografario - Altro</v>
          </cell>
          <cell r="AN4481" t="str">
            <v>SME &amp; CORP. - NON IPO</v>
          </cell>
        </row>
        <row r="4482">
          <cell r="M4482">
            <v>57444.03</v>
          </cell>
          <cell r="N4482">
            <v>57444.03</v>
          </cell>
          <cell r="R4482">
            <v>36729.51</v>
          </cell>
          <cell r="AB4482" t="str">
            <v>Chirografario</v>
          </cell>
          <cell r="AK4482">
            <v>541705.07194520545</v>
          </cell>
          <cell r="AL4482" t="str">
            <v>Chirografario</v>
          </cell>
          <cell r="AM4482" t="str">
            <v>Chirografario - Altro</v>
          </cell>
          <cell r="AN4482" t="str">
            <v>SME &amp; CORP. - NON IPO</v>
          </cell>
        </row>
        <row r="4483">
          <cell r="M4483">
            <v>30854.720000000001</v>
          </cell>
          <cell r="N4483">
            <v>30854.720000000001</v>
          </cell>
          <cell r="R4483">
            <v>797.21</v>
          </cell>
          <cell r="AB4483" t="str">
            <v>Chirografario</v>
          </cell>
          <cell r="AK4483">
            <v>329426.96942465758</v>
          </cell>
          <cell r="AL4483" t="str">
            <v>Chirografario</v>
          </cell>
          <cell r="AM4483" t="str">
            <v>Chirografario - Altro</v>
          </cell>
          <cell r="AN4483" t="str">
            <v>SME &amp; CORP. - NON IPO</v>
          </cell>
        </row>
        <row r="4484">
          <cell r="M4484">
            <v>41164.559999999998</v>
          </cell>
          <cell r="N4484">
            <v>41164.559999999998</v>
          </cell>
          <cell r="R4484">
            <v>11996.22</v>
          </cell>
          <cell r="AB4484" t="str">
            <v>Chirografario</v>
          </cell>
          <cell r="AK4484">
            <v>324015.83802739723</v>
          </cell>
          <cell r="AL4484" t="str">
            <v>Chirografario</v>
          </cell>
          <cell r="AM4484" t="str">
            <v>Chirografario - Altro</v>
          </cell>
          <cell r="AN4484" t="str">
            <v>SME &amp; CORP. - NON IPO</v>
          </cell>
        </row>
        <row r="4485">
          <cell r="M4485">
            <v>39910.61</v>
          </cell>
          <cell r="N4485">
            <v>39910.61</v>
          </cell>
          <cell r="R4485">
            <v>4937.17</v>
          </cell>
          <cell r="AB4485" t="str">
            <v>Chirografario</v>
          </cell>
          <cell r="AK4485">
            <v>314036.36142465752</v>
          </cell>
          <cell r="AL4485" t="str">
            <v>Chirografario</v>
          </cell>
          <cell r="AM4485" t="str">
            <v>Chirografario - Altro</v>
          </cell>
          <cell r="AN4485" t="str">
            <v>CONSUMER - NON IPO</v>
          </cell>
        </row>
        <row r="4486">
          <cell r="M4486">
            <v>35792.199999999997</v>
          </cell>
          <cell r="N4486">
            <v>35792.200000000004</v>
          </cell>
          <cell r="R4486">
            <v>6153.11</v>
          </cell>
          <cell r="AB4486" t="str">
            <v>Chirografario</v>
          </cell>
          <cell r="AK4486">
            <v>425780.08876712335</v>
          </cell>
          <cell r="AL4486" t="str">
            <v>Chirografario</v>
          </cell>
          <cell r="AM4486" t="str">
            <v>Chirografario - Altro</v>
          </cell>
          <cell r="AN4486" t="str">
            <v>SME &amp; CORP. - NON IPO</v>
          </cell>
        </row>
        <row r="4487">
          <cell r="M4487">
            <v>34023.630000000005</v>
          </cell>
          <cell r="N4487">
            <v>34023.630000000005</v>
          </cell>
          <cell r="R4487">
            <v>1802.85</v>
          </cell>
          <cell r="AB4487" t="str">
            <v>Chirografario</v>
          </cell>
          <cell r="AK4487">
            <v>400733.11060273979</v>
          </cell>
          <cell r="AL4487" t="str">
            <v>Chirografario</v>
          </cell>
          <cell r="AM4487" t="str">
            <v>Chirografario - Altro</v>
          </cell>
          <cell r="AN4487" t="str">
            <v>SME &amp; CORP. - NON IPO</v>
          </cell>
        </row>
        <row r="4488">
          <cell r="M4488">
            <v>49771.78</v>
          </cell>
          <cell r="N4488">
            <v>49771.78</v>
          </cell>
          <cell r="R4488">
            <v>2349.9899999999998</v>
          </cell>
          <cell r="AB4488" t="str">
            <v>Chirografario</v>
          </cell>
          <cell r="AK4488">
            <v>438400.74712328764</v>
          </cell>
          <cell r="AL4488" t="str">
            <v>Chirografario</v>
          </cell>
          <cell r="AM4488" t="str">
            <v>Chirografario - Altro</v>
          </cell>
          <cell r="AN4488" t="str">
            <v>SME &amp; CORP. - NON IPO</v>
          </cell>
        </row>
        <row r="4489">
          <cell r="M4489">
            <v>30717.25</v>
          </cell>
          <cell r="N4489">
            <v>30717.25</v>
          </cell>
          <cell r="R4489">
            <v>0</v>
          </cell>
          <cell r="AB4489" t="str">
            <v>Chirografario</v>
          </cell>
          <cell r="AK4489">
            <v>412116.09109589038</v>
          </cell>
          <cell r="AL4489" t="str">
            <v>Chirografario</v>
          </cell>
          <cell r="AM4489" t="str">
            <v>Chirografario - Altro</v>
          </cell>
          <cell r="AN4489" t="str">
            <v>SME &amp; CORP. - NON IPO</v>
          </cell>
        </row>
        <row r="4490">
          <cell r="M4490">
            <v>41210.93</v>
          </cell>
          <cell r="N4490">
            <v>41210.93</v>
          </cell>
          <cell r="R4490">
            <v>32520.61</v>
          </cell>
          <cell r="AB4490" t="str">
            <v>Chirografario</v>
          </cell>
          <cell r="AK4490">
            <v>984094.4270684931</v>
          </cell>
          <cell r="AL4490" t="str">
            <v>Chirografario</v>
          </cell>
          <cell r="AM4490" t="str">
            <v>Chirografario - Altro</v>
          </cell>
          <cell r="AN4490" t="str">
            <v>CONSUMER - NON IPO</v>
          </cell>
        </row>
        <row r="4491">
          <cell r="M4491">
            <v>34656.699999999997</v>
          </cell>
          <cell r="N4491">
            <v>34656.699999999997</v>
          </cell>
          <cell r="R4491">
            <v>5760.54</v>
          </cell>
          <cell r="AB4491" t="str">
            <v>Chirografario</v>
          </cell>
          <cell r="AK4491">
            <v>428888.5312328767</v>
          </cell>
          <cell r="AL4491" t="str">
            <v>Chirografario</v>
          </cell>
          <cell r="AM4491" t="str">
            <v>Chirografario - Altro</v>
          </cell>
          <cell r="AN4491" t="str">
            <v>SME &amp; CORP. - NON IPO</v>
          </cell>
        </row>
        <row r="4492">
          <cell r="M4492">
            <v>42067.199999999997</v>
          </cell>
          <cell r="N4492">
            <v>42067.200000000004</v>
          </cell>
          <cell r="R4492">
            <v>50.67</v>
          </cell>
          <cell r="AB4492" t="str">
            <v>Chirografario</v>
          </cell>
          <cell r="AK4492">
            <v>162506.16986301373</v>
          </cell>
          <cell r="AL4492" t="str">
            <v>Chirografario</v>
          </cell>
          <cell r="AM4492" t="str">
            <v>Chirografario - Altro</v>
          </cell>
          <cell r="AN4492" t="str">
            <v>SME &amp; CORP. - NON IPO</v>
          </cell>
        </row>
        <row r="4493">
          <cell r="M4493">
            <v>35779.339999999997</v>
          </cell>
          <cell r="N4493">
            <v>35779.339999999997</v>
          </cell>
          <cell r="R4493">
            <v>0</v>
          </cell>
          <cell r="AB4493" t="str">
            <v>Chirografario</v>
          </cell>
          <cell r="AK4493">
            <v>312603.60345205473</v>
          </cell>
          <cell r="AL4493" t="str">
            <v>Chirografario</v>
          </cell>
          <cell r="AM4493" t="str">
            <v>Chirografario - Altro</v>
          </cell>
          <cell r="AN4493" t="str">
            <v>SME &amp; CORP. - NON IPO</v>
          </cell>
        </row>
        <row r="4494">
          <cell r="M4494">
            <v>49521.19</v>
          </cell>
          <cell r="N4494">
            <v>49521.189999999995</v>
          </cell>
          <cell r="R4494">
            <v>8079.3</v>
          </cell>
          <cell r="AB4494" t="str">
            <v>Chirografario</v>
          </cell>
          <cell r="AK4494">
            <v>138252.30852054793</v>
          </cell>
          <cell r="AL4494" t="str">
            <v>Chirografario</v>
          </cell>
          <cell r="AM4494" t="str">
            <v>Chirografario - Altro</v>
          </cell>
          <cell r="AN4494" t="str">
            <v>SME &amp; CORP. - NON IPO</v>
          </cell>
        </row>
        <row r="4495">
          <cell r="M4495">
            <v>47777.68</v>
          </cell>
          <cell r="N4495">
            <v>47777.68</v>
          </cell>
          <cell r="R4495">
            <v>0</v>
          </cell>
          <cell r="AB4495" t="str">
            <v>Chirografario</v>
          </cell>
          <cell r="AK4495">
            <v>505396.22597260278</v>
          </cell>
          <cell r="AL4495" t="str">
            <v>Chirografario</v>
          </cell>
          <cell r="AM4495" t="str">
            <v>Chirografario - Altro</v>
          </cell>
          <cell r="AN4495" t="str">
            <v>SME &amp; CORP. - NON IPO</v>
          </cell>
        </row>
        <row r="4496">
          <cell r="M4496">
            <v>31813.07</v>
          </cell>
          <cell r="N4496">
            <v>31813.07</v>
          </cell>
          <cell r="R4496">
            <v>17404.05</v>
          </cell>
          <cell r="AB4496" t="str">
            <v>Chirografario</v>
          </cell>
          <cell r="AK4496">
            <v>289368.19835616439</v>
          </cell>
          <cell r="AL4496" t="str">
            <v>Chirografario</v>
          </cell>
          <cell r="AM4496" t="str">
            <v>Chirografario - Altro</v>
          </cell>
          <cell r="AN4496" t="str">
            <v>CONSUMER - NON IPO</v>
          </cell>
        </row>
        <row r="4497">
          <cell r="M4497">
            <v>32745.18</v>
          </cell>
          <cell r="N4497">
            <v>32745.18</v>
          </cell>
          <cell r="R4497">
            <v>10.07</v>
          </cell>
          <cell r="AB4497" t="str">
            <v>Chirografario</v>
          </cell>
          <cell r="AK4497">
            <v>230292.8138630137</v>
          </cell>
          <cell r="AL4497" t="str">
            <v>Chirografario</v>
          </cell>
          <cell r="AM4497" t="str">
            <v>Chirografario - Altro</v>
          </cell>
          <cell r="AN4497" t="str">
            <v>SME &amp; CORP. - NON IPO</v>
          </cell>
        </row>
        <row r="4498">
          <cell r="M4498">
            <v>35410.559999999998</v>
          </cell>
          <cell r="N4498">
            <v>35410.559999999998</v>
          </cell>
          <cell r="R4498">
            <v>12153.05</v>
          </cell>
          <cell r="AB4498" t="str">
            <v>Chirografario</v>
          </cell>
          <cell r="AK4498">
            <v>68783.800109589036</v>
          </cell>
          <cell r="AL4498" t="str">
            <v>Chirografario</v>
          </cell>
          <cell r="AM4498" t="str">
            <v>Chirografario - Altro</v>
          </cell>
          <cell r="AN4498" t="str">
            <v>CONSUMER - NON IPO</v>
          </cell>
        </row>
        <row r="4499">
          <cell r="M4499">
            <v>29704.79</v>
          </cell>
          <cell r="N4499">
            <v>29704.789999999997</v>
          </cell>
          <cell r="R4499">
            <v>991.42</v>
          </cell>
          <cell r="AB4499" t="str">
            <v>Chirografario</v>
          </cell>
          <cell r="AK4499">
            <v>43621.28065753424</v>
          </cell>
          <cell r="AL4499" t="str">
            <v>Chirografario</v>
          </cell>
          <cell r="AM4499" t="str">
            <v>Chirografario - Altro</v>
          </cell>
          <cell r="AN4499" t="str">
            <v>SME &amp; CORP. - NON IPO</v>
          </cell>
        </row>
        <row r="4500">
          <cell r="M4500">
            <v>24537.95</v>
          </cell>
          <cell r="N4500">
            <v>24537.95</v>
          </cell>
          <cell r="R4500">
            <v>5630.25</v>
          </cell>
          <cell r="AB4500" t="str">
            <v>Chirografario</v>
          </cell>
          <cell r="AK4500">
            <v>76975.213013698638</v>
          </cell>
          <cell r="AL4500" t="str">
            <v>Chirografario</v>
          </cell>
          <cell r="AM4500" t="str">
            <v>Chirografario - Altro</v>
          </cell>
          <cell r="AN4500" t="str">
            <v>SME &amp; CORP. - NON IPO</v>
          </cell>
        </row>
        <row r="4501">
          <cell r="M4501">
            <v>29953.98</v>
          </cell>
          <cell r="N4501">
            <v>29953.980000000003</v>
          </cell>
          <cell r="R4501">
            <v>0</v>
          </cell>
          <cell r="AB4501" t="str">
            <v>Chirografario</v>
          </cell>
          <cell r="AK4501">
            <v>144025.30109589043</v>
          </cell>
          <cell r="AL4501" t="str">
            <v>Chirografario</v>
          </cell>
          <cell r="AM4501" t="str">
            <v>Chirografario - Altro</v>
          </cell>
          <cell r="AN4501" t="str">
            <v>SME &amp; CORP. - NON IPO</v>
          </cell>
        </row>
        <row r="4502">
          <cell r="M4502">
            <v>26066.799999999999</v>
          </cell>
          <cell r="N4502">
            <v>26066.799999999999</v>
          </cell>
          <cell r="R4502">
            <v>202.12</v>
          </cell>
          <cell r="AB4502" t="str">
            <v>Chirografario</v>
          </cell>
          <cell r="AK4502">
            <v>125334.88767123288</v>
          </cell>
          <cell r="AL4502" t="str">
            <v>Chirografario</v>
          </cell>
          <cell r="AM4502" t="str">
            <v>Chirografario - Altro</v>
          </cell>
          <cell r="AN4502" t="str">
            <v>CONSUMER - NON IPO</v>
          </cell>
        </row>
        <row r="4503">
          <cell r="M4503">
            <v>27361.629999999997</v>
          </cell>
          <cell r="N4503">
            <v>27361.629999999997</v>
          </cell>
          <cell r="R4503">
            <v>0</v>
          </cell>
          <cell r="AB4503" t="str">
            <v>Chirografario</v>
          </cell>
          <cell r="AK4503">
            <v>106148.13172602739</v>
          </cell>
          <cell r="AL4503" t="str">
            <v>Chirografario</v>
          </cell>
          <cell r="AM4503" t="str">
            <v>Chirografario - Altro</v>
          </cell>
          <cell r="AN4503" t="str">
            <v>CONSUMER - NON IPO</v>
          </cell>
        </row>
        <row r="4504">
          <cell r="M4504">
            <v>965.64</v>
          </cell>
          <cell r="N4504">
            <v>965.64</v>
          </cell>
          <cell r="R4504">
            <v>0</v>
          </cell>
          <cell r="AB4504" t="str">
            <v>Chirografario</v>
          </cell>
          <cell r="AK4504">
            <v>3195.8715616438358</v>
          </cell>
          <cell r="AL4504" t="str">
            <v>Chirografario</v>
          </cell>
          <cell r="AM4504" t="str">
            <v>Chirografario - Altro</v>
          </cell>
          <cell r="AN4504" t="str">
            <v>CONSUMER - NON IPO</v>
          </cell>
        </row>
        <row r="4505">
          <cell r="M4505">
            <v>31786.11</v>
          </cell>
          <cell r="N4505">
            <v>31786.11</v>
          </cell>
          <cell r="R4505">
            <v>14161.82</v>
          </cell>
          <cell r="AB4505" t="str">
            <v>Chirografario</v>
          </cell>
          <cell r="AK4505">
            <v>187407.42115068494</v>
          </cell>
          <cell r="AL4505" t="str">
            <v>Chirografario</v>
          </cell>
          <cell r="AM4505" t="str">
            <v>Chirografario - Altro</v>
          </cell>
          <cell r="AN4505" t="str">
            <v>CONSUMER - NON IPO</v>
          </cell>
        </row>
        <row r="4506">
          <cell r="M4506">
            <v>341.99</v>
          </cell>
          <cell r="N4506">
            <v>341.99</v>
          </cell>
          <cell r="R4506">
            <v>0</v>
          </cell>
          <cell r="AB4506" t="str">
            <v>Chirografario</v>
          </cell>
          <cell r="AK4506">
            <v>574.35580821917813</v>
          </cell>
          <cell r="AL4506" t="str">
            <v>Chirografario</v>
          </cell>
          <cell r="AM4506" t="str">
            <v>Chirografario - Altro</v>
          </cell>
          <cell r="AN4506" t="str">
            <v>CONSUMER - NON IPO</v>
          </cell>
        </row>
        <row r="4507">
          <cell r="M4507">
            <v>32153.439999999999</v>
          </cell>
          <cell r="N4507">
            <v>32153.440000000002</v>
          </cell>
          <cell r="R4507">
            <v>0</v>
          </cell>
          <cell r="AB4507" t="str">
            <v>Chirografario</v>
          </cell>
          <cell r="AK4507">
            <v>94522.304438356179</v>
          </cell>
          <cell r="AL4507" t="str">
            <v>Chirografario</v>
          </cell>
          <cell r="AM4507" t="str">
            <v>Chirografario - Altro</v>
          </cell>
          <cell r="AN4507" t="str">
            <v>CONSUMER - NON IPO</v>
          </cell>
        </row>
        <row r="4508">
          <cell r="M4508">
            <v>64032.41</v>
          </cell>
          <cell r="N4508">
            <v>64032.41</v>
          </cell>
          <cell r="R4508">
            <v>0</v>
          </cell>
          <cell r="AB4508" t="str">
            <v>Chirografario</v>
          </cell>
          <cell r="AK4508">
            <v>292443.91087671235</v>
          </cell>
          <cell r="AL4508" t="str">
            <v>Chirografario</v>
          </cell>
          <cell r="AM4508" t="str">
            <v>Chirografario - Altro</v>
          </cell>
          <cell r="AN4508" t="str">
            <v>CONSUMER - NON IPO</v>
          </cell>
        </row>
        <row r="4509">
          <cell r="M4509">
            <v>32266.33</v>
          </cell>
          <cell r="N4509">
            <v>32266.33</v>
          </cell>
          <cell r="R4509">
            <v>11500.61</v>
          </cell>
          <cell r="AB4509" t="str">
            <v>Chirografario</v>
          </cell>
          <cell r="AK4509">
            <v>189619.93931506851</v>
          </cell>
          <cell r="AL4509" t="str">
            <v>Chirografario</v>
          </cell>
          <cell r="AM4509" t="str">
            <v>Chirografario - Altro</v>
          </cell>
          <cell r="AN4509" t="str">
            <v>CONSUMER - NON IPO</v>
          </cell>
        </row>
        <row r="4510">
          <cell r="M4510">
            <v>299.75</v>
          </cell>
          <cell r="N4510">
            <v>299.75</v>
          </cell>
          <cell r="R4510">
            <v>0</v>
          </cell>
          <cell r="AB4510" t="str">
            <v>Chirografario</v>
          </cell>
          <cell r="AK4510">
            <v>559.25958904109586</v>
          </cell>
          <cell r="AL4510" t="str">
            <v>Chirografario</v>
          </cell>
          <cell r="AM4510" t="str">
            <v>Chirografario - Altro</v>
          </cell>
          <cell r="AN4510" t="str">
            <v>CONSUMER - NON IPO</v>
          </cell>
        </row>
        <row r="4511">
          <cell r="M4511">
            <v>253.64</v>
          </cell>
          <cell r="N4511">
            <v>253.64</v>
          </cell>
          <cell r="R4511">
            <v>0</v>
          </cell>
          <cell r="AB4511" t="str">
            <v>Chirografario</v>
          </cell>
          <cell r="AK4511">
            <v>473.22969863013697</v>
          </cell>
          <cell r="AL4511" t="str">
            <v>Chirografario</v>
          </cell>
          <cell r="AM4511" t="str">
            <v>Chirografario - Altro</v>
          </cell>
          <cell r="AN4511" t="str">
            <v>CONSUMER - NON IPO</v>
          </cell>
        </row>
        <row r="4512">
          <cell r="M4512">
            <v>28401.47</v>
          </cell>
          <cell r="N4512">
            <v>28401.469999999998</v>
          </cell>
          <cell r="R4512">
            <v>17375.28</v>
          </cell>
          <cell r="AB4512" t="str">
            <v>Chirografario</v>
          </cell>
          <cell r="AK4512">
            <v>141151.4152876712</v>
          </cell>
          <cell r="AL4512" t="str">
            <v>Chirografario</v>
          </cell>
          <cell r="AM4512" t="str">
            <v>Chirografario - Altro</v>
          </cell>
          <cell r="AN4512" t="str">
            <v>SME &amp; CORP. - NON IPO</v>
          </cell>
        </row>
        <row r="4513">
          <cell r="M4513">
            <v>36218.46</v>
          </cell>
          <cell r="N4513">
            <v>36218.46</v>
          </cell>
          <cell r="R4513">
            <v>21321.370000000003</v>
          </cell>
          <cell r="AB4513" t="str">
            <v>Chirografario</v>
          </cell>
          <cell r="AK4513">
            <v>69856.974904109593</v>
          </cell>
          <cell r="AL4513" t="str">
            <v>Chirografario</v>
          </cell>
          <cell r="AM4513" t="str">
            <v>Chirografario - Altro</v>
          </cell>
          <cell r="AN4513" t="str">
            <v>SME &amp; CORP. - NON IPO</v>
          </cell>
        </row>
        <row r="4514">
          <cell r="M4514">
            <v>12444.07</v>
          </cell>
          <cell r="N4514">
            <v>12444.070000000002</v>
          </cell>
          <cell r="R4514">
            <v>4183.79</v>
          </cell>
          <cell r="AB4514" t="str">
            <v>Chirografario</v>
          </cell>
          <cell r="AK4514">
            <v>59833.816027397268</v>
          </cell>
          <cell r="AL4514" t="str">
            <v>Chirografario</v>
          </cell>
          <cell r="AM4514" t="str">
            <v>Chirografario - Altro</v>
          </cell>
          <cell r="AN4514" t="str">
            <v>SME &amp; CORP. - NON IPO</v>
          </cell>
        </row>
        <row r="4515">
          <cell r="M4515">
            <v>65412.68</v>
          </cell>
          <cell r="N4515">
            <v>65412.68</v>
          </cell>
          <cell r="R4515">
            <v>7857.88</v>
          </cell>
          <cell r="AB4515" t="str">
            <v>Chirografario</v>
          </cell>
          <cell r="AK4515">
            <v>317923.54608219181</v>
          </cell>
          <cell r="AL4515" t="str">
            <v>Chirografario</v>
          </cell>
          <cell r="AM4515" t="str">
            <v>Chirografario - Altro</v>
          </cell>
          <cell r="AN4515" t="str">
            <v>SME &amp; CORP. - NON IPO</v>
          </cell>
        </row>
        <row r="4516">
          <cell r="M4516">
            <v>28968.66</v>
          </cell>
          <cell r="N4516">
            <v>28968.659999999996</v>
          </cell>
          <cell r="R4516">
            <v>814.65</v>
          </cell>
          <cell r="AB4516" t="str">
            <v>Chirografario</v>
          </cell>
          <cell r="AK4516">
            <v>54603.939945205471</v>
          </cell>
          <cell r="AL4516" t="str">
            <v>Chirografario</v>
          </cell>
          <cell r="AM4516" t="str">
            <v>Chirografario - Altro</v>
          </cell>
          <cell r="AN4516" t="str">
            <v>SME &amp; CORP. - NON IPO</v>
          </cell>
        </row>
        <row r="4517">
          <cell r="M4517">
            <v>74324.92</v>
          </cell>
          <cell r="N4517">
            <v>74324.92</v>
          </cell>
          <cell r="R4517">
            <v>10504.25</v>
          </cell>
          <cell r="AB4517" t="str">
            <v>Chirografario</v>
          </cell>
          <cell r="AK4517">
            <v>331509.50619178079</v>
          </cell>
          <cell r="AL4517" t="str">
            <v>Chirografario</v>
          </cell>
          <cell r="AM4517" t="str">
            <v>Chirografario - Altro</v>
          </cell>
          <cell r="AN4517" t="str">
            <v>SME &amp; CORP. - NON IPO</v>
          </cell>
        </row>
        <row r="4518">
          <cell r="M4518">
            <v>26998.27</v>
          </cell>
          <cell r="N4518">
            <v>26998.27</v>
          </cell>
          <cell r="R4518">
            <v>8809.17</v>
          </cell>
          <cell r="AB4518" t="str">
            <v>Chirografario</v>
          </cell>
          <cell r="AK4518">
            <v>150450.63336986303</v>
          </cell>
          <cell r="AL4518" t="str">
            <v>Chirografario</v>
          </cell>
          <cell r="AM4518" t="str">
            <v>Chirografario - Altro</v>
          </cell>
          <cell r="AN4518" t="str">
            <v>CONSUMER - NON IPO</v>
          </cell>
        </row>
        <row r="4519">
          <cell r="M4519">
            <v>60091.95</v>
          </cell>
          <cell r="N4519">
            <v>60091.95</v>
          </cell>
          <cell r="R4519">
            <v>19468.330000000002</v>
          </cell>
          <cell r="AB4519" t="str">
            <v>Chirografario</v>
          </cell>
          <cell r="AK4519">
            <v>111293.58410958904</v>
          </cell>
          <cell r="AL4519" t="str">
            <v>Chirografario</v>
          </cell>
          <cell r="AM4519" t="str">
            <v>Chirografario - Altro</v>
          </cell>
          <cell r="AN4519" t="str">
            <v>SME &amp; CORP. - NON IPO</v>
          </cell>
        </row>
        <row r="4520">
          <cell r="M4520">
            <v>6946.59</v>
          </cell>
          <cell r="N4520">
            <v>6946.59</v>
          </cell>
          <cell r="R4520">
            <v>0</v>
          </cell>
          <cell r="AB4520" t="str">
            <v>Chirografario</v>
          </cell>
          <cell r="AK4520">
            <v>39224.443808219177</v>
          </cell>
          <cell r="AL4520" t="str">
            <v>Chirografario</v>
          </cell>
          <cell r="AM4520" t="str">
            <v>Chirografario - Altro</v>
          </cell>
          <cell r="AN4520" t="str">
            <v>CONSUMER - NON IPO</v>
          </cell>
        </row>
        <row r="4521">
          <cell r="M4521">
            <v>18703.349999999999</v>
          </cell>
          <cell r="N4521">
            <v>18703.349999999999</v>
          </cell>
          <cell r="R4521">
            <v>11731.77</v>
          </cell>
          <cell r="AB4521" t="str">
            <v>Chirografario</v>
          </cell>
          <cell r="AK4521">
            <v>117549.27369863012</v>
          </cell>
          <cell r="AL4521" t="str">
            <v>Chirografario</v>
          </cell>
          <cell r="AM4521" t="str">
            <v>Chirografario - Altro</v>
          </cell>
          <cell r="AN4521" t="str">
            <v>SME &amp; CORP. - NON IPO</v>
          </cell>
        </row>
        <row r="4522">
          <cell r="M4522">
            <v>55804.570000000007</v>
          </cell>
          <cell r="N4522">
            <v>55804.570000000007</v>
          </cell>
          <cell r="R4522">
            <v>26863.050000000003</v>
          </cell>
          <cell r="AB4522" t="str">
            <v>Chirografario</v>
          </cell>
          <cell r="AK4522">
            <v>236825.42172602742</v>
          </cell>
          <cell r="AL4522" t="str">
            <v>Chirografario</v>
          </cell>
          <cell r="AM4522" t="str">
            <v>Chirografario - Altro</v>
          </cell>
          <cell r="AN4522" t="str">
            <v>SME &amp; CORP. - NON IPO</v>
          </cell>
        </row>
        <row r="4523">
          <cell r="M4523">
            <v>31786.77</v>
          </cell>
          <cell r="N4523">
            <v>31786.77</v>
          </cell>
          <cell r="R4523">
            <v>7236.98</v>
          </cell>
          <cell r="AB4523" t="str">
            <v>Chirografario</v>
          </cell>
          <cell r="AK4523">
            <v>52513.485780821917</v>
          </cell>
          <cell r="AL4523" t="str">
            <v>Chirografario</v>
          </cell>
          <cell r="AM4523" t="str">
            <v>Chirografario - Altro</v>
          </cell>
          <cell r="AN4523" t="str">
            <v>SME &amp; CORP. - NON IPO</v>
          </cell>
        </row>
        <row r="4524">
          <cell r="M4524">
            <v>33148.949999999997</v>
          </cell>
          <cell r="N4524">
            <v>33148.949999999997</v>
          </cell>
          <cell r="R4524">
            <v>4585.75</v>
          </cell>
          <cell r="AB4524" t="str">
            <v>Chirografario</v>
          </cell>
          <cell r="AK4524">
            <v>189902.61493150683</v>
          </cell>
          <cell r="AL4524" t="str">
            <v>Chirografario</v>
          </cell>
          <cell r="AM4524" t="str">
            <v>Chirografario - Altro</v>
          </cell>
          <cell r="AN4524" t="str">
            <v>SME &amp; CORP. - NON IPO</v>
          </cell>
        </row>
        <row r="4525">
          <cell r="M4525">
            <v>6858.81</v>
          </cell>
          <cell r="N4525">
            <v>6858.81</v>
          </cell>
          <cell r="R4525">
            <v>0</v>
          </cell>
          <cell r="AB4525" t="str">
            <v>Chirografario</v>
          </cell>
          <cell r="AK4525">
            <v>25950.730438356168</v>
          </cell>
          <cell r="AL4525" t="str">
            <v>Chirografario</v>
          </cell>
          <cell r="AM4525" t="str">
            <v>Chirografario - Altro</v>
          </cell>
          <cell r="AN4525" t="str">
            <v>SME &amp; CORP. - NON IPO</v>
          </cell>
        </row>
        <row r="4526">
          <cell r="M4526">
            <v>3344.75</v>
          </cell>
          <cell r="N4526">
            <v>3344.75</v>
          </cell>
          <cell r="R4526">
            <v>1473.78</v>
          </cell>
          <cell r="AB4526" t="str">
            <v>Chirografario</v>
          </cell>
          <cell r="AK4526">
            <v>20041.008904109589</v>
          </cell>
          <cell r="AL4526" t="str">
            <v>Chirografario</v>
          </cell>
          <cell r="AM4526" t="str">
            <v>Chirografario - Altro</v>
          </cell>
          <cell r="AN4526" t="str">
            <v>CONSUMER - NON IPO</v>
          </cell>
        </row>
        <row r="4527">
          <cell r="M4527">
            <v>58.06</v>
          </cell>
          <cell r="N4527">
            <v>58.06</v>
          </cell>
          <cell r="R4527">
            <v>0</v>
          </cell>
          <cell r="AB4527" t="str">
            <v>Chirografario</v>
          </cell>
          <cell r="AK4527">
            <v>192.1547397260274</v>
          </cell>
          <cell r="AL4527" t="str">
            <v>Chirografario</v>
          </cell>
          <cell r="AM4527" t="str">
            <v>Chirografario - Altro</v>
          </cell>
          <cell r="AN4527" t="str">
            <v>CONSUMER - NON IPO</v>
          </cell>
        </row>
        <row r="4528">
          <cell r="M4528">
            <v>50422.720000000001</v>
          </cell>
          <cell r="N4528">
            <v>50422.720000000001</v>
          </cell>
          <cell r="R4528">
            <v>7803.66</v>
          </cell>
          <cell r="AB4528" t="str">
            <v>Chirografario</v>
          </cell>
          <cell r="AK4528">
            <v>296319.82027397258</v>
          </cell>
          <cell r="AL4528" t="str">
            <v>Chirografario</v>
          </cell>
          <cell r="AM4528" t="str">
            <v>Chirografario - Altro</v>
          </cell>
          <cell r="AN4528" t="str">
            <v>SME &amp; CORP. - NON IPO</v>
          </cell>
        </row>
        <row r="4529">
          <cell r="M4529">
            <v>42893.3</v>
          </cell>
          <cell r="N4529">
            <v>42893.3</v>
          </cell>
          <cell r="R4529">
            <v>0</v>
          </cell>
          <cell r="AB4529" t="str">
            <v>Chirografario</v>
          </cell>
          <cell r="AK4529">
            <v>89194.56082191781</v>
          </cell>
          <cell r="AL4529" t="str">
            <v>Chirografario</v>
          </cell>
          <cell r="AM4529" t="str">
            <v>Chirografario - Altro</v>
          </cell>
          <cell r="AN4529" t="str">
            <v>SME &amp; CORP. - NON IPO</v>
          </cell>
        </row>
        <row r="4530">
          <cell r="M4530">
            <v>39809.32</v>
          </cell>
          <cell r="N4530">
            <v>39809.32</v>
          </cell>
          <cell r="R4530">
            <v>9916.9</v>
          </cell>
          <cell r="AB4530" t="str">
            <v>Chirografario</v>
          </cell>
          <cell r="AK4530">
            <v>191411.93589041097</v>
          </cell>
          <cell r="AL4530" t="str">
            <v>Chirografario</v>
          </cell>
          <cell r="AM4530" t="str">
            <v>Chirografario - Altro</v>
          </cell>
          <cell r="AN4530" t="str">
            <v>SME &amp; CORP. - NON IPO</v>
          </cell>
        </row>
        <row r="4531">
          <cell r="M4531">
            <v>65670.820000000007</v>
          </cell>
          <cell r="N4531">
            <v>65670.819999999992</v>
          </cell>
          <cell r="R4531">
            <v>30333.85</v>
          </cell>
          <cell r="AB4531" t="str">
            <v>Chirografario</v>
          </cell>
          <cell r="AK4531">
            <v>283733.92641095887</v>
          </cell>
          <cell r="AL4531" t="str">
            <v>Chirografario</v>
          </cell>
          <cell r="AM4531" t="str">
            <v>Chirografario - Altro</v>
          </cell>
          <cell r="AN4531" t="str">
            <v>SME &amp; CORP. - NON IPO</v>
          </cell>
        </row>
        <row r="4532">
          <cell r="M4532">
            <v>45270.7</v>
          </cell>
          <cell r="N4532">
            <v>45270.7</v>
          </cell>
          <cell r="R4532">
            <v>0</v>
          </cell>
          <cell r="AB4532" t="str">
            <v>Chirografario</v>
          </cell>
          <cell r="AK4532">
            <v>87316.63780821918</v>
          </cell>
          <cell r="AL4532" t="str">
            <v>Chirografario</v>
          </cell>
          <cell r="AM4532" t="str">
            <v>Chirografario - Altro</v>
          </cell>
          <cell r="AN4532" t="str">
            <v>SME &amp; CORP. - NON IPO</v>
          </cell>
        </row>
        <row r="4533">
          <cell r="M4533">
            <v>26718.95</v>
          </cell>
          <cell r="N4533">
            <v>26718.949999999997</v>
          </cell>
          <cell r="R4533">
            <v>3088.86</v>
          </cell>
          <cell r="AB4533" t="str">
            <v>Chirografario</v>
          </cell>
          <cell r="AK4533">
            <v>36162.085753424653</v>
          </cell>
          <cell r="AL4533" t="str">
            <v>Chirografario</v>
          </cell>
          <cell r="AM4533" t="str">
            <v>Chirografario - Altro</v>
          </cell>
          <cell r="AN4533" t="str">
            <v>SME &amp; CORP. - NON IPO</v>
          </cell>
        </row>
        <row r="4534">
          <cell r="M4534">
            <v>27846.25</v>
          </cell>
          <cell r="N4534">
            <v>27846.25</v>
          </cell>
          <cell r="R4534">
            <v>0</v>
          </cell>
          <cell r="AB4534" t="str">
            <v>Chirografario</v>
          </cell>
          <cell r="AK4534">
            <v>49360.339041095889</v>
          </cell>
          <cell r="AL4534" t="str">
            <v>Chirografario</v>
          </cell>
          <cell r="AM4534" t="str">
            <v>Chirografario - Altro</v>
          </cell>
          <cell r="AN4534" t="str">
            <v>SME &amp; CORP. - NON IPO</v>
          </cell>
        </row>
        <row r="4535">
          <cell r="M4535">
            <v>6017.34</v>
          </cell>
          <cell r="N4535">
            <v>32307.530000000002</v>
          </cell>
          <cell r="R4535">
            <v>3050.87</v>
          </cell>
          <cell r="AB4535" t="str">
            <v>Chirografario</v>
          </cell>
          <cell r="AK4535">
            <v>59835.315835616442</v>
          </cell>
          <cell r="AL4535" t="str">
            <v>Chirografario</v>
          </cell>
          <cell r="AM4535" t="str">
            <v>Chirografario - Altro</v>
          </cell>
          <cell r="AN4535" t="str">
            <v>SME &amp; CORP. - NON IPO</v>
          </cell>
        </row>
        <row r="4536">
          <cell r="M4536">
            <v>74429.099999999991</v>
          </cell>
          <cell r="N4536">
            <v>74429.100000000006</v>
          </cell>
          <cell r="R4536">
            <v>11168.44</v>
          </cell>
          <cell r="AB4536" t="str">
            <v>Chirografario</v>
          </cell>
          <cell r="AK4536">
            <v>289967.61698630144</v>
          </cell>
          <cell r="AL4536" t="str">
            <v>Chirografario</v>
          </cell>
          <cell r="AM4536" t="str">
            <v>Chirografario - Altro</v>
          </cell>
          <cell r="AN4536" t="str">
            <v>SME &amp; CORP. - NON IPO</v>
          </cell>
        </row>
        <row r="4537">
          <cell r="M4537">
            <v>29932.48</v>
          </cell>
          <cell r="N4537">
            <v>29932.48</v>
          </cell>
          <cell r="R4537">
            <v>21475.29</v>
          </cell>
          <cell r="AB4537" t="str">
            <v>Chirografario</v>
          </cell>
          <cell r="AK4537">
            <v>92749.684602739726</v>
          </cell>
          <cell r="AL4537" t="str">
            <v>Chirografario</v>
          </cell>
          <cell r="AM4537" t="str">
            <v>Chirografario - Altro</v>
          </cell>
          <cell r="AN4537" t="str">
            <v>SME &amp; CORP. - NON IPO</v>
          </cell>
        </row>
        <row r="4538">
          <cell r="M4538">
            <v>26398.92</v>
          </cell>
          <cell r="N4538">
            <v>26398.920000000002</v>
          </cell>
          <cell r="R4538">
            <v>0</v>
          </cell>
          <cell r="AB4538" t="str">
            <v>Chirografario</v>
          </cell>
          <cell r="AK4538">
            <v>77750.243835616435</v>
          </cell>
          <cell r="AL4538" t="str">
            <v>Chirografario</v>
          </cell>
          <cell r="AM4538" t="str">
            <v>Chirografario - Altro</v>
          </cell>
          <cell r="AN4538" t="str">
            <v>SME &amp; CORP. - NON IPO</v>
          </cell>
        </row>
        <row r="4539">
          <cell r="M4539">
            <v>33521.17</v>
          </cell>
          <cell r="N4539">
            <v>33521.17</v>
          </cell>
          <cell r="R4539">
            <v>4169.59</v>
          </cell>
          <cell r="AB4539" t="str">
            <v>Chirografario</v>
          </cell>
          <cell r="AK4539">
            <v>57582.941342465747</v>
          </cell>
          <cell r="AL4539" t="str">
            <v>Chirografario</v>
          </cell>
          <cell r="AM4539" t="str">
            <v>Chirografario - Altro</v>
          </cell>
          <cell r="AN4539" t="str">
            <v>SME &amp; CORP. - NON IPO</v>
          </cell>
        </row>
        <row r="4540">
          <cell r="M4540">
            <v>31957.21</v>
          </cell>
          <cell r="N4540">
            <v>31957.21</v>
          </cell>
          <cell r="R4540">
            <v>5246.37</v>
          </cell>
          <cell r="AB4540" t="str">
            <v>Chirografario</v>
          </cell>
          <cell r="AK4540">
            <v>47454.267999999996</v>
          </cell>
          <cell r="AL4540" t="str">
            <v>Chirografario</v>
          </cell>
          <cell r="AM4540" t="str">
            <v>Chirografario - Altro</v>
          </cell>
          <cell r="AN4540" t="str">
            <v>SME &amp; CORP. - NON IPO</v>
          </cell>
        </row>
        <row r="4541">
          <cell r="M4541">
            <v>55840.44</v>
          </cell>
          <cell r="N4541">
            <v>55840.44</v>
          </cell>
          <cell r="R4541">
            <v>7931.27</v>
          </cell>
          <cell r="AB4541" t="str">
            <v>Chirografario</v>
          </cell>
          <cell r="AK4541">
            <v>70986.2031780822</v>
          </cell>
          <cell r="AL4541" t="str">
            <v>Chirografario</v>
          </cell>
          <cell r="AM4541" t="str">
            <v>Chirografario - Altro</v>
          </cell>
          <cell r="AN4541" t="str">
            <v>SME &amp; CORP. - NON IPO</v>
          </cell>
        </row>
        <row r="4542">
          <cell r="M4542">
            <v>29851.02</v>
          </cell>
          <cell r="N4542">
            <v>29851.02</v>
          </cell>
          <cell r="R4542">
            <v>0</v>
          </cell>
          <cell r="AB4542" t="str">
            <v>Chirografario</v>
          </cell>
          <cell r="AK4542">
            <v>35821.224000000002</v>
          </cell>
          <cell r="AL4542" t="str">
            <v>Chirografario</v>
          </cell>
          <cell r="AM4542" t="str">
            <v>Chirografario - Altro</v>
          </cell>
          <cell r="AN4542" t="str">
            <v>SME &amp; CORP. - NON IPO</v>
          </cell>
        </row>
        <row r="4543">
          <cell r="M4543">
            <v>32362.219999999998</v>
          </cell>
          <cell r="N4543">
            <v>32362.219999999998</v>
          </cell>
          <cell r="R4543">
            <v>10126.85</v>
          </cell>
          <cell r="AB4543" t="str">
            <v>Chirografario</v>
          </cell>
          <cell r="AK4543">
            <v>48055.680109589033</v>
          </cell>
          <cell r="AL4543" t="str">
            <v>Chirografario</v>
          </cell>
          <cell r="AM4543" t="str">
            <v>Chirografario - Altro</v>
          </cell>
          <cell r="AN4543" t="str">
            <v>SME &amp; CORP. - NON IPO</v>
          </cell>
        </row>
        <row r="4544">
          <cell r="M4544">
            <v>26154.29</v>
          </cell>
          <cell r="N4544">
            <v>26154.29</v>
          </cell>
          <cell r="R4544">
            <v>5973.79</v>
          </cell>
          <cell r="AB4544" t="str">
            <v>Chirografario</v>
          </cell>
          <cell r="AK4544">
            <v>38837.329260273975</v>
          </cell>
          <cell r="AL4544" t="str">
            <v>Chirografario</v>
          </cell>
          <cell r="AM4544" t="str">
            <v>Chirografario - Altro</v>
          </cell>
          <cell r="AN4544" t="str">
            <v>SME &amp; CORP. - NON IPO</v>
          </cell>
        </row>
        <row r="4545">
          <cell r="M4545">
            <v>44597.87</v>
          </cell>
          <cell r="N4545">
            <v>44597.87</v>
          </cell>
          <cell r="R4545">
            <v>14093.359999999999</v>
          </cell>
          <cell r="AB4545" t="str">
            <v>Chirografario</v>
          </cell>
          <cell r="AK4545">
            <v>70379.104438356168</v>
          </cell>
          <cell r="AL4545" t="str">
            <v>Chirografario</v>
          </cell>
          <cell r="AM4545" t="str">
            <v>Chirografario - Altro</v>
          </cell>
          <cell r="AN4545" t="str">
            <v>SME &amp; CORP. - NON IPO</v>
          </cell>
        </row>
        <row r="4546">
          <cell r="M4546">
            <v>28008.400000000001</v>
          </cell>
          <cell r="N4546">
            <v>28008.400000000001</v>
          </cell>
          <cell r="R4546">
            <v>2980.12</v>
          </cell>
          <cell r="AB4546" t="str">
            <v>Chirografario</v>
          </cell>
          <cell r="AK4546">
            <v>43278.733150684937</v>
          </cell>
          <cell r="AL4546" t="str">
            <v>Chirografario</v>
          </cell>
          <cell r="AM4546" t="str">
            <v>Chirografario - Altro</v>
          </cell>
          <cell r="AN4546" t="str">
            <v>SME &amp; CORP. - NON IPO</v>
          </cell>
        </row>
        <row r="4547">
          <cell r="M4547">
            <v>51374.68</v>
          </cell>
          <cell r="N4547">
            <v>51374.68</v>
          </cell>
          <cell r="R4547">
            <v>5871.44</v>
          </cell>
          <cell r="AB4547" t="str">
            <v>Chirografario</v>
          </cell>
          <cell r="AK4547">
            <v>640001.83550684934</v>
          </cell>
          <cell r="AL4547" t="str">
            <v>Chirografario</v>
          </cell>
          <cell r="AM4547" t="str">
            <v>Chirografario - Altro</v>
          </cell>
          <cell r="AN4547" t="str">
            <v>SME &amp; CORP. - NON IPO</v>
          </cell>
        </row>
        <row r="4548">
          <cell r="M4548">
            <v>37787.120000000003</v>
          </cell>
          <cell r="N4548">
            <v>37787.119999999995</v>
          </cell>
          <cell r="R4548">
            <v>6218.65</v>
          </cell>
          <cell r="AB4548" t="str">
            <v>Chirografario</v>
          </cell>
          <cell r="AK4548">
            <v>345985.08230136981</v>
          </cell>
          <cell r="AL4548" t="str">
            <v>Chirografario</v>
          </cell>
          <cell r="AM4548" t="str">
            <v>Chirografario - Altro</v>
          </cell>
          <cell r="AN4548" t="str">
            <v>CONSUMER - NON IPO</v>
          </cell>
        </row>
        <row r="4549">
          <cell r="M4549">
            <v>69287.939999999988</v>
          </cell>
          <cell r="N4549">
            <v>69287.94</v>
          </cell>
          <cell r="R4549">
            <v>5191.4500000000007</v>
          </cell>
          <cell r="AB4549" t="str">
            <v>Chirografario</v>
          </cell>
          <cell r="AK4549">
            <v>775265.60810958908</v>
          </cell>
          <cell r="AL4549" t="str">
            <v>Chirografario</v>
          </cell>
          <cell r="AM4549" t="str">
            <v>Chirografario - Altro</v>
          </cell>
          <cell r="AN4549" t="str">
            <v>SME &amp; CORP. - NON IPO</v>
          </cell>
        </row>
        <row r="4550">
          <cell r="M4550">
            <v>36768.090000000004</v>
          </cell>
          <cell r="N4550">
            <v>36768.090000000004</v>
          </cell>
          <cell r="R4550">
            <v>1111.04</v>
          </cell>
          <cell r="AB4550" t="str">
            <v>Chirografario</v>
          </cell>
          <cell r="AK4550">
            <v>72327.366082191787</v>
          </cell>
          <cell r="AL4550" t="str">
            <v>Chirografario</v>
          </cell>
          <cell r="AM4550" t="str">
            <v>Chirografario - Altro</v>
          </cell>
          <cell r="AN4550" t="str">
            <v>CONSUMER - NON IPO</v>
          </cell>
        </row>
        <row r="4551">
          <cell r="M4551">
            <v>37307.97</v>
          </cell>
          <cell r="N4551">
            <v>37307.969999999994</v>
          </cell>
          <cell r="R4551">
            <v>10236.029999999999</v>
          </cell>
          <cell r="AB4551" t="str">
            <v>Chirografario</v>
          </cell>
          <cell r="AK4551">
            <v>575564.87416438351</v>
          </cell>
          <cell r="AL4551" t="str">
            <v>Chirografario</v>
          </cell>
          <cell r="AM4551" t="str">
            <v>Chirografario - Altro</v>
          </cell>
          <cell r="AN4551" t="str">
            <v>SME &amp; CORP. - NON IPO</v>
          </cell>
        </row>
        <row r="4552">
          <cell r="M4552">
            <v>67909.55</v>
          </cell>
          <cell r="N4552">
            <v>67909.55</v>
          </cell>
          <cell r="R4552">
            <v>19023.55</v>
          </cell>
          <cell r="AB4552" t="str">
            <v>Chirografario</v>
          </cell>
          <cell r="AK4552">
            <v>190704.90068493152</v>
          </cell>
          <cell r="AL4552" t="str">
            <v>Chirografario</v>
          </cell>
          <cell r="AM4552" t="str">
            <v>Chirografario - Altro</v>
          </cell>
          <cell r="AN4552" t="str">
            <v>SME &amp; CORP. - NON IPO</v>
          </cell>
        </row>
        <row r="4553">
          <cell r="M4553">
            <v>51242.83</v>
          </cell>
          <cell r="N4553">
            <v>51242.829999999994</v>
          </cell>
          <cell r="R4553">
            <v>2308.5100000000002</v>
          </cell>
          <cell r="AB4553" t="str">
            <v>Chirografario</v>
          </cell>
          <cell r="AK4553">
            <v>469889.73153424659</v>
          </cell>
          <cell r="AL4553" t="str">
            <v>Chirografario</v>
          </cell>
          <cell r="AM4553" t="str">
            <v>Chirografario - Altro</v>
          </cell>
          <cell r="AN4553" t="str">
            <v>CONSUMER - NON IPO</v>
          </cell>
        </row>
        <row r="4554">
          <cell r="M4554">
            <v>65710.31</v>
          </cell>
          <cell r="N4554">
            <v>65710.31</v>
          </cell>
          <cell r="R4554">
            <v>2020.67</v>
          </cell>
          <cell r="AB4554" t="str">
            <v>Chirografario</v>
          </cell>
          <cell r="AK4554">
            <v>129260.28104109588</v>
          </cell>
          <cell r="AL4554" t="str">
            <v>Chirografario</v>
          </cell>
          <cell r="AM4554" t="str">
            <v>Chirografario - Altro</v>
          </cell>
          <cell r="AN4554" t="str">
            <v>SME &amp; CORP. - NON IPO</v>
          </cell>
        </row>
        <row r="4555">
          <cell r="M4555">
            <v>31690.15</v>
          </cell>
          <cell r="N4555">
            <v>31690.15</v>
          </cell>
          <cell r="R4555">
            <v>0</v>
          </cell>
          <cell r="AB4555" t="str">
            <v>Chirografario</v>
          </cell>
          <cell r="AK4555">
            <v>77358.694931506849</v>
          </cell>
          <cell r="AL4555" t="str">
            <v>Chirografario</v>
          </cell>
          <cell r="AM4555" t="str">
            <v>Chirografario - Altro</v>
          </cell>
          <cell r="AN4555" t="str">
            <v>CONSUMER - NON IPO</v>
          </cell>
        </row>
        <row r="4556">
          <cell r="M4556">
            <v>31656.1</v>
          </cell>
          <cell r="N4556">
            <v>31656.1</v>
          </cell>
          <cell r="R4556">
            <v>0</v>
          </cell>
          <cell r="AB4556" t="str">
            <v>Chirografario</v>
          </cell>
          <cell r="AK4556">
            <v>234688.78520547945</v>
          </cell>
          <cell r="AL4556" t="str">
            <v>Chirografario</v>
          </cell>
          <cell r="AM4556" t="str">
            <v>Chirografario - Altro</v>
          </cell>
          <cell r="AN4556" t="str">
            <v>SME &amp; CORP. - NON IPO</v>
          </cell>
        </row>
        <row r="4557">
          <cell r="M4557">
            <v>50959.46</v>
          </cell>
          <cell r="N4557">
            <v>50959.46</v>
          </cell>
          <cell r="R4557">
            <v>9217.7800000000007</v>
          </cell>
          <cell r="AB4557" t="str">
            <v>Chirografario</v>
          </cell>
          <cell r="AK4557">
            <v>301289.08131506853</v>
          </cell>
          <cell r="AL4557" t="str">
            <v>Chirografario</v>
          </cell>
          <cell r="AM4557" t="str">
            <v>Chirografario - Altro</v>
          </cell>
          <cell r="AN4557" t="str">
            <v>CONSUMER - NON IPO</v>
          </cell>
        </row>
        <row r="4558">
          <cell r="M4558">
            <v>57518.16</v>
          </cell>
          <cell r="N4558">
            <v>57518.16</v>
          </cell>
          <cell r="R4558">
            <v>5611.4800000000005</v>
          </cell>
          <cell r="AB4558" t="str">
            <v>Chirografario</v>
          </cell>
          <cell r="AK4558">
            <v>151753.39200000002</v>
          </cell>
          <cell r="AL4558" t="str">
            <v>Chirografario</v>
          </cell>
          <cell r="AM4558" t="str">
            <v>Chirografario - Altro</v>
          </cell>
          <cell r="AN4558" t="str">
            <v>SME &amp; CORP. - NON IPO</v>
          </cell>
        </row>
        <row r="4559">
          <cell r="M4559">
            <v>45756.5</v>
          </cell>
          <cell r="N4559">
            <v>45756.5</v>
          </cell>
          <cell r="R4559">
            <v>0</v>
          </cell>
          <cell r="AB4559" t="str">
            <v>Chirografario</v>
          </cell>
          <cell r="AK4559">
            <v>115331.45205479451</v>
          </cell>
          <cell r="AL4559" t="str">
            <v>Chirografario</v>
          </cell>
          <cell r="AM4559" t="str">
            <v>Chirografario - Altro</v>
          </cell>
          <cell r="AN4559" t="str">
            <v>CONSUMER - NON IPO</v>
          </cell>
        </row>
        <row r="4560">
          <cell r="M4560">
            <v>55289.98</v>
          </cell>
          <cell r="N4560">
            <v>55289.98</v>
          </cell>
          <cell r="R4560">
            <v>8222.4</v>
          </cell>
          <cell r="AB4560" t="str">
            <v>Chirografario</v>
          </cell>
          <cell r="AK4560">
            <v>618641.85841095902</v>
          </cell>
          <cell r="AL4560" t="str">
            <v>Chirografario</v>
          </cell>
          <cell r="AM4560" t="str">
            <v>Chirografario - Altro</v>
          </cell>
          <cell r="AN4560" t="str">
            <v>CONSUMER - NON IPO</v>
          </cell>
        </row>
        <row r="4561">
          <cell r="M4561">
            <v>40778.67</v>
          </cell>
          <cell r="N4561">
            <v>40778.67</v>
          </cell>
          <cell r="R4561">
            <v>5921.6100000000006</v>
          </cell>
          <cell r="AB4561" t="str">
            <v>Chirografario</v>
          </cell>
          <cell r="AK4561">
            <v>469457.45572602737</v>
          </cell>
          <cell r="AL4561" t="str">
            <v>Chirografario</v>
          </cell>
          <cell r="AM4561" t="str">
            <v>Chirografario - Altro</v>
          </cell>
          <cell r="AN4561" t="str">
            <v>CONSUMER - NON IPO</v>
          </cell>
        </row>
        <row r="4562">
          <cell r="M4562">
            <v>49819.34</v>
          </cell>
          <cell r="N4562">
            <v>49819.34</v>
          </cell>
          <cell r="R4562">
            <v>14804.64</v>
          </cell>
          <cell r="AB4562" t="str">
            <v>Chirografario</v>
          </cell>
          <cell r="AK4562">
            <v>231625.80816438352</v>
          </cell>
          <cell r="AL4562" t="str">
            <v>Chirografario</v>
          </cell>
          <cell r="AM4562" t="str">
            <v>Chirografario - Altro</v>
          </cell>
          <cell r="AN4562" t="str">
            <v>SME &amp; CORP. - NON IPO</v>
          </cell>
        </row>
        <row r="4563">
          <cell r="M4563">
            <v>32003.199999999997</v>
          </cell>
          <cell r="N4563">
            <v>32003.199999999997</v>
          </cell>
          <cell r="R4563">
            <v>12576.29</v>
          </cell>
          <cell r="AB4563" t="str">
            <v>Chirografario</v>
          </cell>
          <cell r="AK4563">
            <v>447694.07999999996</v>
          </cell>
          <cell r="AL4563" t="str">
            <v>Chirografario</v>
          </cell>
          <cell r="AM4563" t="str">
            <v>Chirografario - Altro</v>
          </cell>
          <cell r="AN4563" t="str">
            <v>SME &amp; CORP. - NON IPO</v>
          </cell>
        </row>
        <row r="4564">
          <cell r="M4564">
            <v>39070.770000000004</v>
          </cell>
          <cell r="N4564">
            <v>39070.769999999997</v>
          </cell>
          <cell r="R4564">
            <v>0</v>
          </cell>
          <cell r="AB4564" t="str">
            <v>Chirografario</v>
          </cell>
          <cell r="AK4564">
            <v>304430.87638356164</v>
          </cell>
          <cell r="AL4564" t="str">
            <v>Chirografario</v>
          </cell>
          <cell r="AM4564" t="str">
            <v>Chirografario - Altro</v>
          </cell>
          <cell r="AN4564" t="str">
            <v>SME &amp; CORP. - NON IPO</v>
          </cell>
        </row>
        <row r="4565">
          <cell r="M4565">
            <v>29267.24</v>
          </cell>
          <cell r="N4565">
            <v>29267.239999999998</v>
          </cell>
          <cell r="R4565">
            <v>2451.96</v>
          </cell>
          <cell r="AB4565" t="str">
            <v>Chirografario</v>
          </cell>
          <cell r="AK4565">
            <v>46907.768219178077</v>
          </cell>
          <cell r="AL4565" t="str">
            <v>Chirografario</v>
          </cell>
          <cell r="AM4565" t="str">
            <v>Chirografario - Altro</v>
          </cell>
          <cell r="AN4565" t="str">
            <v>CONSUMER - NON IPO</v>
          </cell>
        </row>
        <row r="4566">
          <cell r="M4566">
            <v>57446.909999999989</v>
          </cell>
          <cell r="N4566">
            <v>57446.909999999989</v>
          </cell>
          <cell r="R4566">
            <v>8308.8900000000012</v>
          </cell>
          <cell r="AB4566" t="str">
            <v>Chirografario</v>
          </cell>
          <cell r="AK4566">
            <v>1510932.42739726</v>
          </cell>
          <cell r="AL4566" t="str">
            <v>Chirografario</v>
          </cell>
          <cell r="AM4566" t="str">
            <v>Chirografario - Altro</v>
          </cell>
          <cell r="AN4566" t="str">
            <v>SME &amp; CORP. - NON IPO</v>
          </cell>
        </row>
        <row r="4567">
          <cell r="M4567">
            <v>33649.279999999999</v>
          </cell>
          <cell r="N4567">
            <v>33649.279999999999</v>
          </cell>
          <cell r="R4567">
            <v>15195.25</v>
          </cell>
          <cell r="AB4567" t="str">
            <v>Chirografario</v>
          </cell>
          <cell r="AK4567">
            <v>373460.91309589043</v>
          </cell>
          <cell r="AL4567" t="str">
            <v>Chirografario</v>
          </cell>
          <cell r="AM4567" t="str">
            <v>Chirografario - Altro</v>
          </cell>
          <cell r="AN4567" t="str">
            <v>SME &amp; CORP. - NON IPO</v>
          </cell>
        </row>
        <row r="4568">
          <cell r="M4568">
            <v>16559.03</v>
          </cell>
          <cell r="N4568">
            <v>16559.03</v>
          </cell>
          <cell r="R4568">
            <v>0</v>
          </cell>
          <cell r="AB4568" t="str">
            <v>Chirografario</v>
          </cell>
          <cell r="AK4568">
            <v>116593.71808219177</v>
          </cell>
          <cell r="AL4568" t="str">
            <v>Chirografario</v>
          </cell>
          <cell r="AM4568" t="str">
            <v>Chirografario - Altro</v>
          </cell>
          <cell r="AN4568" t="str">
            <v>SME &amp; CORP. - NON IPO</v>
          </cell>
        </row>
        <row r="4569">
          <cell r="M4569">
            <v>15339.21</v>
          </cell>
          <cell r="N4569">
            <v>15339.210000000001</v>
          </cell>
          <cell r="R4569">
            <v>311.58999999999997</v>
          </cell>
          <cell r="AB4569" t="str">
            <v>Chirografario</v>
          </cell>
          <cell r="AK4569">
            <v>121957.22580821918</v>
          </cell>
          <cell r="AL4569" t="str">
            <v>Chirografario</v>
          </cell>
          <cell r="AM4569" t="str">
            <v>Chirografario - Altro</v>
          </cell>
          <cell r="AN4569" t="str">
            <v>SME &amp; CORP. - NON IPO</v>
          </cell>
        </row>
        <row r="4570">
          <cell r="M4570">
            <v>41844.840000000004</v>
          </cell>
          <cell r="N4570">
            <v>41844.839999999997</v>
          </cell>
          <cell r="R4570">
            <v>10640.21</v>
          </cell>
          <cell r="AB4570" t="str">
            <v>Chirografario</v>
          </cell>
          <cell r="AK4570">
            <v>715489.44230136985</v>
          </cell>
          <cell r="AL4570" t="str">
            <v>Chirografario</v>
          </cell>
          <cell r="AM4570" t="str">
            <v>Chirografario - Altro</v>
          </cell>
          <cell r="AN4570" t="str">
            <v>CONSUMER - NON IPO</v>
          </cell>
        </row>
        <row r="4571">
          <cell r="M4571">
            <v>9271.5300000000007</v>
          </cell>
          <cell r="N4571">
            <v>29898.78</v>
          </cell>
          <cell r="R4571">
            <v>0</v>
          </cell>
          <cell r="AB4571" t="str">
            <v>Chirografario</v>
          </cell>
          <cell r="AK4571">
            <v>391714.97523287666</v>
          </cell>
          <cell r="AL4571" t="str">
            <v>Chirografario</v>
          </cell>
          <cell r="AM4571" t="str">
            <v>Chirografario - Altro</v>
          </cell>
          <cell r="AN4571" t="str">
            <v>CONSUMER - NON IPO</v>
          </cell>
        </row>
        <row r="4572">
          <cell r="M4572">
            <v>34633.9</v>
          </cell>
          <cell r="N4572">
            <v>34633.9</v>
          </cell>
          <cell r="R4572">
            <v>0</v>
          </cell>
          <cell r="AB4572" t="str">
            <v>Chirografario</v>
          </cell>
          <cell r="AK4572">
            <v>86062.869315068499</v>
          </cell>
          <cell r="AL4572" t="str">
            <v>Chirografario</v>
          </cell>
          <cell r="AM4572" t="str">
            <v>Chirografario - Altro</v>
          </cell>
          <cell r="AN4572" t="str">
            <v>SME &amp; CORP. - NON IPO</v>
          </cell>
        </row>
        <row r="4573">
          <cell r="M4573">
            <v>34450.75</v>
          </cell>
          <cell r="N4573">
            <v>34450.75</v>
          </cell>
          <cell r="R4573">
            <v>9053.49</v>
          </cell>
          <cell r="AB4573" t="str">
            <v>Chirografario</v>
          </cell>
          <cell r="AK4573">
            <v>279287.03904109588</v>
          </cell>
          <cell r="AL4573" t="str">
            <v>Chirografario</v>
          </cell>
          <cell r="AM4573" t="str">
            <v>Chirografario - Altro</v>
          </cell>
          <cell r="AN4573" t="str">
            <v>CONSUMER - NON IPO</v>
          </cell>
        </row>
        <row r="4574">
          <cell r="M4574">
            <v>31143.93</v>
          </cell>
          <cell r="N4574">
            <v>31143.93</v>
          </cell>
          <cell r="R4574">
            <v>3289.24</v>
          </cell>
          <cell r="AB4574" t="str">
            <v>Chirografario</v>
          </cell>
          <cell r="AK4574">
            <v>359136.44210958906</v>
          </cell>
          <cell r="AL4574" t="str">
            <v>Chirografario</v>
          </cell>
          <cell r="AM4574" t="str">
            <v>Chirografario - Altro</v>
          </cell>
          <cell r="AN4574" t="str">
            <v>SME &amp; CORP. - NON IPO</v>
          </cell>
        </row>
        <row r="4575">
          <cell r="M4575">
            <v>31785.229999999996</v>
          </cell>
          <cell r="N4575">
            <v>31785.23</v>
          </cell>
          <cell r="R4575">
            <v>0</v>
          </cell>
          <cell r="AB4575" t="str">
            <v>Chirografario</v>
          </cell>
          <cell r="AK4575">
            <v>57039.248356164382</v>
          </cell>
          <cell r="AL4575" t="str">
            <v>Chirografario</v>
          </cell>
          <cell r="AM4575" t="str">
            <v>Chirografario - Altro</v>
          </cell>
          <cell r="AN4575" t="str">
            <v>SME &amp; CORP. - NON IPO</v>
          </cell>
        </row>
        <row r="4576">
          <cell r="M4576">
            <v>32377.29</v>
          </cell>
          <cell r="N4576">
            <v>32377.29</v>
          </cell>
          <cell r="R4576">
            <v>235.2</v>
          </cell>
          <cell r="AB4576" t="str">
            <v>Chirografario</v>
          </cell>
          <cell r="AK4576">
            <v>268509.74473972601</v>
          </cell>
          <cell r="AL4576" t="str">
            <v>Chirografario</v>
          </cell>
          <cell r="AM4576" t="str">
            <v>Chirografario - Altro</v>
          </cell>
          <cell r="AN4576" t="str">
            <v>CONSUMER - NON IPO</v>
          </cell>
        </row>
        <row r="4577">
          <cell r="M4577">
            <v>67473.429999999993</v>
          </cell>
          <cell r="N4577">
            <v>67473.429999999993</v>
          </cell>
          <cell r="R4577">
            <v>5423.83</v>
          </cell>
          <cell r="AB4577" t="str">
            <v>Chirografario</v>
          </cell>
          <cell r="AK4577">
            <v>269339.14386301365</v>
          </cell>
          <cell r="AL4577" t="str">
            <v>Chirografario</v>
          </cell>
          <cell r="AM4577" t="str">
            <v>Chirografario - Altro</v>
          </cell>
          <cell r="AN4577" t="str">
            <v>CONSUMER - NON IPO</v>
          </cell>
        </row>
        <row r="4578">
          <cell r="M4578">
            <v>33961</v>
          </cell>
          <cell r="N4578">
            <v>33961.000000000007</v>
          </cell>
          <cell r="R4578">
            <v>7702.56</v>
          </cell>
          <cell r="AB4578" t="str">
            <v>Chirografario</v>
          </cell>
          <cell r="AK4578">
            <v>366127.49315068498</v>
          </cell>
          <cell r="AL4578" t="str">
            <v>Chirografario</v>
          </cell>
          <cell r="AM4578" t="str">
            <v>Chirografario - Altro</v>
          </cell>
          <cell r="AN4578" t="str">
            <v>SME &amp; CORP. - NON IPO</v>
          </cell>
        </row>
        <row r="4579">
          <cell r="M4579">
            <v>41852.78</v>
          </cell>
          <cell r="N4579">
            <v>41852.78</v>
          </cell>
          <cell r="R4579">
            <v>3396.8500000000004</v>
          </cell>
          <cell r="AB4579" t="str">
            <v>Chirografario</v>
          </cell>
          <cell r="AK4579">
            <v>67881.769205479446</v>
          </cell>
          <cell r="AL4579" t="str">
            <v>Chirografario</v>
          </cell>
          <cell r="AM4579" t="str">
            <v>Chirografario - Altro</v>
          </cell>
          <cell r="AN4579" t="str">
            <v>SME &amp; CORP. - NON IPO</v>
          </cell>
        </row>
        <row r="4580">
          <cell r="M4580">
            <v>33813.32</v>
          </cell>
          <cell r="N4580">
            <v>33813.32</v>
          </cell>
          <cell r="R4580">
            <v>1260.8599999999999</v>
          </cell>
          <cell r="AB4580" t="str">
            <v>Chirografario</v>
          </cell>
          <cell r="AK4580">
            <v>316918.81567123288</v>
          </cell>
          <cell r="AL4580" t="str">
            <v>Chirografario</v>
          </cell>
          <cell r="AM4580" t="str">
            <v>Chirografario - Altro</v>
          </cell>
          <cell r="AN4580" t="str">
            <v>SME &amp; CORP. - NON IPO</v>
          </cell>
        </row>
        <row r="4581">
          <cell r="M4581">
            <v>37157.800000000003</v>
          </cell>
          <cell r="N4581">
            <v>37157.800000000003</v>
          </cell>
          <cell r="R4581">
            <v>2328.0100000000002</v>
          </cell>
          <cell r="AB4581" t="str">
            <v>Chirografario</v>
          </cell>
          <cell r="AK4581">
            <v>224066.62410958906</v>
          </cell>
          <cell r="AL4581" t="str">
            <v>Chirografario</v>
          </cell>
          <cell r="AM4581" t="str">
            <v>Chirografario - Altro</v>
          </cell>
          <cell r="AN4581" t="str">
            <v>SME &amp; CORP. - NON IPO</v>
          </cell>
        </row>
        <row r="4582">
          <cell r="M4582">
            <v>47267.28</v>
          </cell>
          <cell r="N4582">
            <v>47267.28</v>
          </cell>
          <cell r="R4582">
            <v>6262.91</v>
          </cell>
          <cell r="AB4582" t="str">
            <v>Chirografario</v>
          </cell>
          <cell r="AK4582">
            <v>524602.05830136989</v>
          </cell>
          <cell r="AL4582" t="str">
            <v>Chirografario</v>
          </cell>
          <cell r="AM4582" t="str">
            <v>Chirografario - Altro</v>
          </cell>
          <cell r="AN4582" t="str">
            <v>CONSUMER - NON IPO</v>
          </cell>
        </row>
        <row r="4583">
          <cell r="M4583">
            <v>28090.95</v>
          </cell>
          <cell r="N4583">
            <v>28090.949999999997</v>
          </cell>
          <cell r="R4583">
            <v>13736.41</v>
          </cell>
          <cell r="AB4583" t="str">
            <v>Chirografario</v>
          </cell>
          <cell r="AK4583">
            <v>54719.631369863011</v>
          </cell>
          <cell r="AL4583" t="str">
            <v>Chirografario</v>
          </cell>
          <cell r="AM4583" t="str">
            <v>Chirografario - Altro</v>
          </cell>
          <cell r="AN4583" t="str">
            <v>SME &amp; CORP. - NON IPO</v>
          </cell>
        </row>
        <row r="4584">
          <cell r="M4584">
            <v>74836.37</v>
          </cell>
          <cell r="N4584">
            <v>74836.37</v>
          </cell>
          <cell r="R4584">
            <v>5328.48</v>
          </cell>
          <cell r="AB4584" t="str">
            <v>Chirografario</v>
          </cell>
          <cell r="AK4584">
            <v>851904.43109589035</v>
          </cell>
          <cell r="AL4584" t="str">
            <v>Chirografario</v>
          </cell>
          <cell r="AM4584" t="str">
            <v>Chirografario - Altro</v>
          </cell>
          <cell r="AN4584" t="str">
            <v>SME &amp; CORP. - NON IPO</v>
          </cell>
        </row>
        <row r="4585">
          <cell r="M4585">
            <v>38943.82</v>
          </cell>
          <cell r="N4585">
            <v>38943.82</v>
          </cell>
          <cell r="R4585">
            <v>21548.33</v>
          </cell>
          <cell r="AB4585" t="str">
            <v>Chirografario</v>
          </cell>
          <cell r="AK4585">
            <v>241451.68400000001</v>
          </cell>
          <cell r="AL4585" t="str">
            <v>Chirografario</v>
          </cell>
          <cell r="AM4585" t="str">
            <v>Chirografario - Altro</v>
          </cell>
          <cell r="AN4585" t="str">
            <v>SME &amp; CORP. - NON IPO</v>
          </cell>
        </row>
        <row r="4586">
          <cell r="M4586">
            <v>39119.980000000003</v>
          </cell>
          <cell r="N4586">
            <v>39119.979999999996</v>
          </cell>
          <cell r="R4586">
            <v>2685.96</v>
          </cell>
          <cell r="AB4586" t="str">
            <v>Chirografario</v>
          </cell>
          <cell r="AK4586">
            <v>501485.99019178079</v>
          </cell>
          <cell r="AL4586" t="str">
            <v>Chirografario</v>
          </cell>
          <cell r="AM4586" t="str">
            <v>Chirografario - Altro</v>
          </cell>
          <cell r="AN4586" t="str">
            <v>SME &amp; CORP. - NON IPO</v>
          </cell>
        </row>
        <row r="4587">
          <cell r="M4587">
            <v>21117.24</v>
          </cell>
          <cell r="N4587">
            <v>21117.239999999998</v>
          </cell>
          <cell r="R4587">
            <v>0</v>
          </cell>
          <cell r="AB4587" t="str">
            <v>Chirografario</v>
          </cell>
          <cell r="AK4587">
            <v>197749.93512328767</v>
          </cell>
          <cell r="AL4587" t="str">
            <v>Chirografario</v>
          </cell>
          <cell r="AM4587" t="str">
            <v>Chirografario - Altro</v>
          </cell>
          <cell r="AN4587" t="str">
            <v>CONSUMER - NON IPO</v>
          </cell>
        </row>
        <row r="4588">
          <cell r="M4588">
            <v>38871.22</v>
          </cell>
          <cell r="N4588">
            <v>38871.22</v>
          </cell>
          <cell r="R4588">
            <v>2921.0200000000004</v>
          </cell>
          <cell r="AB4588" t="str">
            <v>Chirografario</v>
          </cell>
          <cell r="AK4588">
            <v>361023.11178082193</v>
          </cell>
          <cell r="AL4588" t="str">
            <v>Chirografario</v>
          </cell>
          <cell r="AM4588" t="str">
            <v>Chirografario - Altro</v>
          </cell>
          <cell r="AN4588" t="str">
            <v>CONSUMER - NON IPO</v>
          </cell>
        </row>
        <row r="4589">
          <cell r="M4589">
            <v>41036.01</v>
          </cell>
          <cell r="N4589">
            <v>41036.01</v>
          </cell>
          <cell r="R4589">
            <v>0</v>
          </cell>
          <cell r="AB4589" t="str">
            <v>Chirografario</v>
          </cell>
          <cell r="AK4589">
            <v>146043.224630137</v>
          </cell>
          <cell r="AL4589" t="str">
            <v>Chirografario</v>
          </cell>
          <cell r="AM4589" t="str">
            <v>Chirografario - Altro</v>
          </cell>
          <cell r="AN4589" t="str">
            <v>CONSUMER - NON IPO</v>
          </cell>
        </row>
        <row r="4590">
          <cell r="M4590">
            <v>47871.71</v>
          </cell>
          <cell r="N4590">
            <v>47871.71</v>
          </cell>
          <cell r="R4590">
            <v>0</v>
          </cell>
          <cell r="AB4590" t="str">
            <v>Chirografario</v>
          </cell>
          <cell r="AK4590">
            <v>353726.03252054792</v>
          </cell>
          <cell r="AL4590" t="str">
            <v>Chirografario</v>
          </cell>
          <cell r="AM4590" t="str">
            <v>Chirografario - Altro</v>
          </cell>
          <cell r="AN4590" t="str">
            <v>CONSUMER - NON IPO</v>
          </cell>
        </row>
        <row r="4591">
          <cell r="M4591">
            <v>55974.25</v>
          </cell>
          <cell r="N4591">
            <v>55974.25</v>
          </cell>
          <cell r="R4591">
            <v>4793.05</v>
          </cell>
          <cell r="AB4591" t="str">
            <v>Chirografario</v>
          </cell>
          <cell r="AK4591">
            <v>413596.03356164385</v>
          </cell>
          <cell r="AL4591" t="str">
            <v>Chirografario</v>
          </cell>
          <cell r="AM4591" t="str">
            <v>Chirografario - Altro</v>
          </cell>
          <cell r="AN4591" t="str">
            <v>CONSUMER - NON IPO</v>
          </cell>
        </row>
        <row r="4592">
          <cell r="M4592">
            <v>28643.83</v>
          </cell>
          <cell r="N4592">
            <v>28643.829999999998</v>
          </cell>
          <cell r="R4592">
            <v>0</v>
          </cell>
          <cell r="AB4592" t="str">
            <v>Chirografario</v>
          </cell>
          <cell r="AK4592">
            <v>221224.53909589039</v>
          </cell>
          <cell r="AL4592" t="str">
            <v>Chirografario</v>
          </cell>
          <cell r="AM4592" t="str">
            <v>Chirografario - Altro</v>
          </cell>
          <cell r="AN4592" t="str">
            <v>CONSUMER - NON IPO</v>
          </cell>
        </row>
        <row r="4593">
          <cell r="M4593">
            <v>30985.439999999999</v>
          </cell>
          <cell r="N4593">
            <v>30985.439999999999</v>
          </cell>
          <cell r="R4593">
            <v>19700.62</v>
          </cell>
          <cell r="AB4593" t="str">
            <v>Chirografario</v>
          </cell>
          <cell r="AK4593">
            <v>238036.09249315067</v>
          </cell>
          <cell r="AL4593" t="str">
            <v>Chirografario</v>
          </cell>
          <cell r="AM4593" t="str">
            <v>Chirografario - Altro</v>
          </cell>
          <cell r="AN4593" t="str">
            <v>CONSUMER - NON IPO</v>
          </cell>
        </row>
        <row r="4594">
          <cell r="M4594">
            <v>31477.38</v>
          </cell>
          <cell r="N4594">
            <v>31477.379999999997</v>
          </cell>
          <cell r="R4594">
            <v>4344.51</v>
          </cell>
          <cell r="AB4594" t="str">
            <v>Chirografario</v>
          </cell>
          <cell r="AK4594">
            <v>188433.08301369863</v>
          </cell>
          <cell r="AL4594" t="str">
            <v>Chirografario</v>
          </cell>
          <cell r="AM4594" t="str">
            <v>Chirografario - Altro</v>
          </cell>
          <cell r="AN4594" t="str">
            <v>SME &amp; CORP. - NON IPO</v>
          </cell>
        </row>
        <row r="4595">
          <cell r="M4595">
            <v>42243.39</v>
          </cell>
          <cell r="N4595">
            <v>42243.39</v>
          </cell>
          <cell r="R4595">
            <v>11036.9</v>
          </cell>
          <cell r="AB4595" t="str">
            <v>Chirografario</v>
          </cell>
          <cell r="AK4595">
            <v>583884.66452054796</v>
          </cell>
          <cell r="AL4595" t="str">
            <v>Chirografario</v>
          </cell>
          <cell r="AM4595" t="str">
            <v>Chirografario - Altro</v>
          </cell>
          <cell r="AN4595" t="str">
            <v>CONSUMER - NON IPO</v>
          </cell>
        </row>
        <row r="4596">
          <cell r="M4596">
            <v>52183.83</v>
          </cell>
          <cell r="N4596">
            <v>52183.83</v>
          </cell>
          <cell r="R4596">
            <v>7922.63</v>
          </cell>
          <cell r="AB4596" t="str">
            <v>Chirografario</v>
          </cell>
          <cell r="AK4596">
            <v>481092.02178082196</v>
          </cell>
          <cell r="AL4596" t="str">
            <v>Chirografario</v>
          </cell>
          <cell r="AM4596" t="str">
            <v>Chirografario - Altro</v>
          </cell>
          <cell r="AN4596" t="str">
            <v>CONSUMER - NON IPO</v>
          </cell>
        </row>
        <row r="4597">
          <cell r="M4597">
            <v>58006.990000000005</v>
          </cell>
          <cell r="N4597">
            <v>58006.990000000005</v>
          </cell>
          <cell r="R4597">
            <v>4982.18</v>
          </cell>
          <cell r="AB4597" t="str">
            <v>Chirografario</v>
          </cell>
          <cell r="AK4597">
            <v>395242.14830136992</v>
          </cell>
          <cell r="AL4597" t="str">
            <v>Chirografario</v>
          </cell>
          <cell r="AM4597" t="str">
            <v>Chirografario - Altro</v>
          </cell>
          <cell r="AN4597" t="str">
            <v>SME &amp; CORP. - NON IPO</v>
          </cell>
        </row>
        <row r="4598">
          <cell r="M4598">
            <v>28229.02</v>
          </cell>
          <cell r="N4598">
            <v>28229.02</v>
          </cell>
          <cell r="R4598">
            <v>16000.21</v>
          </cell>
          <cell r="AB4598" t="str">
            <v>Chirografario</v>
          </cell>
          <cell r="AK4598">
            <v>50502.876876712333</v>
          </cell>
          <cell r="AL4598" t="str">
            <v>Chirografario</v>
          </cell>
          <cell r="AM4598" t="str">
            <v>Chirografario - Altro</v>
          </cell>
          <cell r="AN4598" t="str">
            <v>CONSUMER - NON IPO</v>
          </cell>
        </row>
        <row r="4599">
          <cell r="M4599">
            <v>63341.18</v>
          </cell>
          <cell r="N4599">
            <v>63341.179999999993</v>
          </cell>
          <cell r="R4599">
            <v>3459.31</v>
          </cell>
          <cell r="AB4599" t="str">
            <v>Chirografario</v>
          </cell>
          <cell r="AK4599">
            <v>466815.81972602737</v>
          </cell>
          <cell r="AL4599" t="str">
            <v>Chirografario</v>
          </cell>
          <cell r="AM4599" t="str">
            <v>Chirografario - Altro</v>
          </cell>
          <cell r="AN4599" t="str">
            <v>SME &amp; CORP. - NON IPO</v>
          </cell>
        </row>
        <row r="4600">
          <cell r="M4600">
            <v>38098.400000000001</v>
          </cell>
          <cell r="N4600">
            <v>38098.400000000001</v>
          </cell>
          <cell r="R4600">
            <v>6809.27</v>
          </cell>
          <cell r="AB4600" t="str">
            <v>Chirografario</v>
          </cell>
          <cell r="AK4600">
            <v>226607.19561643837</v>
          </cell>
          <cell r="AL4600" t="str">
            <v>Chirografario</v>
          </cell>
          <cell r="AM4600" t="str">
            <v>Chirografario - Altro</v>
          </cell>
          <cell r="AN4600" t="str">
            <v>CONSUMER - NON IPO</v>
          </cell>
        </row>
        <row r="4601">
          <cell r="M4601">
            <v>70380.509999999995</v>
          </cell>
          <cell r="N4601">
            <v>70380.509999999995</v>
          </cell>
          <cell r="R4601">
            <v>10093.799999999999</v>
          </cell>
          <cell r="AB4601" t="str">
            <v>Chirografario</v>
          </cell>
          <cell r="AK4601">
            <v>759531.03805479442</v>
          </cell>
          <cell r="AL4601" t="str">
            <v>Chirografario</v>
          </cell>
          <cell r="AM4601" t="str">
            <v>Chirografario - Altro</v>
          </cell>
          <cell r="AN4601" t="str">
            <v>SME &amp; CORP. - NON IPO</v>
          </cell>
        </row>
        <row r="4602">
          <cell r="M4602">
            <v>33987.919999999998</v>
          </cell>
          <cell r="N4602">
            <v>33987.919999999998</v>
          </cell>
          <cell r="R4602">
            <v>9661.33</v>
          </cell>
          <cell r="AB4602" t="str">
            <v>Chirografario</v>
          </cell>
          <cell r="AK4602">
            <v>339320.49446575338</v>
          </cell>
          <cell r="AL4602" t="str">
            <v>Chirografario</v>
          </cell>
          <cell r="AM4602" t="str">
            <v>Chirografario - Altro</v>
          </cell>
          <cell r="AN4602" t="str">
            <v>SME &amp; CORP. - NON IPO</v>
          </cell>
        </row>
        <row r="4603">
          <cell r="M4603">
            <v>35101.68</v>
          </cell>
          <cell r="N4603">
            <v>35101.68</v>
          </cell>
          <cell r="R4603">
            <v>0</v>
          </cell>
          <cell r="AB4603" t="str">
            <v>Chirografario</v>
          </cell>
          <cell r="AK4603">
            <v>267734.45786301367</v>
          </cell>
          <cell r="AL4603" t="str">
            <v>Chirografario</v>
          </cell>
          <cell r="AM4603" t="str">
            <v>Chirografario - Altro</v>
          </cell>
          <cell r="AN4603" t="str">
            <v>CONSUMER - NON IPO</v>
          </cell>
        </row>
        <row r="4604">
          <cell r="M4604">
            <v>74948.67</v>
          </cell>
          <cell r="N4604">
            <v>74948.67</v>
          </cell>
          <cell r="R4604">
            <v>0</v>
          </cell>
          <cell r="AB4604" t="str">
            <v>Chirografario</v>
          </cell>
          <cell r="AK4604">
            <v>525462.04528767127</v>
          </cell>
          <cell r="AL4604" t="str">
            <v>Chirografario</v>
          </cell>
          <cell r="AM4604" t="str">
            <v>Chirografario - Altro</v>
          </cell>
          <cell r="AN4604" t="str">
            <v>SME &amp; CORP. - NON IPO</v>
          </cell>
        </row>
        <row r="4605">
          <cell r="M4605">
            <v>42497.77</v>
          </cell>
          <cell r="N4605">
            <v>42497.770000000004</v>
          </cell>
          <cell r="R4605">
            <v>20811.25</v>
          </cell>
          <cell r="AB4605" t="str">
            <v>Chirografario</v>
          </cell>
          <cell r="AK4605">
            <v>237521.78301369864</v>
          </cell>
          <cell r="AL4605" t="str">
            <v>Chirografario</v>
          </cell>
          <cell r="AM4605" t="str">
            <v>Chirografario - Altro</v>
          </cell>
          <cell r="AN4605" t="str">
            <v>SME &amp; CORP. - NON IPO</v>
          </cell>
        </row>
        <row r="4606">
          <cell r="M4606">
            <v>25080.04</v>
          </cell>
          <cell r="N4606">
            <v>25080.04</v>
          </cell>
          <cell r="R4606">
            <v>5718.43</v>
          </cell>
          <cell r="AB4606" t="str">
            <v>Chirografario</v>
          </cell>
          <cell r="AK4606">
            <v>132408.86871232878</v>
          </cell>
          <cell r="AL4606" t="str">
            <v>Chirografario</v>
          </cell>
          <cell r="AM4606" t="str">
            <v>Chirografario - Altro</v>
          </cell>
          <cell r="AN4606" t="str">
            <v>SME &amp; CORP. - NON IPO</v>
          </cell>
        </row>
        <row r="4607">
          <cell r="M4607">
            <v>55726.48</v>
          </cell>
          <cell r="N4607">
            <v>55726.48</v>
          </cell>
          <cell r="R4607">
            <v>0</v>
          </cell>
          <cell r="AB4607" t="str">
            <v>Chirografario</v>
          </cell>
          <cell r="AK4607">
            <v>247639.31660273974</v>
          </cell>
          <cell r="AL4607" t="str">
            <v>Chirografario</v>
          </cell>
          <cell r="AM4607" t="str">
            <v>Chirografario - Altro</v>
          </cell>
          <cell r="AN4607" t="str">
            <v>SME &amp; CORP. - NON IPO</v>
          </cell>
        </row>
        <row r="4608">
          <cell r="M4608">
            <v>40298.07</v>
          </cell>
          <cell r="N4608">
            <v>40298.07</v>
          </cell>
          <cell r="R4608">
            <v>16861.54</v>
          </cell>
          <cell r="AB4608" t="str">
            <v>Chirografario</v>
          </cell>
          <cell r="AK4608">
            <v>237813.81583561643</v>
          </cell>
          <cell r="AL4608" t="str">
            <v>Chirografario</v>
          </cell>
          <cell r="AM4608" t="str">
            <v>Chirografario - Altro</v>
          </cell>
          <cell r="AN4608" t="str">
            <v>SME &amp; CORP. - NON IPO</v>
          </cell>
        </row>
        <row r="4609">
          <cell r="M4609">
            <v>42395.430000000008</v>
          </cell>
          <cell r="N4609">
            <v>42395.430000000008</v>
          </cell>
          <cell r="R4609">
            <v>5796.6999999999989</v>
          </cell>
          <cell r="AB4609" t="str">
            <v>Chirografario</v>
          </cell>
          <cell r="AK4609">
            <v>283410.5457534247</v>
          </cell>
          <cell r="AL4609" t="str">
            <v>Chirografario</v>
          </cell>
          <cell r="AM4609" t="str">
            <v>Chirografario - Altro</v>
          </cell>
          <cell r="AN4609" t="str">
            <v>SME &amp; CORP. - NON IPO</v>
          </cell>
        </row>
        <row r="4610">
          <cell r="M4610">
            <v>49594.27</v>
          </cell>
          <cell r="N4610">
            <v>49594.27</v>
          </cell>
          <cell r="R4610">
            <v>7859.3</v>
          </cell>
          <cell r="AB4610" t="str">
            <v>Chirografario</v>
          </cell>
          <cell r="AK4610">
            <v>97558.043452054786</v>
          </cell>
          <cell r="AL4610" t="str">
            <v>Chirografario</v>
          </cell>
          <cell r="AM4610" t="str">
            <v>Chirografario - Altro</v>
          </cell>
          <cell r="AN4610" t="str">
            <v>SME &amp; CORP. - NON IPO</v>
          </cell>
        </row>
        <row r="4611">
          <cell r="M4611">
            <v>27486.29</v>
          </cell>
          <cell r="N4611">
            <v>27486.29</v>
          </cell>
          <cell r="R4611">
            <v>16844.739999999998</v>
          </cell>
          <cell r="AB4611" t="str">
            <v>Chirografario</v>
          </cell>
          <cell r="AK4611">
            <v>141497.9148219178</v>
          </cell>
          <cell r="AL4611" t="str">
            <v>Chirografario</v>
          </cell>
          <cell r="AM4611" t="str">
            <v>Chirografario - Altro</v>
          </cell>
          <cell r="AN4611" t="str">
            <v>CONSUMER - NON IPO</v>
          </cell>
        </row>
        <row r="4612">
          <cell r="M4612">
            <v>27474.32</v>
          </cell>
          <cell r="N4612">
            <v>27474.32</v>
          </cell>
          <cell r="R4612">
            <v>4999.3</v>
          </cell>
          <cell r="AB4612" t="str">
            <v>Chirografario</v>
          </cell>
          <cell r="AK4612">
            <v>189760.98827397262</v>
          </cell>
          <cell r="AL4612" t="str">
            <v>Chirografario</v>
          </cell>
          <cell r="AM4612" t="str">
            <v>Chirografario - Altro</v>
          </cell>
          <cell r="AN4612" t="str">
            <v>CONSUMER - NON IPO</v>
          </cell>
        </row>
        <row r="4613">
          <cell r="M4613">
            <v>61626.559999999998</v>
          </cell>
          <cell r="N4613">
            <v>61626.559999999998</v>
          </cell>
          <cell r="R4613">
            <v>2008.61</v>
          </cell>
          <cell r="AB4613" t="str">
            <v>Chirografario</v>
          </cell>
          <cell r="AK4613">
            <v>184542.00021917807</v>
          </cell>
          <cell r="AL4613" t="str">
            <v>Chirografario</v>
          </cell>
          <cell r="AM4613" t="str">
            <v>Chirografario - Altro</v>
          </cell>
          <cell r="AN4613" t="str">
            <v>SME &amp; CORP. - NON IPO</v>
          </cell>
        </row>
        <row r="4614">
          <cell r="M4614">
            <v>34783.440000000002</v>
          </cell>
          <cell r="N4614">
            <v>34783.440000000002</v>
          </cell>
          <cell r="R4614">
            <v>6016.06</v>
          </cell>
          <cell r="AB4614" t="str">
            <v>Chirografario</v>
          </cell>
          <cell r="AK4614">
            <v>271692.02038356167</v>
          </cell>
          <cell r="AL4614" t="str">
            <v>Chirografario</v>
          </cell>
          <cell r="AM4614" t="str">
            <v>Chirografario - Altro</v>
          </cell>
          <cell r="AN4614" t="str">
            <v>CONSUMER - NON IPO</v>
          </cell>
        </row>
        <row r="4615">
          <cell r="M4615">
            <v>63729.19</v>
          </cell>
          <cell r="N4615">
            <v>63729.189999999995</v>
          </cell>
          <cell r="R4615">
            <v>5013.71</v>
          </cell>
          <cell r="AB4615" t="str">
            <v>Chirografario</v>
          </cell>
          <cell r="AK4615">
            <v>118902.95449315068</v>
          </cell>
          <cell r="AL4615" t="str">
            <v>Chirografario</v>
          </cell>
          <cell r="AM4615" t="str">
            <v>Chirografario - Altro</v>
          </cell>
          <cell r="AN4615" t="str">
            <v>CONSUMER - NON IPO</v>
          </cell>
        </row>
        <row r="4616">
          <cell r="M4616">
            <v>60171.77</v>
          </cell>
          <cell r="N4616">
            <v>60171.770000000004</v>
          </cell>
          <cell r="R4616">
            <v>5099.79</v>
          </cell>
          <cell r="AB4616" t="str">
            <v>Chirografario</v>
          </cell>
          <cell r="AK4616">
            <v>450711.28542465757</v>
          </cell>
          <cell r="AL4616" t="str">
            <v>Chirografario</v>
          </cell>
          <cell r="AM4616" t="str">
            <v>Chirografario - Altro</v>
          </cell>
          <cell r="AN4616" t="str">
            <v>SME &amp; CORP. - NON IPO</v>
          </cell>
        </row>
        <row r="4617">
          <cell r="M4617">
            <v>60042.35</v>
          </cell>
          <cell r="N4617">
            <v>60042.350000000006</v>
          </cell>
          <cell r="R4617">
            <v>0</v>
          </cell>
          <cell r="AB4617" t="str">
            <v>Chirografario</v>
          </cell>
          <cell r="AK4617">
            <v>483135.29301369871</v>
          </cell>
          <cell r="AL4617" t="str">
            <v>Chirografario</v>
          </cell>
          <cell r="AM4617" t="str">
            <v>Chirografario - Altro</v>
          </cell>
          <cell r="AN4617" t="str">
            <v>SME &amp; CORP. - NON IPO</v>
          </cell>
        </row>
        <row r="4618">
          <cell r="M4618">
            <v>32958.699999999997</v>
          </cell>
          <cell r="N4618">
            <v>32958.699999999997</v>
          </cell>
          <cell r="R4618">
            <v>2982</v>
          </cell>
          <cell r="AB4618" t="str">
            <v>Chirografario</v>
          </cell>
          <cell r="AK4618">
            <v>257439.05123287669</v>
          </cell>
          <cell r="AL4618" t="str">
            <v>Chirografario</v>
          </cell>
          <cell r="AM4618" t="str">
            <v>Chirografario - Altro</v>
          </cell>
          <cell r="AN4618" t="str">
            <v>SME &amp; CORP. - NON IPO</v>
          </cell>
        </row>
        <row r="4619">
          <cell r="M4619">
            <v>40441.1</v>
          </cell>
          <cell r="N4619">
            <v>40441.1</v>
          </cell>
          <cell r="R4619">
            <v>1650.5</v>
          </cell>
          <cell r="AB4619" t="str">
            <v>Chirografario</v>
          </cell>
          <cell r="AK4619">
            <v>275553.46767123288</v>
          </cell>
          <cell r="AL4619" t="str">
            <v>Chirografario</v>
          </cell>
          <cell r="AM4619" t="str">
            <v>Chirografario - Altro</v>
          </cell>
          <cell r="AN4619" t="str">
            <v>SME &amp; CORP. - NON IPO</v>
          </cell>
        </row>
        <row r="4620">
          <cell r="M4620">
            <v>31897.47</v>
          </cell>
          <cell r="N4620">
            <v>31897.469999999998</v>
          </cell>
          <cell r="R4620">
            <v>2158.5100000000002</v>
          </cell>
          <cell r="AB4620" t="str">
            <v>Chirografario</v>
          </cell>
          <cell r="AK4620">
            <v>41423.015835616432</v>
          </cell>
          <cell r="AL4620" t="str">
            <v>Chirografario</v>
          </cell>
          <cell r="AM4620" t="str">
            <v>Chirografario - Altro</v>
          </cell>
          <cell r="AN4620" t="str">
            <v>SME &amp; CORP. - NON IPO</v>
          </cell>
        </row>
        <row r="4621">
          <cell r="M4621">
            <v>26800.67</v>
          </cell>
          <cell r="N4621">
            <v>26800.670000000002</v>
          </cell>
          <cell r="R4621">
            <v>0</v>
          </cell>
          <cell r="AB4621" t="str">
            <v>Chirografario</v>
          </cell>
          <cell r="AK4621">
            <v>115940.43268493153</v>
          </cell>
          <cell r="AL4621" t="str">
            <v>Chirografario</v>
          </cell>
          <cell r="AM4621" t="str">
            <v>Chirografario - Altro</v>
          </cell>
          <cell r="AN4621" t="str">
            <v>CONSUMER - NON IPO</v>
          </cell>
        </row>
        <row r="4622">
          <cell r="M4622">
            <v>39398.79</v>
          </cell>
          <cell r="N4622">
            <v>39398.79</v>
          </cell>
          <cell r="R4622">
            <v>7673.65</v>
          </cell>
          <cell r="AB4622" t="str">
            <v>Chirografario</v>
          </cell>
          <cell r="AK4622">
            <v>72968.717917808215</v>
          </cell>
          <cell r="AL4622" t="str">
            <v>Chirografario</v>
          </cell>
          <cell r="AM4622" t="str">
            <v>Chirografario - Altro</v>
          </cell>
          <cell r="AN4622" t="str">
            <v>SME &amp; CORP. - NON IPO</v>
          </cell>
        </row>
        <row r="4623">
          <cell r="M4623">
            <v>64939.08</v>
          </cell>
          <cell r="N4623">
            <v>64939.08</v>
          </cell>
          <cell r="R4623">
            <v>1114.22</v>
          </cell>
          <cell r="AB4623" t="str">
            <v>Chirografario</v>
          </cell>
          <cell r="AK4623">
            <v>603310.74049315066</v>
          </cell>
          <cell r="AL4623" t="str">
            <v>Chirografario</v>
          </cell>
          <cell r="AM4623" t="str">
            <v>Chirografario - Altro</v>
          </cell>
          <cell r="AN4623" t="str">
            <v>SME &amp; CORP. - NON IPO</v>
          </cell>
        </row>
        <row r="4624">
          <cell r="M4624">
            <v>41118.54</v>
          </cell>
          <cell r="N4624">
            <v>41118.54</v>
          </cell>
          <cell r="R4624">
            <v>3047.48</v>
          </cell>
          <cell r="AB4624" t="str">
            <v>Chirografario</v>
          </cell>
          <cell r="AK4624">
            <v>400145.35364383564</v>
          </cell>
          <cell r="AL4624" t="str">
            <v>Chirografario</v>
          </cell>
          <cell r="AM4624" t="str">
            <v>Chirografario - Altro</v>
          </cell>
          <cell r="AN4624" t="str">
            <v>SME &amp; CORP. - NON IPO</v>
          </cell>
        </row>
        <row r="4625">
          <cell r="M4625">
            <v>30517.32</v>
          </cell>
          <cell r="N4625">
            <v>30517.32</v>
          </cell>
          <cell r="R4625">
            <v>2614.67</v>
          </cell>
          <cell r="AB4625" t="str">
            <v>Chirografario</v>
          </cell>
          <cell r="AK4625">
            <v>235025.16854794518</v>
          </cell>
          <cell r="AL4625" t="str">
            <v>Chirografario</v>
          </cell>
          <cell r="AM4625" t="str">
            <v>Chirografario - Altro</v>
          </cell>
          <cell r="AN4625" t="str">
            <v>CONSUMER - NON IPO</v>
          </cell>
        </row>
        <row r="4626">
          <cell r="M4626">
            <v>52645.58</v>
          </cell>
          <cell r="N4626">
            <v>52645.58</v>
          </cell>
          <cell r="R4626">
            <v>2157.37</v>
          </cell>
          <cell r="AB4626" t="str">
            <v>Chirografario</v>
          </cell>
          <cell r="AK4626">
            <v>390009.9953972603</v>
          </cell>
          <cell r="AL4626" t="str">
            <v>Chirografario</v>
          </cell>
          <cell r="AM4626" t="str">
            <v>Chirografario - Altro</v>
          </cell>
          <cell r="AN4626" t="str">
            <v>CONSUMER - NON IPO</v>
          </cell>
        </row>
        <row r="4627">
          <cell r="M4627">
            <v>29497.37</v>
          </cell>
          <cell r="N4627">
            <v>29497.37</v>
          </cell>
          <cell r="R4627">
            <v>2053.2199999999998</v>
          </cell>
          <cell r="AB4627" t="str">
            <v>Chirografario</v>
          </cell>
          <cell r="AK4627">
            <v>245595.91076712328</v>
          </cell>
          <cell r="AL4627" t="str">
            <v>Chirografario</v>
          </cell>
          <cell r="AM4627" t="str">
            <v>Chirografario - Altro</v>
          </cell>
          <cell r="AN4627" t="str">
            <v>SME &amp; CORP. - NON IPO</v>
          </cell>
        </row>
        <row r="4628">
          <cell r="M4628">
            <v>43616.25</v>
          </cell>
          <cell r="N4628">
            <v>43616.25</v>
          </cell>
          <cell r="R4628">
            <v>0</v>
          </cell>
          <cell r="AB4628" t="str">
            <v>Chirografario</v>
          </cell>
          <cell r="AK4628">
            <v>305074.75684931508</v>
          </cell>
          <cell r="AL4628" t="str">
            <v>Chirografario</v>
          </cell>
          <cell r="AM4628" t="str">
            <v>Chirografario - Altro</v>
          </cell>
          <cell r="AN4628" t="str">
            <v>SME &amp; CORP. - NON IPO</v>
          </cell>
        </row>
        <row r="4629">
          <cell r="M4629">
            <v>30814.27</v>
          </cell>
          <cell r="N4629">
            <v>30814.269999999997</v>
          </cell>
          <cell r="R4629">
            <v>0</v>
          </cell>
          <cell r="AB4629" t="str">
            <v>Chirografario</v>
          </cell>
          <cell r="AK4629">
            <v>216966.22986301366</v>
          </cell>
          <cell r="AL4629" t="str">
            <v>Chirografario</v>
          </cell>
          <cell r="AM4629" t="str">
            <v>Chirografario - Altro</v>
          </cell>
          <cell r="AN4629" t="str">
            <v>SME &amp; CORP. - NON IPO</v>
          </cell>
        </row>
        <row r="4630">
          <cell r="M4630">
            <v>64700.72</v>
          </cell>
          <cell r="N4630">
            <v>64700.72</v>
          </cell>
          <cell r="R4630">
            <v>10679.26</v>
          </cell>
          <cell r="AB4630" t="str">
            <v>Chirografario</v>
          </cell>
          <cell r="AK4630">
            <v>258271.09326027398</v>
          </cell>
          <cell r="AL4630" t="str">
            <v>Chirografario</v>
          </cell>
          <cell r="AM4630" t="str">
            <v>Chirografario - Altro</v>
          </cell>
          <cell r="AN4630" t="str">
            <v>SME &amp; CORP. - NON IPO</v>
          </cell>
        </row>
        <row r="4631">
          <cell r="M4631">
            <v>29191.599999999999</v>
          </cell>
          <cell r="N4631">
            <v>29191.600000000002</v>
          </cell>
          <cell r="R4631">
            <v>11660.72</v>
          </cell>
          <cell r="AB4631" t="str">
            <v>Chirografario</v>
          </cell>
          <cell r="AK4631">
            <v>106209.43780821918</v>
          </cell>
          <cell r="AL4631" t="str">
            <v>Chirografario</v>
          </cell>
          <cell r="AM4631" t="str">
            <v>Chirografario - Altro</v>
          </cell>
          <cell r="AN4631" t="str">
            <v>SME &amp; CORP. - NON IPO</v>
          </cell>
        </row>
        <row r="4632">
          <cell r="M4632">
            <v>38644.379999999997</v>
          </cell>
          <cell r="N4632">
            <v>38644.379999999997</v>
          </cell>
          <cell r="R4632">
            <v>0</v>
          </cell>
          <cell r="AB4632" t="str">
            <v>Chirografario</v>
          </cell>
          <cell r="AK4632">
            <v>123238.51594520546</v>
          </cell>
          <cell r="AL4632" t="str">
            <v>Chirografario</v>
          </cell>
          <cell r="AM4632" t="str">
            <v>Chirografario - Altro</v>
          </cell>
          <cell r="AN4632" t="str">
            <v>CONSUMER - NON IPO</v>
          </cell>
        </row>
        <row r="4633">
          <cell r="M4633">
            <v>28199.920000000002</v>
          </cell>
          <cell r="N4633">
            <v>28199.920000000002</v>
          </cell>
          <cell r="R4633">
            <v>5039.55</v>
          </cell>
          <cell r="AB4633" t="str">
            <v>Chirografario</v>
          </cell>
          <cell r="AK4633">
            <v>93793.706520547945</v>
          </cell>
          <cell r="AL4633" t="str">
            <v>Chirografario</v>
          </cell>
          <cell r="AM4633" t="str">
            <v>Chirografario - Altro</v>
          </cell>
          <cell r="AN4633" t="str">
            <v>CONSUMER - NON IPO</v>
          </cell>
        </row>
        <row r="4634">
          <cell r="M4634">
            <v>48374.27</v>
          </cell>
          <cell r="N4634">
            <v>48374.27</v>
          </cell>
          <cell r="R4634">
            <v>0</v>
          </cell>
          <cell r="AB4634" t="str">
            <v>Chirografario</v>
          </cell>
          <cell r="AK4634">
            <v>376921.70926027396</v>
          </cell>
          <cell r="AL4634" t="str">
            <v>Chirografario</v>
          </cell>
          <cell r="AM4634" t="str">
            <v>Chirografario - Altro</v>
          </cell>
          <cell r="AN4634" t="str">
            <v>SME &amp; CORP. - NON IPO</v>
          </cell>
        </row>
        <row r="4635">
          <cell r="M4635">
            <v>74817.62</v>
          </cell>
          <cell r="N4635">
            <v>74817.62</v>
          </cell>
          <cell r="R4635">
            <v>1566.84</v>
          </cell>
          <cell r="AB4635" t="str">
            <v>Chirografario</v>
          </cell>
          <cell r="AK4635">
            <v>675408.37780821905</v>
          </cell>
          <cell r="AL4635" t="str">
            <v>Chirografario</v>
          </cell>
          <cell r="AM4635" t="str">
            <v>Chirografario - Altro</v>
          </cell>
          <cell r="AN4635" t="str">
            <v>SME &amp; CORP. - NON IPO</v>
          </cell>
        </row>
        <row r="4636">
          <cell r="M4636">
            <v>32829.29</v>
          </cell>
          <cell r="N4636">
            <v>32829.29</v>
          </cell>
          <cell r="R4636">
            <v>0</v>
          </cell>
          <cell r="AB4636" t="str">
            <v>Chirografario</v>
          </cell>
          <cell r="AK4636">
            <v>155152.12397260274</v>
          </cell>
          <cell r="AL4636" t="str">
            <v>Chirografario</v>
          </cell>
          <cell r="AM4636" t="str">
            <v>Chirografario - Altro</v>
          </cell>
          <cell r="AN4636" t="str">
            <v>SME &amp; CORP. - NON IPO</v>
          </cell>
        </row>
        <row r="4637">
          <cell r="M4637">
            <v>43026.15</v>
          </cell>
          <cell r="N4637">
            <v>43026.15</v>
          </cell>
          <cell r="R4637">
            <v>11099.66</v>
          </cell>
          <cell r="AB4637" t="str">
            <v>Chirografario</v>
          </cell>
          <cell r="AK4637">
            <v>169511.24301369864</v>
          </cell>
          <cell r="AL4637" t="str">
            <v>Chirografario</v>
          </cell>
          <cell r="AM4637" t="str">
            <v>Chirografario - Altro</v>
          </cell>
          <cell r="AN4637" t="str">
            <v>SME &amp; CORP. - NON IPO</v>
          </cell>
        </row>
        <row r="4638">
          <cell r="M4638">
            <v>31300.46</v>
          </cell>
          <cell r="N4638">
            <v>31300.46</v>
          </cell>
          <cell r="R4638">
            <v>4825.37</v>
          </cell>
          <cell r="AB4638" t="str">
            <v>Chirografario</v>
          </cell>
          <cell r="AK4638">
            <v>266782.82482191781</v>
          </cell>
          <cell r="AL4638" t="str">
            <v>Chirografario</v>
          </cell>
          <cell r="AM4638" t="str">
            <v>Chirografario - Altro</v>
          </cell>
          <cell r="AN4638" t="str">
            <v>CONSUMER - NON IPO</v>
          </cell>
        </row>
        <row r="4639">
          <cell r="M4639">
            <v>33350.559999999998</v>
          </cell>
          <cell r="N4639">
            <v>33350.560000000005</v>
          </cell>
          <cell r="R4639">
            <v>8479.0400000000009</v>
          </cell>
          <cell r="AB4639" t="str">
            <v>Chirografario</v>
          </cell>
          <cell r="AK4639">
            <v>247251.0009863014</v>
          </cell>
          <cell r="AL4639" t="str">
            <v>Chirografario</v>
          </cell>
          <cell r="AM4639" t="str">
            <v>Chirografario - Altro</v>
          </cell>
          <cell r="AN4639" t="str">
            <v>CONSUMER - NON IPO</v>
          </cell>
        </row>
        <row r="4640">
          <cell r="M4640">
            <v>51116.59</v>
          </cell>
          <cell r="N4640">
            <v>51116.59</v>
          </cell>
          <cell r="R4640">
            <v>34329.26</v>
          </cell>
          <cell r="AB4640" t="str">
            <v>Chirografario</v>
          </cell>
          <cell r="AK4640">
            <v>377562.53873972601</v>
          </cell>
          <cell r="AL4640" t="str">
            <v>Chirografario</v>
          </cell>
          <cell r="AM4640" t="str">
            <v>Chirografario - Altro</v>
          </cell>
          <cell r="AN4640" t="str">
            <v>CONSUMER - NON IPO</v>
          </cell>
        </row>
        <row r="4641">
          <cell r="M4641">
            <v>52193.15</v>
          </cell>
          <cell r="N4641">
            <v>52193.15</v>
          </cell>
          <cell r="R4641">
            <v>3962.1400000000003</v>
          </cell>
          <cell r="AB4641" t="str">
            <v>Chirografario</v>
          </cell>
          <cell r="AK4641">
            <v>449004.08493150689</v>
          </cell>
          <cell r="AL4641" t="str">
            <v>Chirografario</v>
          </cell>
          <cell r="AM4641" t="str">
            <v>Chirografario - Altro</v>
          </cell>
          <cell r="AN4641" t="str">
            <v>SME &amp; CORP. - NON IPO</v>
          </cell>
        </row>
        <row r="4642">
          <cell r="M4642">
            <v>45078.3</v>
          </cell>
          <cell r="N4642">
            <v>45078.3</v>
          </cell>
          <cell r="R4642">
            <v>3738.84</v>
          </cell>
          <cell r="AB4642" t="str">
            <v>Chirografario</v>
          </cell>
          <cell r="AK4642">
            <v>104729.85863013698</v>
          </cell>
          <cell r="AL4642" t="str">
            <v>Chirografario</v>
          </cell>
          <cell r="AM4642" t="str">
            <v>Chirografario - Altro</v>
          </cell>
          <cell r="AN4642" t="str">
            <v>SME &amp; CORP. - NON IPO</v>
          </cell>
        </row>
        <row r="4643">
          <cell r="M4643">
            <v>45069.5</v>
          </cell>
          <cell r="N4643">
            <v>45069.5</v>
          </cell>
          <cell r="R4643">
            <v>6229.62</v>
          </cell>
          <cell r="AB4643" t="str">
            <v>Chirografario</v>
          </cell>
          <cell r="AK4643">
            <v>492924.50410958903</v>
          </cell>
          <cell r="AL4643" t="str">
            <v>Chirografario</v>
          </cell>
          <cell r="AM4643" t="str">
            <v>Chirografario - Altro</v>
          </cell>
          <cell r="AN4643" t="str">
            <v>CONSUMER - NON IPO</v>
          </cell>
        </row>
        <row r="4644">
          <cell r="M4644">
            <v>38319.449999999997</v>
          </cell>
          <cell r="N4644">
            <v>38319.449999999997</v>
          </cell>
          <cell r="R4644">
            <v>318.58999999999997</v>
          </cell>
          <cell r="AB4644" t="str">
            <v>Chirografario</v>
          </cell>
          <cell r="AK4644">
            <v>419099.29972602736</v>
          </cell>
          <cell r="AL4644" t="str">
            <v>Chirografario</v>
          </cell>
          <cell r="AM4644" t="str">
            <v>Chirografario - Altro</v>
          </cell>
          <cell r="AN4644" t="str">
            <v>SME &amp; CORP. - NON IPO</v>
          </cell>
        </row>
        <row r="4645">
          <cell r="M4645">
            <v>42251.38</v>
          </cell>
          <cell r="N4645">
            <v>42251.380000000005</v>
          </cell>
          <cell r="R4645">
            <v>2430.23</v>
          </cell>
          <cell r="AB4645" t="str">
            <v>Chirografario</v>
          </cell>
          <cell r="AK4645">
            <v>93763.336438356171</v>
          </cell>
          <cell r="AL4645" t="str">
            <v>Chirografario</v>
          </cell>
          <cell r="AM4645" t="str">
            <v>Chirografario - Altro</v>
          </cell>
          <cell r="AN4645" t="str">
            <v>SME &amp; CORP. - NON IPO</v>
          </cell>
        </row>
        <row r="4646">
          <cell r="M4646">
            <v>29277.39</v>
          </cell>
          <cell r="N4646">
            <v>29277.39</v>
          </cell>
          <cell r="R4646">
            <v>3208.63</v>
          </cell>
          <cell r="AB4646" t="str">
            <v>Chirografario</v>
          </cell>
          <cell r="AK4646">
            <v>291650.93161643838</v>
          </cell>
          <cell r="AL4646" t="str">
            <v>Chirografario</v>
          </cell>
          <cell r="AM4646" t="str">
            <v>Chirografario - Altro</v>
          </cell>
          <cell r="AN4646" t="str">
            <v>SME &amp; CORP. - NON IPO</v>
          </cell>
        </row>
        <row r="4647">
          <cell r="M4647">
            <v>96058.54</v>
          </cell>
          <cell r="N4647">
            <v>96058.54</v>
          </cell>
          <cell r="R4647">
            <v>0</v>
          </cell>
          <cell r="AB4647" t="str">
            <v>Chirografario</v>
          </cell>
          <cell r="AK4647">
            <v>617932.74498630129</v>
          </cell>
          <cell r="AL4647" t="str">
            <v>Chirografario</v>
          </cell>
          <cell r="AM4647" t="str">
            <v>Chirografario - Altro</v>
          </cell>
          <cell r="AN4647" t="str">
            <v>SME &amp; CORP. - NON IPO</v>
          </cell>
        </row>
        <row r="4648">
          <cell r="M4648">
            <v>59065.59</v>
          </cell>
          <cell r="N4648">
            <v>59065.59</v>
          </cell>
          <cell r="R4648">
            <v>18462.45</v>
          </cell>
          <cell r="AB4648" t="str">
            <v>Chirografario</v>
          </cell>
          <cell r="AK4648">
            <v>379961.65841095889</v>
          </cell>
          <cell r="AL4648" t="str">
            <v>Chirografario</v>
          </cell>
          <cell r="AM4648" t="str">
            <v>Chirografario - Altro</v>
          </cell>
          <cell r="AN4648" t="str">
            <v>SME &amp; CORP. - NON IPO</v>
          </cell>
        </row>
        <row r="4649">
          <cell r="M4649">
            <v>21417.08</v>
          </cell>
          <cell r="N4649">
            <v>21417.079999999998</v>
          </cell>
          <cell r="R4649">
            <v>0</v>
          </cell>
          <cell r="AB4649" t="str">
            <v>Chirografario</v>
          </cell>
          <cell r="AK4649">
            <v>182602.61084931504</v>
          </cell>
          <cell r="AL4649" t="str">
            <v>Chirografario</v>
          </cell>
          <cell r="AM4649" t="str">
            <v>Chirografario - Altro</v>
          </cell>
          <cell r="AN4649" t="str">
            <v>SME &amp; CORP. - NON IPO</v>
          </cell>
        </row>
        <row r="4650">
          <cell r="M4650">
            <v>38585.730000000003</v>
          </cell>
          <cell r="N4650">
            <v>38585.729999999996</v>
          </cell>
          <cell r="R4650">
            <v>4001.11</v>
          </cell>
          <cell r="AB4650" t="str">
            <v>Chirografario</v>
          </cell>
          <cell r="AK4650">
            <v>101062.89830136985</v>
          </cell>
          <cell r="AL4650" t="str">
            <v>Chirografario</v>
          </cell>
          <cell r="AM4650" t="str">
            <v>Chirografario - Altro</v>
          </cell>
          <cell r="AN4650" t="str">
            <v>SME &amp; CORP. - NON IPO</v>
          </cell>
        </row>
        <row r="4651">
          <cell r="M4651">
            <v>33072.99</v>
          </cell>
          <cell r="N4651">
            <v>33072.99</v>
          </cell>
          <cell r="R4651">
            <v>15491.81</v>
          </cell>
          <cell r="AB4651" t="str">
            <v>Chirografario</v>
          </cell>
          <cell r="AK4651">
            <v>318044.3695890411</v>
          </cell>
          <cell r="AL4651" t="str">
            <v>Chirografario</v>
          </cell>
          <cell r="AM4651" t="str">
            <v>Chirografario - Altro</v>
          </cell>
          <cell r="AN4651" t="str">
            <v>CONSUMER - NON IPO</v>
          </cell>
        </row>
        <row r="4652">
          <cell r="M4652">
            <v>52760.75</v>
          </cell>
          <cell r="N4652">
            <v>52760.75</v>
          </cell>
          <cell r="R4652">
            <v>17508.23</v>
          </cell>
          <cell r="AB4652" t="str">
            <v>Chirografario</v>
          </cell>
          <cell r="AK4652">
            <v>507370.5</v>
          </cell>
          <cell r="AL4652" t="str">
            <v>Chirografario</v>
          </cell>
          <cell r="AM4652" t="str">
            <v>Chirografario - Altro</v>
          </cell>
          <cell r="AN4652" t="str">
            <v>SME &amp; CORP. - NON IPO</v>
          </cell>
        </row>
        <row r="4653">
          <cell r="M4653">
            <v>118665.09999999999</v>
          </cell>
          <cell r="N4653">
            <v>118665.09999999999</v>
          </cell>
          <cell r="R4653">
            <v>527.04</v>
          </cell>
          <cell r="AB4653" t="str">
            <v>Chirografario</v>
          </cell>
          <cell r="AK4653">
            <v>1191527.6479452054</v>
          </cell>
          <cell r="AL4653" t="str">
            <v>Chirografario</v>
          </cell>
          <cell r="AM4653" t="str">
            <v>Chirografario - Altro</v>
          </cell>
          <cell r="AN4653" t="str">
            <v>SME &amp; CORP. - NON IPO</v>
          </cell>
        </row>
        <row r="4654">
          <cell r="M4654">
            <v>28940.11</v>
          </cell>
          <cell r="N4654">
            <v>28940.11</v>
          </cell>
          <cell r="R4654">
            <v>2615.1600000000003</v>
          </cell>
          <cell r="AB4654" t="str">
            <v>Chirografario</v>
          </cell>
          <cell r="AK4654">
            <v>167297.62219178083</v>
          </cell>
          <cell r="AL4654" t="str">
            <v>Chirografario</v>
          </cell>
          <cell r="AM4654" t="str">
            <v>Chirografario - Altro</v>
          </cell>
          <cell r="AN4654" t="str">
            <v>SME &amp; CORP. - NON IPO</v>
          </cell>
        </row>
        <row r="4655">
          <cell r="M4655">
            <v>50904.66</v>
          </cell>
          <cell r="N4655">
            <v>50904.659999999996</v>
          </cell>
          <cell r="R4655">
            <v>15903.03</v>
          </cell>
          <cell r="AB4655" t="str">
            <v>Chirografario</v>
          </cell>
          <cell r="AK4655">
            <v>408352.99857534247</v>
          </cell>
          <cell r="AL4655" t="str">
            <v>Chirografario</v>
          </cell>
          <cell r="AM4655" t="str">
            <v>Chirografario - Altro</v>
          </cell>
          <cell r="AN4655" t="str">
            <v>CONSUMER - NON IPO</v>
          </cell>
        </row>
        <row r="4656">
          <cell r="M4656">
            <v>20861.879999999997</v>
          </cell>
          <cell r="N4656">
            <v>20861.88</v>
          </cell>
          <cell r="R4656">
            <v>4572.74</v>
          </cell>
          <cell r="AB4656" t="str">
            <v>Chirografario</v>
          </cell>
          <cell r="AK4656">
            <v>181069.68723287672</v>
          </cell>
          <cell r="AL4656" t="str">
            <v>Chirografario</v>
          </cell>
          <cell r="AM4656" t="str">
            <v>Chirografario - Altro</v>
          </cell>
          <cell r="AN4656" t="str">
            <v>SME &amp; CORP. - NON IPO</v>
          </cell>
        </row>
        <row r="4657">
          <cell r="M4657">
            <v>40433.31</v>
          </cell>
          <cell r="N4657">
            <v>40433.31</v>
          </cell>
          <cell r="R4657">
            <v>4955.66</v>
          </cell>
          <cell r="AB4657" t="str">
            <v>Chirografario</v>
          </cell>
          <cell r="AK4657">
            <v>64804.072191780819</v>
          </cell>
          <cell r="AL4657" t="str">
            <v>Chirografario</v>
          </cell>
          <cell r="AM4657" t="str">
            <v>Chirografario - Altro</v>
          </cell>
          <cell r="AN4657" t="str">
            <v>SME &amp; CORP. - NON IPO</v>
          </cell>
        </row>
        <row r="4658">
          <cell r="M4658">
            <v>30506.769999999997</v>
          </cell>
          <cell r="N4658">
            <v>30506.769999999997</v>
          </cell>
          <cell r="R4658">
            <v>9461.81</v>
          </cell>
          <cell r="AB4658" t="str">
            <v>Chirografario</v>
          </cell>
          <cell r="AK4658">
            <v>212210.10693150683</v>
          </cell>
          <cell r="AL4658" t="str">
            <v>Chirografario</v>
          </cell>
          <cell r="AM4658" t="str">
            <v>Chirografario - Altro</v>
          </cell>
          <cell r="AN4658" t="str">
            <v>SME &amp; CORP. - NON IPO</v>
          </cell>
        </row>
        <row r="4659">
          <cell r="M4659">
            <v>70776.039999999994</v>
          </cell>
          <cell r="N4659">
            <v>70776.039999999994</v>
          </cell>
          <cell r="R4659">
            <v>5913.4699999999993</v>
          </cell>
          <cell r="AB4659" t="str">
            <v>Chirografario</v>
          </cell>
          <cell r="AK4659">
            <v>640862.4991780821</v>
          </cell>
          <cell r="AL4659" t="str">
            <v>Chirografario</v>
          </cell>
          <cell r="AM4659" t="str">
            <v>Chirografario - Altro</v>
          </cell>
          <cell r="AN4659" t="str">
            <v>SME &amp; CORP. - NON IPO</v>
          </cell>
        </row>
        <row r="4660">
          <cell r="M4660">
            <v>32578.46</v>
          </cell>
          <cell r="N4660">
            <v>32578.46</v>
          </cell>
          <cell r="R4660">
            <v>9375.23</v>
          </cell>
          <cell r="AB4660" t="str">
            <v>Chirografario</v>
          </cell>
          <cell r="AK4660">
            <v>265893.7872328767</v>
          </cell>
          <cell r="AL4660" t="str">
            <v>Chirografario</v>
          </cell>
          <cell r="AM4660" t="str">
            <v>Chirografario - Altro</v>
          </cell>
          <cell r="AN4660" t="str">
            <v>SME &amp; CORP. - NON IPO</v>
          </cell>
        </row>
        <row r="4661">
          <cell r="M4661">
            <v>70124.44</v>
          </cell>
          <cell r="N4661">
            <v>70124.439999999988</v>
          </cell>
          <cell r="R4661">
            <v>2455.56</v>
          </cell>
          <cell r="AB4661" t="str">
            <v>Chirografario</v>
          </cell>
          <cell r="AK4661">
            <v>159268.93358904109</v>
          </cell>
          <cell r="AL4661" t="str">
            <v>Chirografario</v>
          </cell>
          <cell r="AM4661" t="str">
            <v>Chirografario - Altro</v>
          </cell>
          <cell r="AN4661" t="str">
            <v>SME &amp; CORP. - NON IPO</v>
          </cell>
        </row>
        <row r="4662">
          <cell r="M4662">
            <v>38106.35</v>
          </cell>
          <cell r="N4662">
            <v>38106.35</v>
          </cell>
          <cell r="R4662">
            <v>3024.48</v>
          </cell>
          <cell r="AB4662" t="str">
            <v>Chirografario</v>
          </cell>
          <cell r="AK4662">
            <v>52304.880410958904</v>
          </cell>
          <cell r="AL4662" t="str">
            <v>Chirografario</v>
          </cell>
          <cell r="AM4662" t="str">
            <v>Chirografario - Altro</v>
          </cell>
          <cell r="AN4662" t="str">
            <v>CONSUMER - NON IPO</v>
          </cell>
        </row>
        <row r="4663">
          <cell r="M4663">
            <v>24656.54</v>
          </cell>
          <cell r="N4663">
            <v>24656.54</v>
          </cell>
          <cell r="R4663">
            <v>3696.4</v>
          </cell>
          <cell r="AB4663" t="str">
            <v>Chirografario</v>
          </cell>
          <cell r="AK4663">
            <v>278585.12591780821</v>
          </cell>
          <cell r="AL4663" t="str">
            <v>Chirografario</v>
          </cell>
          <cell r="AM4663" t="str">
            <v>Chirografario - Altro</v>
          </cell>
          <cell r="AN4663" t="str">
            <v>CONSUMER - NON IPO</v>
          </cell>
        </row>
        <row r="4664">
          <cell r="M4664">
            <v>86135.41</v>
          </cell>
          <cell r="N4664">
            <v>86135.41</v>
          </cell>
          <cell r="R4664">
            <v>3038.6</v>
          </cell>
          <cell r="AB4664" t="str">
            <v>Chirografario</v>
          </cell>
          <cell r="AK4664">
            <v>1085542.1534246576</v>
          </cell>
          <cell r="AL4664" t="str">
            <v>Chirografario</v>
          </cell>
          <cell r="AM4664" t="str">
            <v>Chirografario - Altro</v>
          </cell>
          <cell r="AN4664" t="str">
            <v>SME &amp; CORP. - NON IPO</v>
          </cell>
        </row>
        <row r="4665">
          <cell r="M4665">
            <v>95386.25</v>
          </cell>
          <cell r="N4665">
            <v>95386.25</v>
          </cell>
          <cell r="R4665">
            <v>7038.92</v>
          </cell>
          <cell r="AB4665" t="str">
            <v>Chirografario</v>
          </cell>
          <cell r="AK4665">
            <v>931649.26369863003</v>
          </cell>
          <cell r="AL4665" t="str">
            <v>Chirografario</v>
          </cell>
          <cell r="AM4665" t="str">
            <v>Chirografario - Altro</v>
          </cell>
          <cell r="AN4665" t="str">
            <v>SME &amp; CORP. - NON IPO</v>
          </cell>
        </row>
        <row r="4666">
          <cell r="M4666">
            <v>35508.85</v>
          </cell>
          <cell r="N4666">
            <v>35508.85</v>
          </cell>
          <cell r="R4666">
            <v>3171.31</v>
          </cell>
          <cell r="AB4666" t="str">
            <v>Chirografario</v>
          </cell>
          <cell r="AK4666">
            <v>152250.27465753423</v>
          </cell>
          <cell r="AL4666" t="str">
            <v>Chirografario</v>
          </cell>
          <cell r="AM4666" t="str">
            <v>Chirografario - Altro</v>
          </cell>
          <cell r="AN4666" t="str">
            <v>SME &amp; CORP. - NON IPO</v>
          </cell>
        </row>
        <row r="4667">
          <cell r="M4667">
            <v>57272.43</v>
          </cell>
          <cell r="N4667">
            <v>57272.43</v>
          </cell>
          <cell r="R4667">
            <v>8164.3</v>
          </cell>
          <cell r="AB4667" t="str">
            <v>Chirografario</v>
          </cell>
          <cell r="AK4667">
            <v>611951.99178082193</v>
          </cell>
          <cell r="AL4667" t="str">
            <v>Chirografario</v>
          </cell>
          <cell r="AM4667" t="str">
            <v>Chirografario - Altro</v>
          </cell>
          <cell r="AN4667" t="str">
            <v>CONSUMER - NON IPO</v>
          </cell>
        </row>
        <row r="4668">
          <cell r="M4668">
            <v>45887.26</v>
          </cell>
          <cell r="N4668">
            <v>45887.26</v>
          </cell>
          <cell r="R4668">
            <v>0</v>
          </cell>
          <cell r="AB4668" t="str">
            <v>Chirografario</v>
          </cell>
          <cell r="AK4668">
            <v>637267.18065753428</v>
          </cell>
          <cell r="AL4668" t="str">
            <v>Chirografario</v>
          </cell>
          <cell r="AM4668" t="str">
            <v>Chirografario - Altro</v>
          </cell>
          <cell r="AN4668" t="str">
            <v>SME &amp; CORP. - NON IPO</v>
          </cell>
        </row>
        <row r="4669">
          <cell r="M4669">
            <v>60342.37</v>
          </cell>
          <cell r="N4669">
            <v>60342.37</v>
          </cell>
          <cell r="R4669">
            <v>0</v>
          </cell>
          <cell r="AB4669" t="str">
            <v>Chirografario</v>
          </cell>
          <cell r="AK4669">
            <v>441408.56958904112</v>
          </cell>
          <cell r="AL4669" t="str">
            <v>Chirografario</v>
          </cell>
          <cell r="AM4669" t="str">
            <v>Chirografario - Altro</v>
          </cell>
          <cell r="AN4669" t="str">
            <v>CONSUMER - NON IPO</v>
          </cell>
        </row>
        <row r="4670">
          <cell r="M4670">
            <v>41752.400000000001</v>
          </cell>
          <cell r="N4670">
            <v>41752.400000000001</v>
          </cell>
          <cell r="R4670">
            <v>8911.2000000000007</v>
          </cell>
          <cell r="AB4670" t="str">
            <v>Chirografario</v>
          </cell>
          <cell r="AK4670">
            <v>621939.1747945206</v>
          </cell>
          <cell r="AL4670" t="str">
            <v>Chirografario</v>
          </cell>
          <cell r="AM4670" t="str">
            <v>Chirografario - Altro</v>
          </cell>
          <cell r="AN4670" t="str">
            <v>SME &amp; CORP. - NON IPO</v>
          </cell>
        </row>
        <row r="4671">
          <cell r="M4671">
            <v>43666.45</v>
          </cell>
          <cell r="N4671">
            <v>43666.45</v>
          </cell>
          <cell r="R4671">
            <v>5786.02</v>
          </cell>
          <cell r="AB4671" t="str">
            <v>Chirografario</v>
          </cell>
          <cell r="AK4671">
            <v>599127.62082191778</v>
          </cell>
          <cell r="AL4671" t="str">
            <v>Chirografario</v>
          </cell>
          <cell r="AM4671" t="str">
            <v>Chirografario - Altro</v>
          </cell>
          <cell r="AN4671" t="str">
            <v>CONSUMER - NON IPO</v>
          </cell>
        </row>
        <row r="4672">
          <cell r="M4672">
            <v>57095.95</v>
          </cell>
          <cell r="N4672">
            <v>57095.950000000004</v>
          </cell>
          <cell r="R4672">
            <v>10197.14</v>
          </cell>
          <cell r="AB4672" t="str">
            <v>Chirografario</v>
          </cell>
          <cell r="AK4672">
            <v>814986.02602739725</v>
          </cell>
          <cell r="AL4672" t="str">
            <v>Chirografario</v>
          </cell>
          <cell r="AM4672" t="str">
            <v>Chirografario - Altro</v>
          </cell>
          <cell r="AN4672" t="str">
            <v>SME &amp; CORP. - NON IPO</v>
          </cell>
        </row>
        <row r="4673">
          <cell r="M4673">
            <v>41950.25</v>
          </cell>
          <cell r="N4673">
            <v>41950.25</v>
          </cell>
          <cell r="R4673">
            <v>6430.65</v>
          </cell>
          <cell r="AB4673" t="str">
            <v>Chirografario</v>
          </cell>
          <cell r="AK4673">
            <v>575580.41643835616</v>
          </cell>
          <cell r="AL4673" t="str">
            <v>Chirografario</v>
          </cell>
          <cell r="AM4673" t="str">
            <v>Chirografario - Altro</v>
          </cell>
          <cell r="AN4673" t="str">
            <v>CONSUMER - NON IPO</v>
          </cell>
        </row>
        <row r="4674">
          <cell r="M4674">
            <v>49802.69</v>
          </cell>
          <cell r="N4674">
            <v>49802.69</v>
          </cell>
          <cell r="R4674">
            <v>4890.92</v>
          </cell>
          <cell r="AB4674" t="str">
            <v>Chirografario</v>
          </cell>
          <cell r="AK4674">
            <v>107246.34065753424</v>
          </cell>
          <cell r="AL4674" t="str">
            <v>Chirografario</v>
          </cell>
          <cell r="AM4674" t="str">
            <v>Chirografario - Altro</v>
          </cell>
          <cell r="AN4674" t="str">
            <v>CONSUMER - NON IPO</v>
          </cell>
        </row>
        <row r="4675">
          <cell r="M4675">
            <v>28654.33</v>
          </cell>
          <cell r="N4675">
            <v>28654.329999999998</v>
          </cell>
          <cell r="R4675">
            <v>1045.79</v>
          </cell>
          <cell r="AB4675" t="str">
            <v>Chirografario</v>
          </cell>
          <cell r="AK4675">
            <v>45297.392904109591</v>
          </cell>
          <cell r="AL4675" t="str">
            <v>Chirografario</v>
          </cell>
          <cell r="AM4675" t="str">
            <v>Chirografario - Altro</v>
          </cell>
          <cell r="AN4675" t="str">
            <v>SME &amp; CORP. - NON IPO</v>
          </cell>
        </row>
        <row r="4676">
          <cell r="M4676">
            <v>73800.67</v>
          </cell>
          <cell r="N4676">
            <v>73800.67</v>
          </cell>
          <cell r="R4676">
            <v>7727.47</v>
          </cell>
          <cell r="AB4676" t="str">
            <v>Chirografario</v>
          </cell>
          <cell r="AK4676">
            <v>930090.63561643835</v>
          </cell>
          <cell r="AL4676" t="str">
            <v>Chirografario</v>
          </cell>
          <cell r="AM4676" t="str">
            <v>Chirografario - Altro</v>
          </cell>
          <cell r="AN4676" t="str">
            <v>SME &amp; CORP. - NON IPO</v>
          </cell>
        </row>
        <row r="4677">
          <cell r="M4677">
            <v>68652.100000000006</v>
          </cell>
          <cell r="N4677">
            <v>68652.100000000006</v>
          </cell>
          <cell r="R4677">
            <v>11359.16</v>
          </cell>
          <cell r="AB4677" t="str">
            <v>Chirografario</v>
          </cell>
          <cell r="AK4677">
            <v>507273.18821917812</v>
          </cell>
          <cell r="AL4677" t="str">
            <v>Chirografario</v>
          </cell>
          <cell r="AM4677" t="str">
            <v>Chirografario - Altro</v>
          </cell>
          <cell r="AN4677" t="str">
            <v>SME &amp; CORP. - NON IPO</v>
          </cell>
        </row>
        <row r="4678">
          <cell r="M4678">
            <v>27559.089999999997</v>
          </cell>
          <cell r="N4678">
            <v>27559.089999999997</v>
          </cell>
          <cell r="R4678">
            <v>0</v>
          </cell>
          <cell r="AB4678" t="str">
            <v>Chirografario</v>
          </cell>
          <cell r="AK4678">
            <v>60554.493643835609</v>
          </cell>
          <cell r="AL4678" t="str">
            <v>Chirografario</v>
          </cell>
          <cell r="AM4678" t="str">
            <v>Chirografario - Altro</v>
          </cell>
          <cell r="AN4678" t="str">
            <v>SME &amp; CORP. - NON IPO</v>
          </cell>
        </row>
        <row r="4679">
          <cell r="M4679">
            <v>43789.93</v>
          </cell>
          <cell r="N4679">
            <v>43789.93</v>
          </cell>
          <cell r="R4679">
            <v>1599.92</v>
          </cell>
          <cell r="AB4679" t="str">
            <v>Chirografario</v>
          </cell>
          <cell r="AK4679">
            <v>327164.76468493155</v>
          </cell>
          <cell r="AL4679" t="str">
            <v>Chirografario</v>
          </cell>
          <cell r="AM4679" t="str">
            <v>Chirografario - Altro</v>
          </cell>
          <cell r="AN4679" t="str">
            <v>SME &amp; CORP. - NON IPO</v>
          </cell>
        </row>
        <row r="4680">
          <cell r="M4680">
            <v>55356.579999999994</v>
          </cell>
          <cell r="N4680">
            <v>55356.579999999994</v>
          </cell>
          <cell r="R4680">
            <v>10049.199999999999</v>
          </cell>
          <cell r="AB4680" t="str">
            <v>Chirografario</v>
          </cell>
          <cell r="AK4680">
            <v>929383.8965479451</v>
          </cell>
          <cell r="AL4680" t="str">
            <v>Chirografario</v>
          </cell>
          <cell r="AM4680" t="str">
            <v>Chirografario - Altro</v>
          </cell>
          <cell r="AN4680" t="str">
            <v>SME &amp; CORP. - NON IPO</v>
          </cell>
        </row>
        <row r="4681">
          <cell r="M4681">
            <v>67793.59</v>
          </cell>
          <cell r="N4681">
            <v>67793.59</v>
          </cell>
          <cell r="R4681">
            <v>6595.31</v>
          </cell>
          <cell r="AB4681" t="str">
            <v>Chirografario</v>
          </cell>
          <cell r="AK4681">
            <v>752230.24520547944</v>
          </cell>
          <cell r="AL4681" t="str">
            <v>Chirografario</v>
          </cell>
          <cell r="AM4681" t="str">
            <v>Chirografario - Altro</v>
          </cell>
          <cell r="AN4681" t="str">
            <v>SME &amp; CORP. - NON IPO</v>
          </cell>
        </row>
        <row r="4682">
          <cell r="M4682">
            <v>33971.64</v>
          </cell>
          <cell r="N4682">
            <v>33971.64</v>
          </cell>
          <cell r="R4682">
            <v>135.97999999999999</v>
          </cell>
          <cell r="AB4682" t="str">
            <v>Chirografario</v>
          </cell>
          <cell r="AK4682">
            <v>68594.790904109585</v>
          </cell>
          <cell r="AL4682" t="str">
            <v>Chirografario</v>
          </cell>
          <cell r="AM4682" t="str">
            <v>Chirografario - Altro</v>
          </cell>
          <cell r="AN4682" t="str">
            <v>SME &amp; CORP. - NON IPO</v>
          </cell>
        </row>
        <row r="4683">
          <cell r="M4683">
            <v>33085.18</v>
          </cell>
          <cell r="N4683">
            <v>33085.18</v>
          </cell>
          <cell r="R4683">
            <v>5281.8</v>
          </cell>
          <cell r="AB4683" t="str">
            <v>Chirografario</v>
          </cell>
          <cell r="AK4683">
            <v>299579.5065753425</v>
          </cell>
          <cell r="AL4683" t="str">
            <v>Chirografario</v>
          </cell>
          <cell r="AM4683" t="str">
            <v>Chirografario - Altro</v>
          </cell>
          <cell r="AN4683" t="str">
            <v>CONSUMER - NON IPO</v>
          </cell>
        </row>
        <row r="4684">
          <cell r="M4684">
            <v>52119.13</v>
          </cell>
          <cell r="N4684">
            <v>52119.130000000005</v>
          </cell>
          <cell r="R4684">
            <v>4533.4399999999996</v>
          </cell>
          <cell r="AB4684" t="str">
            <v>Chirografario</v>
          </cell>
          <cell r="AK4684">
            <v>410527.39383561647</v>
          </cell>
          <cell r="AL4684" t="str">
            <v>Chirografario</v>
          </cell>
          <cell r="AM4684" t="str">
            <v>Chirografario - Altro</v>
          </cell>
          <cell r="AN4684" t="str">
            <v>SME &amp; CORP. - NON IPO</v>
          </cell>
        </row>
        <row r="4685">
          <cell r="M4685">
            <v>30585.279999999999</v>
          </cell>
          <cell r="N4685">
            <v>30585.280000000002</v>
          </cell>
          <cell r="R4685">
            <v>2708.1600000000003</v>
          </cell>
          <cell r="AB4685" t="str">
            <v>Chirografario</v>
          </cell>
          <cell r="AK4685">
            <v>238565.18400000001</v>
          </cell>
          <cell r="AL4685" t="str">
            <v>Chirografario</v>
          </cell>
          <cell r="AM4685" t="str">
            <v>Chirografario - Altro</v>
          </cell>
          <cell r="AN4685" t="str">
            <v>SME &amp; CORP. - NON IPO</v>
          </cell>
        </row>
        <row r="4686">
          <cell r="M4686">
            <v>41759.46</v>
          </cell>
          <cell r="N4686">
            <v>41759.46</v>
          </cell>
          <cell r="R4686">
            <v>0</v>
          </cell>
          <cell r="AB4686" t="str">
            <v>Chirografario</v>
          </cell>
          <cell r="AK4686">
            <v>559119.12608219171</v>
          </cell>
          <cell r="AL4686" t="str">
            <v>Chirografario</v>
          </cell>
          <cell r="AM4686" t="str">
            <v>Chirografario - Altro</v>
          </cell>
          <cell r="AN4686" t="str">
            <v>CONSUMER - NON IPO</v>
          </cell>
        </row>
        <row r="4687">
          <cell r="M4687">
            <v>33153.019999999997</v>
          </cell>
          <cell r="N4687">
            <v>33153.019999999997</v>
          </cell>
          <cell r="R4687">
            <v>0</v>
          </cell>
          <cell r="AB4687" t="str">
            <v>Chirografario</v>
          </cell>
          <cell r="AK4687">
            <v>195648.23309589038</v>
          </cell>
          <cell r="AL4687" t="str">
            <v>Chirografario</v>
          </cell>
          <cell r="AM4687" t="str">
            <v>Chirografario - Altro</v>
          </cell>
          <cell r="AN4687" t="str">
            <v>SME &amp; CORP. - NON IPO</v>
          </cell>
        </row>
        <row r="4688">
          <cell r="M4688">
            <v>53743.519999999997</v>
          </cell>
          <cell r="N4688">
            <v>53743.519999999997</v>
          </cell>
          <cell r="R4688">
            <v>4686.01</v>
          </cell>
          <cell r="AB4688" t="str">
            <v>Chirografario</v>
          </cell>
          <cell r="AK4688">
            <v>115732.62115068492</v>
          </cell>
          <cell r="AL4688" t="str">
            <v>Chirografario</v>
          </cell>
          <cell r="AM4688" t="str">
            <v>Chirografario - Altro</v>
          </cell>
          <cell r="AN4688" t="str">
            <v>SME &amp; CORP. - NON IPO</v>
          </cell>
        </row>
        <row r="4689">
          <cell r="M4689">
            <v>38545.65</v>
          </cell>
          <cell r="N4689">
            <v>38545.65</v>
          </cell>
          <cell r="R4689">
            <v>6668.74</v>
          </cell>
          <cell r="AB4689" t="str">
            <v>Chirografario</v>
          </cell>
          <cell r="AK4689">
            <v>486520.02616438357</v>
          </cell>
          <cell r="AL4689" t="str">
            <v>Chirografario</v>
          </cell>
          <cell r="AM4689" t="str">
            <v>Chirografario - Altro</v>
          </cell>
          <cell r="AN4689" t="str">
            <v>SME &amp; CORP. - NON IPO</v>
          </cell>
        </row>
        <row r="4690">
          <cell r="M4690">
            <v>49591.63</v>
          </cell>
          <cell r="N4690">
            <v>49591.63</v>
          </cell>
          <cell r="R4690">
            <v>10024.65</v>
          </cell>
          <cell r="AB4690" t="str">
            <v>Chirografario</v>
          </cell>
          <cell r="AK4690">
            <v>765749.1141917808</v>
          </cell>
          <cell r="AL4690" t="str">
            <v>Chirografario</v>
          </cell>
          <cell r="AM4690" t="str">
            <v>Chirografario - Altro</v>
          </cell>
          <cell r="AN4690" t="str">
            <v>SME &amp; CORP. - NON IPO</v>
          </cell>
        </row>
        <row r="4691">
          <cell r="M4691">
            <v>53360.639999999999</v>
          </cell>
          <cell r="N4691">
            <v>53360.639999999999</v>
          </cell>
          <cell r="R4691">
            <v>997.94</v>
          </cell>
          <cell r="AB4691" t="str">
            <v>Chirografario</v>
          </cell>
          <cell r="AK4691">
            <v>905376.55758904107</v>
          </cell>
          <cell r="AL4691" t="str">
            <v>Chirografario</v>
          </cell>
          <cell r="AM4691" t="str">
            <v>Chirografario - Altro</v>
          </cell>
          <cell r="AN4691" t="str">
            <v>SME &amp; CORP. - NON IPO</v>
          </cell>
        </row>
        <row r="4692">
          <cell r="M4692">
            <v>43734.26</v>
          </cell>
          <cell r="N4692">
            <v>43734.26</v>
          </cell>
          <cell r="R4692">
            <v>792.59</v>
          </cell>
          <cell r="AB4692" t="str">
            <v>Chirografario</v>
          </cell>
          <cell r="AK4692">
            <v>740966.20230136986</v>
          </cell>
          <cell r="AL4692" t="str">
            <v>Chirografario</v>
          </cell>
          <cell r="AM4692" t="str">
            <v>Chirografario - Altro</v>
          </cell>
          <cell r="AN4692" t="str">
            <v>SME &amp; CORP. - NON IPO</v>
          </cell>
        </row>
        <row r="4693">
          <cell r="M4693">
            <v>49781.61</v>
          </cell>
          <cell r="N4693">
            <v>49781.61</v>
          </cell>
          <cell r="R4693">
            <v>14405.19</v>
          </cell>
          <cell r="AB4693" t="str">
            <v>Chirografario</v>
          </cell>
          <cell r="AK4693">
            <v>822555.86276712327</v>
          </cell>
          <cell r="AL4693" t="str">
            <v>Chirografario</v>
          </cell>
          <cell r="AM4693" t="str">
            <v>Chirografario - Altro</v>
          </cell>
          <cell r="AN4693" t="str">
            <v>CONSUMER - NON IPO</v>
          </cell>
        </row>
        <row r="4694">
          <cell r="M4694">
            <v>49436.210000000006</v>
          </cell>
          <cell r="N4694">
            <v>49436.210000000006</v>
          </cell>
          <cell r="R4694">
            <v>13385.01</v>
          </cell>
          <cell r="AB4694" t="str">
            <v>Chirografario</v>
          </cell>
          <cell r="AK4694">
            <v>803710.87709589058</v>
          </cell>
          <cell r="AL4694" t="str">
            <v>Chirografario</v>
          </cell>
          <cell r="AM4694" t="str">
            <v>Chirografario - Altro</v>
          </cell>
          <cell r="AN4694" t="str">
            <v>CONSUMER - NON IPO</v>
          </cell>
        </row>
        <row r="4695">
          <cell r="M4695">
            <v>30817.57</v>
          </cell>
          <cell r="N4695">
            <v>30817.57</v>
          </cell>
          <cell r="R4695">
            <v>50.02</v>
          </cell>
          <cell r="AB4695" t="str">
            <v>Chirografario</v>
          </cell>
          <cell r="AK4695">
            <v>263173.60463013698</v>
          </cell>
          <cell r="AL4695" t="str">
            <v>Chirografario</v>
          </cell>
          <cell r="AM4695" t="str">
            <v>Chirografario - Altro</v>
          </cell>
          <cell r="AN4695" t="str">
            <v>SME &amp; CORP. - NON IPO</v>
          </cell>
        </row>
        <row r="4696">
          <cell r="M4696">
            <v>31169.9</v>
          </cell>
          <cell r="N4696">
            <v>31169.9</v>
          </cell>
          <cell r="R4696">
            <v>2155.3199999999997</v>
          </cell>
          <cell r="AB4696" t="str">
            <v>Chirografario</v>
          </cell>
          <cell r="AK4696">
            <v>365072.11643835617</v>
          </cell>
          <cell r="AL4696" t="str">
            <v>Chirografario</v>
          </cell>
          <cell r="AM4696" t="str">
            <v>Chirografario - Altro</v>
          </cell>
          <cell r="AN4696" t="str">
            <v>SME &amp; CORP. - NON IPO</v>
          </cell>
        </row>
        <row r="4697">
          <cell r="M4697">
            <v>36948.35</v>
          </cell>
          <cell r="N4697">
            <v>36948.35</v>
          </cell>
          <cell r="R4697">
            <v>644.38</v>
          </cell>
          <cell r="AB4697" t="str">
            <v>Chirografario</v>
          </cell>
          <cell r="AK4697">
            <v>273012.87657534244</v>
          </cell>
          <cell r="AL4697" t="str">
            <v>Chirografario</v>
          </cell>
          <cell r="AM4697" t="str">
            <v>Chirografario - Altro</v>
          </cell>
          <cell r="AN4697" t="str">
            <v>SME &amp; CORP. - NON IPO</v>
          </cell>
        </row>
        <row r="4698">
          <cell r="M4698">
            <v>56789.11</v>
          </cell>
          <cell r="N4698">
            <v>56789.11</v>
          </cell>
          <cell r="R4698">
            <v>9485.67</v>
          </cell>
          <cell r="AB4698" t="str">
            <v>Chirografario</v>
          </cell>
          <cell r="AK4698">
            <v>119334.92430136987</v>
          </cell>
          <cell r="AL4698" t="str">
            <v>Chirografario</v>
          </cell>
          <cell r="AM4698" t="str">
            <v>Chirografario - Altro</v>
          </cell>
          <cell r="AN4698" t="str">
            <v>CONSUMER - NON IPO</v>
          </cell>
        </row>
        <row r="4699">
          <cell r="M4699">
            <v>180304.17</v>
          </cell>
          <cell r="N4699">
            <v>180304.17</v>
          </cell>
          <cell r="R4699">
            <v>7441.13</v>
          </cell>
          <cell r="AB4699" t="str">
            <v>Chirografario</v>
          </cell>
          <cell r="AK4699">
            <v>1730920.0320000001</v>
          </cell>
          <cell r="AL4699" t="str">
            <v>Chirografario</v>
          </cell>
          <cell r="AM4699" t="str">
            <v>Chirografario - Altro</v>
          </cell>
          <cell r="AN4699" t="str">
            <v>CONSUMER - NON IPO</v>
          </cell>
        </row>
        <row r="4700">
          <cell r="M4700">
            <v>31726.66</v>
          </cell>
          <cell r="N4700">
            <v>31726.66</v>
          </cell>
          <cell r="R4700">
            <v>1159.54</v>
          </cell>
          <cell r="AB4700" t="str">
            <v>Chirografario</v>
          </cell>
          <cell r="AK4700">
            <v>46416.538191780819</v>
          </cell>
          <cell r="AL4700" t="str">
            <v>Chirografario</v>
          </cell>
          <cell r="AM4700" t="str">
            <v>Chirografario - Altro</v>
          </cell>
          <cell r="AN4700" t="str">
            <v>SME &amp; CORP. - NON IPO</v>
          </cell>
        </row>
        <row r="4701">
          <cell r="M4701">
            <v>65041.159999999996</v>
          </cell>
          <cell r="N4701">
            <v>65041.159999999996</v>
          </cell>
          <cell r="R4701">
            <v>27349.67</v>
          </cell>
          <cell r="AB4701" t="str">
            <v>Chirografario</v>
          </cell>
          <cell r="AK4701">
            <v>938909.23846575338</v>
          </cell>
          <cell r="AL4701" t="str">
            <v>Chirografario</v>
          </cell>
          <cell r="AM4701" t="str">
            <v>Chirografario - Altro</v>
          </cell>
          <cell r="AN4701" t="str">
            <v>CONSUMER - NON IPO</v>
          </cell>
        </row>
        <row r="4702">
          <cell r="M4702">
            <v>56776.25</v>
          </cell>
          <cell r="N4702">
            <v>56776.25</v>
          </cell>
          <cell r="R4702">
            <v>17369.439999999999</v>
          </cell>
          <cell r="AB4702" t="str">
            <v>Chirografario</v>
          </cell>
          <cell r="AK4702">
            <v>895198.13356164377</v>
          </cell>
          <cell r="AL4702" t="str">
            <v>Chirografario</v>
          </cell>
          <cell r="AM4702" t="str">
            <v>Chirografario - Altro</v>
          </cell>
          <cell r="AN4702" t="str">
            <v>CONSUMER - NON IPO</v>
          </cell>
        </row>
        <row r="4703">
          <cell r="M4703">
            <v>28895.010000000002</v>
          </cell>
          <cell r="N4703">
            <v>28895.010000000002</v>
          </cell>
          <cell r="R4703">
            <v>10621.39</v>
          </cell>
          <cell r="AB4703" t="str">
            <v>Chirografario</v>
          </cell>
          <cell r="AK4703">
            <v>375793.45882191783</v>
          </cell>
          <cell r="AL4703" t="str">
            <v>Chirografario</v>
          </cell>
          <cell r="AM4703" t="str">
            <v>Chirografario - Altro</v>
          </cell>
          <cell r="AN4703" t="str">
            <v>SME &amp; CORP. - NON IPO</v>
          </cell>
        </row>
        <row r="4704">
          <cell r="M4704">
            <v>40878.33</v>
          </cell>
          <cell r="N4704">
            <v>40878.33</v>
          </cell>
          <cell r="R4704">
            <v>8439.57</v>
          </cell>
          <cell r="AB4704" t="str">
            <v>Chirografario</v>
          </cell>
          <cell r="AK4704">
            <v>631990.1813424658</v>
          </cell>
          <cell r="AL4704" t="str">
            <v>Chirografario</v>
          </cell>
          <cell r="AM4704" t="str">
            <v>Chirografario - Altro</v>
          </cell>
          <cell r="AN4704" t="str">
            <v>SME &amp; CORP. - NON IPO</v>
          </cell>
        </row>
        <row r="4705">
          <cell r="M4705">
            <v>71113.31</v>
          </cell>
          <cell r="N4705">
            <v>71113.31</v>
          </cell>
          <cell r="R4705">
            <v>3340.1299999999997</v>
          </cell>
          <cell r="AB4705" t="str">
            <v>Chirografario</v>
          </cell>
          <cell r="AK4705">
            <v>1127292.0867397259</v>
          </cell>
          <cell r="AL4705" t="str">
            <v>Chirografario</v>
          </cell>
          <cell r="AM4705" t="str">
            <v>Chirografario - Altro</v>
          </cell>
          <cell r="AN4705" t="str">
            <v>CONSUMER - NON IPO</v>
          </cell>
        </row>
        <row r="4706">
          <cell r="M4706">
            <v>21713.66</v>
          </cell>
          <cell r="N4706">
            <v>21713.66</v>
          </cell>
          <cell r="R4706">
            <v>0</v>
          </cell>
          <cell r="AB4706" t="str">
            <v>Chirografario</v>
          </cell>
          <cell r="AK4706">
            <v>301195.23446575343</v>
          </cell>
          <cell r="AL4706" t="str">
            <v>Chirografario</v>
          </cell>
          <cell r="AM4706" t="str">
            <v>Chirografario - Altro</v>
          </cell>
          <cell r="AN4706" t="str">
            <v>SME &amp; CORP. - NON IPO</v>
          </cell>
        </row>
        <row r="4707">
          <cell r="M4707">
            <v>37605.15</v>
          </cell>
          <cell r="N4707">
            <v>37605.15</v>
          </cell>
          <cell r="R4707">
            <v>2186.14</v>
          </cell>
          <cell r="AB4707" t="str">
            <v>Chirografario</v>
          </cell>
          <cell r="AK4707">
            <v>211000.95123287672</v>
          </cell>
          <cell r="AL4707" t="str">
            <v>Chirografario</v>
          </cell>
          <cell r="AM4707" t="str">
            <v>Chirografario - Altro</v>
          </cell>
          <cell r="AN4707" t="str">
            <v>CONSUMER - NON IPO</v>
          </cell>
        </row>
        <row r="4708">
          <cell r="M4708">
            <v>45283.01</v>
          </cell>
          <cell r="N4708">
            <v>45283.009999999995</v>
          </cell>
          <cell r="R4708">
            <v>3032.82</v>
          </cell>
          <cell r="AB4708" t="str">
            <v>Chirografario</v>
          </cell>
          <cell r="AK4708">
            <v>742889.49008219177</v>
          </cell>
          <cell r="AL4708" t="str">
            <v>Chirografario</v>
          </cell>
          <cell r="AM4708" t="str">
            <v>Chirografario - Altro</v>
          </cell>
          <cell r="AN4708" t="str">
            <v>SME &amp; CORP. - NON IPO</v>
          </cell>
        </row>
        <row r="4709">
          <cell r="M4709">
            <v>8038.51</v>
          </cell>
          <cell r="N4709">
            <v>8038.51</v>
          </cell>
          <cell r="R4709">
            <v>2775.72</v>
          </cell>
          <cell r="AB4709" t="str">
            <v>Chirografario</v>
          </cell>
          <cell r="AK4709">
            <v>86904.001260273973</v>
          </cell>
          <cell r="AL4709" t="str">
            <v>Chirografario</v>
          </cell>
          <cell r="AM4709" t="str">
            <v>Chirografario - Altro</v>
          </cell>
          <cell r="AN4709" t="str">
            <v>CONSUMER - NON IPO</v>
          </cell>
        </row>
        <row r="4710">
          <cell r="M4710">
            <v>63861.65</v>
          </cell>
          <cell r="N4710">
            <v>63861.649999999994</v>
          </cell>
          <cell r="R4710">
            <v>2309.7600000000002</v>
          </cell>
          <cell r="AB4710" t="str">
            <v>Chirografario</v>
          </cell>
          <cell r="AK4710">
            <v>141720.37397260271</v>
          </cell>
          <cell r="AL4710" t="str">
            <v>Chirografario</v>
          </cell>
          <cell r="AM4710" t="str">
            <v>Chirografario - Altro</v>
          </cell>
          <cell r="AN4710" t="str">
            <v>SME &amp; CORP. - NON IPO</v>
          </cell>
        </row>
        <row r="4711">
          <cell r="M4711">
            <v>40291.760000000002</v>
          </cell>
          <cell r="N4711">
            <v>40291.760000000002</v>
          </cell>
          <cell r="R4711">
            <v>3190.63</v>
          </cell>
          <cell r="AB4711" t="str">
            <v>Chirografario</v>
          </cell>
          <cell r="AK4711">
            <v>362073.89808219182</v>
          </cell>
          <cell r="AL4711" t="str">
            <v>Chirografario</v>
          </cell>
          <cell r="AM4711" t="str">
            <v>Chirografario - Altro</v>
          </cell>
          <cell r="AN4711" t="str">
            <v>SME &amp; CORP. - NON IPO</v>
          </cell>
        </row>
        <row r="4712">
          <cell r="M4712">
            <v>31284.33</v>
          </cell>
          <cell r="N4712">
            <v>31284.329999999998</v>
          </cell>
          <cell r="R4712">
            <v>2446.34</v>
          </cell>
          <cell r="AB4712" t="str">
            <v>Chirografario</v>
          </cell>
          <cell r="AK4712">
            <v>337527.92202739726</v>
          </cell>
          <cell r="AL4712" t="str">
            <v>Chirografario</v>
          </cell>
          <cell r="AM4712" t="str">
            <v>Chirografario - Altro</v>
          </cell>
          <cell r="AN4712" t="str">
            <v>SME &amp; CORP. - NON IPO</v>
          </cell>
        </row>
        <row r="4713">
          <cell r="M4713">
            <v>9210.85</v>
          </cell>
          <cell r="N4713">
            <v>9210.8499999999985</v>
          </cell>
          <cell r="R4713">
            <v>3175.18</v>
          </cell>
          <cell r="AB4713" t="str">
            <v>Chirografario</v>
          </cell>
          <cell r="AK4713">
            <v>122617.86342465752</v>
          </cell>
          <cell r="AL4713" t="str">
            <v>Chirografario</v>
          </cell>
          <cell r="AM4713" t="str">
            <v>Chirografario - Altro</v>
          </cell>
          <cell r="AN4713" t="str">
            <v>SME &amp; CORP. - NON IPO</v>
          </cell>
        </row>
        <row r="4714">
          <cell r="M4714">
            <v>30296.97</v>
          </cell>
          <cell r="N4714">
            <v>30296.97</v>
          </cell>
          <cell r="R4714">
            <v>2732.88</v>
          </cell>
          <cell r="AB4714" t="str">
            <v>Chirografario</v>
          </cell>
          <cell r="AK4714">
            <v>175141.3882191781</v>
          </cell>
          <cell r="AL4714" t="str">
            <v>Chirografario</v>
          </cell>
          <cell r="AM4714" t="str">
            <v>Chirografario - Altro</v>
          </cell>
          <cell r="AN4714" t="str">
            <v>SME &amp; CORP. - NON IPO</v>
          </cell>
        </row>
        <row r="4715">
          <cell r="M4715">
            <v>28351.379999999997</v>
          </cell>
          <cell r="N4715">
            <v>28351.379999999997</v>
          </cell>
          <cell r="R4715">
            <v>0</v>
          </cell>
          <cell r="AB4715" t="str">
            <v>Chirografario</v>
          </cell>
          <cell r="AK4715">
            <v>160010.52821917809</v>
          </cell>
          <cell r="AL4715" t="str">
            <v>Chirografario</v>
          </cell>
          <cell r="AM4715" t="str">
            <v>Chirografario - Altro</v>
          </cell>
          <cell r="AN4715" t="str">
            <v>SME &amp; CORP. - NON IPO</v>
          </cell>
        </row>
        <row r="4716">
          <cell r="M4716">
            <v>54998.2</v>
          </cell>
          <cell r="N4716">
            <v>54998.200000000004</v>
          </cell>
          <cell r="R4716">
            <v>0</v>
          </cell>
          <cell r="AB4716" t="str">
            <v>Chirografario</v>
          </cell>
          <cell r="AK4716">
            <v>457916.52000000008</v>
          </cell>
          <cell r="AL4716" t="str">
            <v>Chirografario</v>
          </cell>
          <cell r="AM4716" t="str">
            <v>Chirografario - Altro</v>
          </cell>
          <cell r="AN4716" t="str">
            <v>CONSUMER - NON IPO</v>
          </cell>
        </row>
        <row r="4717">
          <cell r="M4717">
            <v>32512.83</v>
          </cell>
          <cell r="N4717">
            <v>32512.83</v>
          </cell>
          <cell r="R4717">
            <v>14057.29</v>
          </cell>
          <cell r="AB4717" t="str">
            <v>Chirografario</v>
          </cell>
          <cell r="AK4717">
            <v>253510.99775342466</v>
          </cell>
          <cell r="AL4717" t="str">
            <v>Chirografario</v>
          </cell>
          <cell r="AM4717" t="str">
            <v>Chirografario - Altro</v>
          </cell>
          <cell r="AN4717" t="str">
            <v>SME &amp; CORP. - NON IPO</v>
          </cell>
        </row>
        <row r="4718">
          <cell r="M4718">
            <v>50948.35</v>
          </cell>
          <cell r="N4718">
            <v>50948.350000000006</v>
          </cell>
          <cell r="R4718">
            <v>7482.64</v>
          </cell>
          <cell r="AB4718" t="str">
            <v>Chirografario</v>
          </cell>
          <cell r="AK4718">
            <v>580671.60547945206</v>
          </cell>
          <cell r="AL4718" t="str">
            <v>Chirografario</v>
          </cell>
          <cell r="AM4718" t="str">
            <v>Chirografario - Altro</v>
          </cell>
          <cell r="AN4718" t="str">
            <v>SME &amp; CORP. - NON IPO</v>
          </cell>
        </row>
        <row r="4719">
          <cell r="M4719">
            <v>39910.42</v>
          </cell>
          <cell r="N4719">
            <v>39910.42</v>
          </cell>
          <cell r="R4719">
            <v>5270.02</v>
          </cell>
          <cell r="AB4719" t="str">
            <v>Chirografario</v>
          </cell>
          <cell r="AK4719">
            <v>453994.69545205479</v>
          </cell>
          <cell r="AL4719" t="str">
            <v>Chirografario</v>
          </cell>
          <cell r="AM4719" t="str">
            <v>Chirografario - Altro</v>
          </cell>
          <cell r="AN4719" t="str">
            <v>SME &amp; CORP. - NON IPO</v>
          </cell>
        </row>
        <row r="4720">
          <cell r="M4720">
            <v>35321.72</v>
          </cell>
          <cell r="N4720">
            <v>35321.72</v>
          </cell>
          <cell r="R4720">
            <v>1049.48</v>
          </cell>
          <cell r="AB4720" t="str">
            <v>Chirografario</v>
          </cell>
          <cell r="AK4720">
            <v>425118.67386301374</v>
          </cell>
          <cell r="AL4720" t="str">
            <v>Chirografario</v>
          </cell>
          <cell r="AM4720" t="str">
            <v>Chirografario - Altro</v>
          </cell>
          <cell r="AN4720" t="str">
            <v>CONSUMER - NON IPO</v>
          </cell>
        </row>
        <row r="4721">
          <cell r="M4721">
            <v>61086.51</v>
          </cell>
          <cell r="N4721">
            <v>61086.51</v>
          </cell>
          <cell r="R4721">
            <v>18152.95</v>
          </cell>
          <cell r="AB4721" t="str">
            <v>Chirografario</v>
          </cell>
          <cell r="AK4721">
            <v>207694.13399999999</v>
          </cell>
          <cell r="AL4721" t="str">
            <v>Chirografario</v>
          </cell>
          <cell r="AM4721" t="str">
            <v>Chirografario - Altro</v>
          </cell>
          <cell r="AN4721" t="str">
            <v>SME &amp; CORP. - NON IPO</v>
          </cell>
        </row>
        <row r="4722">
          <cell r="M4722">
            <v>64114.19</v>
          </cell>
          <cell r="N4722">
            <v>64114.19</v>
          </cell>
          <cell r="R4722">
            <v>5401.05</v>
          </cell>
          <cell r="AB4722" t="str">
            <v>Chirografario</v>
          </cell>
          <cell r="AK4722">
            <v>1728799.6109041097</v>
          </cell>
          <cell r="AL4722" t="str">
            <v>Chirografario</v>
          </cell>
          <cell r="AM4722" t="str">
            <v>Chirografario - Altro</v>
          </cell>
          <cell r="AN4722" t="str">
            <v>CONSUMER - NON IPO</v>
          </cell>
        </row>
        <row r="4723">
          <cell r="M4723">
            <v>39012.47</v>
          </cell>
          <cell r="N4723">
            <v>39012.47</v>
          </cell>
          <cell r="R4723">
            <v>5636.8</v>
          </cell>
          <cell r="AB4723" t="str">
            <v>Chirografario</v>
          </cell>
          <cell r="AK4723">
            <v>399316.67923287669</v>
          </cell>
          <cell r="AL4723" t="str">
            <v>Chirografario</v>
          </cell>
          <cell r="AM4723" t="str">
            <v>Chirografario - Altro</v>
          </cell>
          <cell r="AN4723" t="str">
            <v>CONSUMER - NON IPO</v>
          </cell>
        </row>
        <row r="4724">
          <cell r="M4724">
            <v>62222.19</v>
          </cell>
          <cell r="N4724">
            <v>62222.189999999995</v>
          </cell>
          <cell r="R4724">
            <v>27755.81</v>
          </cell>
          <cell r="AB4724" t="str">
            <v>Chirografario</v>
          </cell>
          <cell r="AK4724">
            <v>486014.96901369863</v>
          </cell>
          <cell r="AL4724" t="str">
            <v>Chirografario</v>
          </cell>
          <cell r="AM4724" t="str">
            <v>Chirografario - Altro</v>
          </cell>
          <cell r="AN4724" t="str">
            <v>SME &amp; CORP. - NON IPO</v>
          </cell>
        </row>
        <row r="4725">
          <cell r="M4725">
            <v>43099.380000000005</v>
          </cell>
          <cell r="N4725">
            <v>43099.380000000005</v>
          </cell>
          <cell r="R4725">
            <v>0</v>
          </cell>
          <cell r="AB4725" t="str">
            <v>Chirografario</v>
          </cell>
          <cell r="AK4725">
            <v>159880.98772602741</v>
          </cell>
          <cell r="AL4725" t="str">
            <v>Chirografario</v>
          </cell>
          <cell r="AM4725" t="str">
            <v>Chirografario - Altro</v>
          </cell>
          <cell r="AN4725" t="str">
            <v>SME &amp; CORP. - NON IPO</v>
          </cell>
        </row>
        <row r="4726">
          <cell r="M4726">
            <v>30920.29</v>
          </cell>
          <cell r="N4726">
            <v>30920.29</v>
          </cell>
          <cell r="R4726">
            <v>0</v>
          </cell>
          <cell r="AB4726" t="str">
            <v>Chirografario</v>
          </cell>
          <cell r="AK4726">
            <v>257443.18167123289</v>
          </cell>
          <cell r="AL4726" t="str">
            <v>Chirografario</v>
          </cell>
          <cell r="AM4726" t="str">
            <v>Chirografario - Altro</v>
          </cell>
          <cell r="AN4726" t="str">
            <v>CONSUMER - NON IPO</v>
          </cell>
        </row>
        <row r="4727">
          <cell r="M4727">
            <v>28195.67</v>
          </cell>
          <cell r="N4727">
            <v>28195.67</v>
          </cell>
          <cell r="R4727">
            <v>2404.89</v>
          </cell>
          <cell r="AB4727" t="str">
            <v>Chirografario</v>
          </cell>
          <cell r="AK4727">
            <v>196906.19953424658</v>
          </cell>
          <cell r="AL4727" t="str">
            <v>Chirografario</v>
          </cell>
          <cell r="AM4727" t="str">
            <v>Chirografario - Altro</v>
          </cell>
          <cell r="AN4727" t="str">
            <v>SME &amp; CORP. - NON IPO</v>
          </cell>
        </row>
        <row r="4728">
          <cell r="M4728">
            <v>39917.46</v>
          </cell>
          <cell r="N4728">
            <v>39917.46</v>
          </cell>
          <cell r="R4728">
            <v>11319.45</v>
          </cell>
          <cell r="AB4728" t="str">
            <v>Chirografario</v>
          </cell>
          <cell r="AK4728">
            <v>308622.11539726029</v>
          </cell>
          <cell r="AL4728" t="str">
            <v>Chirografario</v>
          </cell>
          <cell r="AM4728" t="str">
            <v>Chirografario - Altro</v>
          </cell>
          <cell r="AN4728" t="str">
            <v>CONSUMER - NON IPO</v>
          </cell>
        </row>
        <row r="4729">
          <cell r="M4729">
            <v>25221.040000000001</v>
          </cell>
          <cell r="N4729">
            <v>25221.039999999997</v>
          </cell>
          <cell r="R4729">
            <v>1311.6299999999999</v>
          </cell>
          <cell r="AB4729" t="str">
            <v>Chirografario</v>
          </cell>
          <cell r="AK4729">
            <v>470493.31879452051</v>
          </cell>
          <cell r="AL4729" t="str">
            <v>Chirografario</v>
          </cell>
          <cell r="AM4729" t="str">
            <v>Chirografario - Altro</v>
          </cell>
          <cell r="AN4729" t="str">
            <v>CONSUMER - NON IPO</v>
          </cell>
        </row>
        <row r="4730">
          <cell r="M4730">
            <v>38017.33</v>
          </cell>
          <cell r="N4730">
            <v>38017.33</v>
          </cell>
          <cell r="R4730">
            <v>6278.98</v>
          </cell>
          <cell r="AB4730" t="str">
            <v>Chirografario</v>
          </cell>
          <cell r="AK4730">
            <v>293931.24728767126</v>
          </cell>
          <cell r="AL4730" t="str">
            <v>Chirografario</v>
          </cell>
          <cell r="AM4730" t="str">
            <v>Chirografario - Altro</v>
          </cell>
          <cell r="AN4730" t="str">
            <v>SME &amp; CORP. - NON IPO</v>
          </cell>
        </row>
        <row r="4731">
          <cell r="M4731">
            <v>25912.199999999997</v>
          </cell>
          <cell r="N4731">
            <v>25912.199999999997</v>
          </cell>
          <cell r="R4731">
            <v>9920.5600000000013</v>
          </cell>
          <cell r="AB4731" t="str">
            <v>Chirografario</v>
          </cell>
          <cell r="AK4731">
            <v>344667.75616438355</v>
          </cell>
          <cell r="AL4731" t="str">
            <v>Chirografario</v>
          </cell>
          <cell r="AM4731" t="str">
            <v>Chirografario - Altro</v>
          </cell>
          <cell r="AN4731" t="str">
            <v>SME &amp; CORP. - NON IPO</v>
          </cell>
        </row>
        <row r="4732">
          <cell r="M4732">
            <v>33797.49</v>
          </cell>
          <cell r="N4732">
            <v>33797.49</v>
          </cell>
          <cell r="R4732">
            <v>8423.08</v>
          </cell>
          <cell r="AB4732" t="str">
            <v>Chirografario</v>
          </cell>
          <cell r="AK4732">
            <v>269176.1737808219</v>
          </cell>
          <cell r="AL4732" t="str">
            <v>Chirografario</v>
          </cell>
          <cell r="AM4732" t="str">
            <v>Chirografario - Altro</v>
          </cell>
          <cell r="AN4732" t="str">
            <v>SME &amp; CORP. - NON IPO</v>
          </cell>
        </row>
        <row r="4733">
          <cell r="M4733">
            <v>58141.45</v>
          </cell>
          <cell r="N4733">
            <v>58141.45</v>
          </cell>
          <cell r="R4733">
            <v>4883.7</v>
          </cell>
          <cell r="AB4733" t="str">
            <v>Chirografario</v>
          </cell>
          <cell r="AK4733">
            <v>528848.25753424654</v>
          </cell>
          <cell r="AL4733" t="str">
            <v>Chirografario</v>
          </cell>
          <cell r="AM4733" t="str">
            <v>Chirografario - Altro</v>
          </cell>
          <cell r="AN4733" t="str">
            <v>CONSUMER - NON IPO</v>
          </cell>
        </row>
        <row r="4734">
          <cell r="M4734">
            <v>96429.49</v>
          </cell>
          <cell r="N4734">
            <v>96429.489999999991</v>
          </cell>
          <cell r="R4734">
            <v>9064.59</v>
          </cell>
          <cell r="AB4734" t="str">
            <v>Chirografario</v>
          </cell>
          <cell r="AK4734">
            <v>344768.45054794516</v>
          </cell>
          <cell r="AL4734" t="str">
            <v>Chirografario</v>
          </cell>
          <cell r="AM4734" t="str">
            <v>Chirografario - Altro</v>
          </cell>
          <cell r="AN4734" t="str">
            <v>SME &amp; CORP. - NON IPO</v>
          </cell>
        </row>
        <row r="4735">
          <cell r="M4735">
            <v>54201.85</v>
          </cell>
          <cell r="N4735">
            <v>54201.85</v>
          </cell>
          <cell r="R4735">
            <v>17210.89</v>
          </cell>
          <cell r="AB4735" t="str">
            <v>Chirografario</v>
          </cell>
          <cell r="AK4735">
            <v>443564.18068493152</v>
          </cell>
          <cell r="AL4735" t="str">
            <v>Chirografario</v>
          </cell>
          <cell r="AM4735" t="str">
            <v>Chirografario - Altro</v>
          </cell>
          <cell r="AN4735" t="str">
            <v>CONSUMER - NON IPO</v>
          </cell>
        </row>
        <row r="4736">
          <cell r="M4736">
            <v>71431.17</v>
          </cell>
          <cell r="N4736">
            <v>71431.17</v>
          </cell>
          <cell r="R4736">
            <v>14104.24</v>
          </cell>
          <cell r="AB4736" t="str">
            <v>Chirografario</v>
          </cell>
          <cell r="AK4736">
            <v>954437.85230136989</v>
          </cell>
          <cell r="AL4736" t="str">
            <v>Chirografario</v>
          </cell>
          <cell r="AM4736" t="str">
            <v>Chirografario - Altro</v>
          </cell>
          <cell r="AN4736" t="str">
            <v>CONSUMER - NON IPO</v>
          </cell>
        </row>
        <row r="4737">
          <cell r="M4737">
            <v>33216.160000000003</v>
          </cell>
          <cell r="N4737">
            <v>33216.160000000003</v>
          </cell>
          <cell r="R4737">
            <v>0</v>
          </cell>
          <cell r="AB4737" t="str">
            <v>Chirografario</v>
          </cell>
          <cell r="AK4737">
            <v>209853.32865753426</v>
          </cell>
          <cell r="AL4737" t="str">
            <v>Chirografario</v>
          </cell>
          <cell r="AM4737" t="str">
            <v>Chirografario - Altro</v>
          </cell>
          <cell r="AN4737" t="str">
            <v>SME &amp; CORP. - NON IPO</v>
          </cell>
        </row>
        <row r="4738">
          <cell r="M4738">
            <v>64943.149999999994</v>
          </cell>
          <cell r="N4738">
            <v>64943.149999999994</v>
          </cell>
          <cell r="R4738">
            <v>5402.77</v>
          </cell>
          <cell r="AB4738" t="str">
            <v>Chirografario</v>
          </cell>
          <cell r="AK4738">
            <v>1415582.7435616439</v>
          </cell>
          <cell r="AL4738" t="str">
            <v>Chirografario</v>
          </cell>
          <cell r="AM4738" t="str">
            <v>Chirografario - Altro</v>
          </cell>
          <cell r="AN4738" t="str">
            <v>SME &amp; CORP. - NON IPO</v>
          </cell>
        </row>
        <row r="4739">
          <cell r="M4739">
            <v>28840.82</v>
          </cell>
          <cell r="N4739">
            <v>28840.82</v>
          </cell>
          <cell r="R4739">
            <v>14814.15</v>
          </cell>
          <cell r="AB4739" t="str">
            <v>Chirografario</v>
          </cell>
          <cell r="AK4739">
            <v>120815.38021917807</v>
          </cell>
          <cell r="AL4739" t="str">
            <v>Chirografario</v>
          </cell>
          <cell r="AM4739" t="str">
            <v>Chirografario - Altro</v>
          </cell>
          <cell r="AN4739" t="str">
            <v>SME &amp; CORP. - NON IPO</v>
          </cell>
        </row>
        <row r="4740">
          <cell r="M4740">
            <v>32300.639999999999</v>
          </cell>
          <cell r="N4740">
            <v>32300.639999999999</v>
          </cell>
          <cell r="R4740">
            <v>0</v>
          </cell>
          <cell r="AB4740" t="str">
            <v>Chirografario</v>
          </cell>
          <cell r="AK4740">
            <v>194688.78904109588</v>
          </cell>
          <cell r="AL4740" t="str">
            <v>Chirografario</v>
          </cell>
          <cell r="AM4740" t="str">
            <v>Chirografario - Altro</v>
          </cell>
          <cell r="AN4740" t="str">
            <v>SME &amp; CORP. - NON IPO</v>
          </cell>
        </row>
        <row r="4741">
          <cell r="M4741">
            <v>52368.36</v>
          </cell>
          <cell r="N4741">
            <v>52368.359999999993</v>
          </cell>
          <cell r="R4741">
            <v>16107.71</v>
          </cell>
          <cell r="AB4741" t="str">
            <v>Chirografario</v>
          </cell>
          <cell r="AK4741">
            <v>854106.43035616423</v>
          </cell>
          <cell r="AL4741" t="str">
            <v>Chirografario</v>
          </cell>
          <cell r="AM4741" t="str">
            <v>Chirografario - Altro</v>
          </cell>
          <cell r="AN4741" t="str">
            <v>SME &amp; CORP. - NON IPO</v>
          </cell>
        </row>
        <row r="4742">
          <cell r="M4742">
            <v>26101</v>
          </cell>
          <cell r="N4742">
            <v>26101</v>
          </cell>
          <cell r="R4742">
            <v>1623.15</v>
          </cell>
          <cell r="AB4742" t="str">
            <v>Chirografario</v>
          </cell>
          <cell r="AK4742">
            <v>356689.83013698633</v>
          </cell>
          <cell r="AL4742" t="str">
            <v>Chirografario</v>
          </cell>
          <cell r="AM4742" t="str">
            <v>Chirografario - Altro</v>
          </cell>
          <cell r="AN4742" t="str">
            <v>SME &amp; CORP. - NON IPO</v>
          </cell>
        </row>
        <row r="4743">
          <cell r="M4743">
            <v>26881.690000000002</v>
          </cell>
          <cell r="N4743">
            <v>26881.690000000002</v>
          </cell>
          <cell r="R4743">
            <v>6528.86</v>
          </cell>
          <cell r="AB4743" t="str">
            <v>Chirografario</v>
          </cell>
          <cell r="AK4743">
            <v>211223.79978082195</v>
          </cell>
          <cell r="AL4743" t="str">
            <v>Chirografario</v>
          </cell>
          <cell r="AM4743" t="str">
            <v>Chirografario - Altro</v>
          </cell>
          <cell r="AN4743" t="str">
            <v>SME &amp; CORP. - NON IPO</v>
          </cell>
        </row>
        <row r="4744">
          <cell r="M4744">
            <v>31534.94</v>
          </cell>
          <cell r="N4744">
            <v>31534.94</v>
          </cell>
          <cell r="R4744">
            <v>757.61</v>
          </cell>
          <cell r="AB4744" t="str">
            <v>Chirografario</v>
          </cell>
          <cell r="AK4744">
            <v>471296.15808219177</v>
          </cell>
          <cell r="AL4744" t="str">
            <v>Chirografario</v>
          </cell>
          <cell r="AM4744" t="str">
            <v>Chirografario - Altro</v>
          </cell>
          <cell r="AN4744" t="str">
            <v>SME &amp; CORP. - NON IPO</v>
          </cell>
        </row>
        <row r="4745">
          <cell r="M4745">
            <v>22675.010000000002</v>
          </cell>
          <cell r="N4745">
            <v>22675.010000000002</v>
          </cell>
          <cell r="R4745">
            <v>0</v>
          </cell>
          <cell r="AB4745" t="str">
            <v>Chirografario</v>
          </cell>
          <cell r="AK4745">
            <v>229669.89580821921</v>
          </cell>
          <cell r="AL4745" t="str">
            <v>Chirografario</v>
          </cell>
          <cell r="AM4745" t="str">
            <v>Chirografario - Altro</v>
          </cell>
          <cell r="AN4745" t="str">
            <v>CONSUMER - NON IPO</v>
          </cell>
        </row>
        <row r="4746">
          <cell r="M4746">
            <v>33514.239999999998</v>
          </cell>
          <cell r="N4746">
            <v>33514.239999999998</v>
          </cell>
          <cell r="R4746">
            <v>6335.24</v>
          </cell>
          <cell r="AB4746" t="str">
            <v>Chirografario</v>
          </cell>
          <cell r="AK4746">
            <v>371870.33424657537</v>
          </cell>
          <cell r="AL4746" t="str">
            <v>Chirografario</v>
          </cell>
          <cell r="AM4746" t="str">
            <v>Chirografario - Altro</v>
          </cell>
          <cell r="AN4746" t="str">
            <v>SME &amp; CORP. - NON IPO</v>
          </cell>
        </row>
        <row r="4747">
          <cell r="M4747">
            <v>72951.069999999992</v>
          </cell>
          <cell r="N4747">
            <v>72951.069999999992</v>
          </cell>
          <cell r="R4747">
            <v>19922.419999999998</v>
          </cell>
          <cell r="AB4747" t="str">
            <v>Chirografario</v>
          </cell>
          <cell r="AK4747">
            <v>813454.39698630129</v>
          </cell>
          <cell r="AL4747" t="str">
            <v>Chirografario</v>
          </cell>
          <cell r="AM4747" t="str">
            <v>Chirografario - Altro</v>
          </cell>
          <cell r="AN4747" t="str">
            <v>CONSUMER - NON IPO</v>
          </cell>
        </row>
        <row r="4748">
          <cell r="M4748">
            <v>41865.69</v>
          </cell>
          <cell r="N4748">
            <v>41865.689999999995</v>
          </cell>
          <cell r="R4748">
            <v>11816.7</v>
          </cell>
          <cell r="AB4748" t="str">
            <v>Chirografario</v>
          </cell>
          <cell r="AK4748">
            <v>121467.85126027395</v>
          </cell>
          <cell r="AL4748" t="str">
            <v>Chirografario</v>
          </cell>
          <cell r="AM4748" t="str">
            <v>Chirografario - Altro</v>
          </cell>
          <cell r="AN4748" t="str">
            <v>SME &amp; CORP. - NON IPO</v>
          </cell>
        </row>
        <row r="4749">
          <cell r="M4749">
            <v>57236.899999999994</v>
          </cell>
          <cell r="N4749">
            <v>57236.899999999994</v>
          </cell>
          <cell r="R4749">
            <v>3250.5699999999997</v>
          </cell>
          <cell r="AB4749" t="str">
            <v>Chirografario</v>
          </cell>
          <cell r="AK4749">
            <v>384506.51726027398</v>
          </cell>
          <cell r="AL4749" t="str">
            <v>Chirografario</v>
          </cell>
          <cell r="AM4749" t="str">
            <v>Chirografario - Altro</v>
          </cell>
          <cell r="AN4749" t="str">
            <v>SME &amp; CORP. - NON IPO</v>
          </cell>
        </row>
        <row r="4750">
          <cell r="M4750">
            <v>37793.980000000003</v>
          </cell>
          <cell r="N4750">
            <v>37793.979999999996</v>
          </cell>
          <cell r="R4750">
            <v>2166.38</v>
          </cell>
          <cell r="AB4750" t="str">
            <v>Chirografario</v>
          </cell>
          <cell r="AK4750">
            <v>253892.70947945205</v>
          </cell>
          <cell r="AL4750" t="str">
            <v>Chirografario</v>
          </cell>
          <cell r="AM4750" t="str">
            <v>Chirografario - Altro</v>
          </cell>
          <cell r="AN4750" t="str">
            <v>SME &amp; CORP. - NON IPO</v>
          </cell>
        </row>
        <row r="4751">
          <cell r="M4751">
            <v>28037.07</v>
          </cell>
          <cell r="N4751">
            <v>28037.07</v>
          </cell>
          <cell r="R4751">
            <v>4200.1400000000003</v>
          </cell>
          <cell r="AB4751" t="str">
            <v>Chirografario</v>
          </cell>
          <cell r="AK4751">
            <v>148711.69183561645</v>
          </cell>
          <cell r="AL4751" t="str">
            <v>Chirografario</v>
          </cell>
          <cell r="AM4751" t="str">
            <v>Chirografario - Altro</v>
          </cell>
          <cell r="AN4751" t="str">
            <v>SME &amp; CORP. - NON IPO</v>
          </cell>
        </row>
        <row r="4752">
          <cell r="M4752">
            <v>42270.41</v>
          </cell>
          <cell r="N4752">
            <v>42270.41</v>
          </cell>
          <cell r="R4752">
            <v>5739.33</v>
          </cell>
          <cell r="AB4752" t="str">
            <v>Chirografario</v>
          </cell>
          <cell r="AK4752">
            <v>60568.286109589048</v>
          </cell>
          <cell r="AL4752" t="str">
            <v>Chirografario</v>
          </cell>
          <cell r="AM4752" t="str">
            <v>Chirografario - Altro</v>
          </cell>
          <cell r="AN4752" t="str">
            <v>SME &amp; CORP. - NON IPO</v>
          </cell>
        </row>
        <row r="4753">
          <cell r="M4753">
            <v>51876.24</v>
          </cell>
          <cell r="N4753">
            <v>51876.24</v>
          </cell>
          <cell r="R4753">
            <v>9089.33</v>
          </cell>
          <cell r="AB4753" t="str">
            <v>Chirografario</v>
          </cell>
          <cell r="AK4753">
            <v>516772.62641095888</v>
          </cell>
          <cell r="AL4753" t="str">
            <v>Chirografario</v>
          </cell>
          <cell r="AM4753" t="str">
            <v>Chirografario - Altro</v>
          </cell>
          <cell r="AN4753" t="str">
            <v>SME &amp; CORP. - NON IPO</v>
          </cell>
        </row>
        <row r="4754">
          <cell r="M4754">
            <v>34266.93</v>
          </cell>
          <cell r="N4754">
            <v>34266.93</v>
          </cell>
          <cell r="R4754">
            <v>3220.63</v>
          </cell>
          <cell r="AB4754" t="str">
            <v>Chirografario</v>
          </cell>
          <cell r="AK4754">
            <v>295916.06400000001</v>
          </cell>
          <cell r="AL4754" t="str">
            <v>Chirografario</v>
          </cell>
          <cell r="AM4754" t="str">
            <v>Chirografario - Altro</v>
          </cell>
          <cell r="AN4754" t="str">
            <v>CONSUMER - NON IPO</v>
          </cell>
        </row>
        <row r="4755">
          <cell r="M4755">
            <v>85647.48</v>
          </cell>
          <cell r="N4755">
            <v>85647.48</v>
          </cell>
          <cell r="R4755">
            <v>8961.85</v>
          </cell>
          <cell r="AB4755" t="str">
            <v>Chirografario</v>
          </cell>
          <cell r="AK4755">
            <v>1102388.6603835616</v>
          </cell>
          <cell r="AL4755" t="str">
            <v>Chirografario</v>
          </cell>
          <cell r="AM4755" t="str">
            <v>Chirografario - Altro</v>
          </cell>
          <cell r="AN4755" t="str">
            <v>SME &amp; CORP. - NON IPO</v>
          </cell>
        </row>
        <row r="4756">
          <cell r="M4756">
            <v>46693.35</v>
          </cell>
          <cell r="N4756">
            <v>46693.35</v>
          </cell>
          <cell r="R4756">
            <v>3767.1</v>
          </cell>
          <cell r="AB4756" t="str">
            <v>Chirografario</v>
          </cell>
          <cell r="AK4756">
            <v>396829.51150684932</v>
          </cell>
          <cell r="AL4756" t="str">
            <v>Chirografario</v>
          </cell>
          <cell r="AM4756" t="str">
            <v>Chirografario - Altro</v>
          </cell>
          <cell r="AN4756" t="str">
            <v>SME &amp; CORP. - NON IPO</v>
          </cell>
        </row>
        <row r="4757">
          <cell r="M4757">
            <v>39322.5</v>
          </cell>
          <cell r="N4757">
            <v>39322.5</v>
          </cell>
          <cell r="R4757">
            <v>24227.480000000003</v>
          </cell>
          <cell r="AB4757" t="str">
            <v>Chirografario</v>
          </cell>
          <cell r="AK4757">
            <v>347977.19178082194</v>
          </cell>
          <cell r="AL4757" t="str">
            <v>Chirografario</v>
          </cell>
          <cell r="AM4757" t="str">
            <v>Chirografario - Altro</v>
          </cell>
          <cell r="AN4757" t="str">
            <v>SME &amp; CORP. - NON IPO</v>
          </cell>
        </row>
        <row r="4758">
          <cell r="M4758">
            <v>37624.199999999997</v>
          </cell>
          <cell r="N4758">
            <v>37624.199999999997</v>
          </cell>
          <cell r="R4758">
            <v>28033.01</v>
          </cell>
          <cell r="AB4758" t="str">
            <v>Chirografario</v>
          </cell>
          <cell r="AK4758">
            <v>445614.83999999997</v>
          </cell>
          <cell r="AL4758" t="str">
            <v>Chirografario</v>
          </cell>
          <cell r="AM4758" t="str">
            <v>Chirografario - Altro</v>
          </cell>
          <cell r="AN4758" t="str">
            <v>SME &amp; CORP. - NON IPO</v>
          </cell>
        </row>
        <row r="4759">
          <cell r="M4759">
            <v>31081.360000000001</v>
          </cell>
          <cell r="N4759">
            <v>31081.360000000001</v>
          </cell>
          <cell r="R4759">
            <v>12378.92</v>
          </cell>
          <cell r="AB4759" t="str">
            <v>Chirografario</v>
          </cell>
          <cell r="AK4759">
            <v>141526.63101369861</v>
          </cell>
          <cell r="AL4759" t="str">
            <v>Chirografario</v>
          </cell>
          <cell r="AM4759" t="str">
            <v>Chirografario - Altro</v>
          </cell>
          <cell r="AN4759" t="str">
            <v>CONSUMER - NON IPO</v>
          </cell>
        </row>
        <row r="4760">
          <cell r="M4760">
            <v>35552.620000000003</v>
          </cell>
          <cell r="N4760">
            <v>35552.620000000003</v>
          </cell>
          <cell r="R4760">
            <v>5452.93</v>
          </cell>
          <cell r="AB4760" t="str">
            <v>Chirografario</v>
          </cell>
          <cell r="AK4760">
            <v>54059.463287671242</v>
          </cell>
          <cell r="AL4760" t="str">
            <v>Chirografario</v>
          </cell>
          <cell r="AM4760" t="str">
            <v>Chirografario - Altro</v>
          </cell>
          <cell r="AN4760" t="str">
            <v>CONSUMER - NON IPO</v>
          </cell>
        </row>
        <row r="4761">
          <cell r="M4761">
            <v>29591.07</v>
          </cell>
          <cell r="N4761">
            <v>29591.07</v>
          </cell>
          <cell r="R4761">
            <v>13898.35</v>
          </cell>
          <cell r="AB4761" t="str">
            <v>Chirografario</v>
          </cell>
          <cell r="AK4761">
            <v>109284.28043835616</v>
          </cell>
          <cell r="AL4761" t="str">
            <v>Chirografario</v>
          </cell>
          <cell r="AM4761" t="str">
            <v>Chirografario - Altro</v>
          </cell>
          <cell r="AN4761" t="str">
            <v>CONSUMER - NON IPO</v>
          </cell>
        </row>
        <row r="4762">
          <cell r="M4762">
            <v>33517.46</v>
          </cell>
          <cell r="N4762">
            <v>33517.46</v>
          </cell>
          <cell r="R4762">
            <v>0</v>
          </cell>
          <cell r="AB4762" t="str">
            <v>Chirografario</v>
          </cell>
          <cell r="AK4762">
            <v>185585.71687671234</v>
          </cell>
          <cell r="AL4762" t="str">
            <v>Chirografario</v>
          </cell>
          <cell r="AM4762" t="str">
            <v>Chirografario - Altro</v>
          </cell>
          <cell r="AN4762" t="str">
            <v>SME &amp; CORP. - NON IPO</v>
          </cell>
        </row>
        <row r="4763">
          <cell r="M4763">
            <v>30140.7</v>
          </cell>
          <cell r="N4763">
            <v>30140.7</v>
          </cell>
          <cell r="R4763">
            <v>12158.31</v>
          </cell>
          <cell r="AB4763" t="str">
            <v>Chirografario</v>
          </cell>
          <cell r="AK4763">
            <v>256154.66136986302</v>
          </cell>
          <cell r="AL4763" t="str">
            <v>Chirografario</v>
          </cell>
          <cell r="AM4763" t="str">
            <v>Chirografario - Altro</v>
          </cell>
          <cell r="AN4763" t="str">
            <v>CONSUMER - NON IPO</v>
          </cell>
        </row>
        <row r="4764">
          <cell r="M4764">
            <v>24737.65</v>
          </cell>
          <cell r="N4764">
            <v>24737.65</v>
          </cell>
          <cell r="R4764">
            <v>1257.45</v>
          </cell>
          <cell r="AB4764" t="str">
            <v>Chirografario</v>
          </cell>
          <cell r="AK4764">
            <v>192885.89561643836</v>
          </cell>
          <cell r="AL4764" t="str">
            <v>Chirografario</v>
          </cell>
          <cell r="AM4764" t="str">
            <v>Chirografario - Altro</v>
          </cell>
          <cell r="AN4764" t="str">
            <v>SME &amp; CORP. - NON IPO</v>
          </cell>
        </row>
        <row r="4765">
          <cell r="M4765">
            <v>33150.730000000003</v>
          </cell>
          <cell r="N4765">
            <v>33150.730000000003</v>
          </cell>
          <cell r="R4765">
            <v>0</v>
          </cell>
          <cell r="AB4765" t="str">
            <v>Chirografario</v>
          </cell>
          <cell r="AK4765">
            <v>261027.93978082194</v>
          </cell>
          <cell r="AL4765" t="str">
            <v>Chirografario</v>
          </cell>
          <cell r="AM4765" t="str">
            <v>Chirografario - Altro</v>
          </cell>
          <cell r="AN4765" t="str">
            <v>SME &amp; CORP. - NON IPO</v>
          </cell>
        </row>
        <row r="4766">
          <cell r="M4766">
            <v>5827.8600000000006</v>
          </cell>
          <cell r="N4766">
            <v>56741.43</v>
          </cell>
          <cell r="R4766">
            <v>2527.11</v>
          </cell>
          <cell r="AB4766" t="str">
            <v>Chirografario</v>
          </cell>
          <cell r="AK4766">
            <v>328167.55816438358</v>
          </cell>
          <cell r="AL4766" t="str">
            <v>Chirografario</v>
          </cell>
          <cell r="AM4766" t="str">
            <v>Chirografario - Altro</v>
          </cell>
          <cell r="AN4766" t="str">
            <v>SME &amp; CORP. - NON IPO</v>
          </cell>
        </row>
        <row r="4767">
          <cell r="M4767">
            <v>60055.98</v>
          </cell>
          <cell r="N4767">
            <v>60055.979999999996</v>
          </cell>
          <cell r="R4767">
            <v>4575.6000000000004</v>
          </cell>
          <cell r="AB4767" t="str">
            <v>Chirografario</v>
          </cell>
          <cell r="AK4767">
            <v>516645.96493150684</v>
          </cell>
          <cell r="AL4767" t="str">
            <v>Chirografario</v>
          </cell>
          <cell r="AM4767" t="str">
            <v>Chirografario - Altro</v>
          </cell>
          <cell r="AN4767" t="str">
            <v>SME &amp; CORP. - NON IPO</v>
          </cell>
        </row>
        <row r="4768">
          <cell r="M4768">
            <v>39433.29</v>
          </cell>
          <cell r="N4768">
            <v>39433.289999999994</v>
          </cell>
          <cell r="R4768">
            <v>6084.36</v>
          </cell>
          <cell r="AB4768" t="str">
            <v>Chirografario</v>
          </cell>
          <cell r="AK4768">
            <v>231197.91945205478</v>
          </cell>
          <cell r="AL4768" t="str">
            <v>Chirografario</v>
          </cell>
          <cell r="AM4768" t="str">
            <v>Chirografario - Altro</v>
          </cell>
          <cell r="AN4768" t="str">
            <v>SME &amp; CORP. - NON IPO</v>
          </cell>
        </row>
        <row r="4769">
          <cell r="M4769">
            <v>61718.95</v>
          </cell>
          <cell r="N4769">
            <v>61718.95</v>
          </cell>
          <cell r="R4769">
            <v>24573.13</v>
          </cell>
          <cell r="AB4769" t="str">
            <v>Chirografario</v>
          </cell>
          <cell r="AK4769">
            <v>398044.95424657536</v>
          </cell>
          <cell r="AL4769" t="str">
            <v>Chirografario</v>
          </cell>
          <cell r="AM4769" t="str">
            <v>Chirografario - Altro</v>
          </cell>
          <cell r="AN4769" t="str">
            <v>SME &amp; CORP. - NON IPO</v>
          </cell>
        </row>
        <row r="4770">
          <cell r="M4770">
            <v>33512.53</v>
          </cell>
          <cell r="N4770">
            <v>33512.53</v>
          </cell>
          <cell r="R4770">
            <v>5876.62</v>
          </cell>
          <cell r="AB4770" t="str">
            <v>Chirografario</v>
          </cell>
          <cell r="AK4770">
            <v>191801.84978082191</v>
          </cell>
          <cell r="AL4770" t="str">
            <v>Chirografario</v>
          </cell>
          <cell r="AM4770" t="str">
            <v>Chirografario - Altro</v>
          </cell>
          <cell r="AN4770" t="str">
            <v>CONSUMER - NON IPO</v>
          </cell>
        </row>
        <row r="4771">
          <cell r="M4771">
            <v>70155.47</v>
          </cell>
          <cell r="N4771">
            <v>70155.47</v>
          </cell>
          <cell r="R4771">
            <v>6830.0499999999993</v>
          </cell>
          <cell r="AB4771" t="str">
            <v>Chirografario</v>
          </cell>
          <cell r="AK4771">
            <v>635243.36534246581</v>
          </cell>
          <cell r="AL4771" t="str">
            <v>Chirografario</v>
          </cell>
          <cell r="AM4771" t="str">
            <v>Chirografario - Altro</v>
          </cell>
          <cell r="AN4771" t="str">
            <v>SME &amp; CORP. - NON IPO</v>
          </cell>
        </row>
        <row r="4772">
          <cell r="M4772">
            <v>61401.630000000005</v>
          </cell>
          <cell r="N4772">
            <v>61401.63</v>
          </cell>
          <cell r="R4772">
            <v>20821.97</v>
          </cell>
          <cell r="AB4772" t="str">
            <v>Chirografario</v>
          </cell>
          <cell r="AK4772">
            <v>556652.03745205479</v>
          </cell>
          <cell r="AL4772" t="str">
            <v>Chirografario</v>
          </cell>
          <cell r="AM4772" t="str">
            <v>Chirografario - Altro</v>
          </cell>
          <cell r="AN4772" t="str">
            <v>SME &amp; CORP. - NON IPO</v>
          </cell>
        </row>
        <row r="4773">
          <cell r="M4773">
            <v>37884.629999999997</v>
          </cell>
          <cell r="N4773">
            <v>37884.630000000005</v>
          </cell>
          <cell r="R4773">
            <v>12484.93</v>
          </cell>
          <cell r="AB4773" t="str">
            <v>Chirografario</v>
          </cell>
          <cell r="AK4773">
            <v>411437.46115068498</v>
          </cell>
          <cell r="AL4773" t="str">
            <v>Chirografario</v>
          </cell>
          <cell r="AM4773" t="str">
            <v>Chirografario - Altro</v>
          </cell>
          <cell r="AN4773" t="str">
            <v>CONSUMER - NON IPO</v>
          </cell>
        </row>
        <row r="4774">
          <cell r="M4774">
            <v>40639.24</v>
          </cell>
          <cell r="N4774">
            <v>40639.24</v>
          </cell>
          <cell r="R4774">
            <v>3521.84</v>
          </cell>
          <cell r="AB4774" t="str">
            <v>Chirografario</v>
          </cell>
          <cell r="AK4774">
            <v>224573.55364383559</v>
          </cell>
          <cell r="AL4774" t="str">
            <v>Chirografario</v>
          </cell>
          <cell r="AM4774" t="str">
            <v>Chirografario - Altro</v>
          </cell>
          <cell r="AN4774" t="str">
            <v>SME &amp; CORP. - NON IPO</v>
          </cell>
        </row>
        <row r="4775">
          <cell r="M4775">
            <v>43648.53</v>
          </cell>
          <cell r="N4775">
            <v>43648.53</v>
          </cell>
          <cell r="R4775">
            <v>5036.26</v>
          </cell>
          <cell r="AB4775" t="str">
            <v>Chirografario</v>
          </cell>
          <cell r="AK4775">
            <v>121617.95893150686</v>
          </cell>
          <cell r="AL4775" t="str">
            <v>Chirografario</v>
          </cell>
          <cell r="AM4775" t="str">
            <v>Chirografario - Altro</v>
          </cell>
          <cell r="AN4775" t="str">
            <v>SME &amp; CORP. - NON IPO</v>
          </cell>
        </row>
        <row r="4776">
          <cell r="M4776">
            <v>23292.95</v>
          </cell>
          <cell r="N4776">
            <v>23292.949999999997</v>
          </cell>
          <cell r="R4776">
            <v>0</v>
          </cell>
          <cell r="AB4776" t="str">
            <v>Chirografario</v>
          </cell>
          <cell r="AK4776">
            <v>251308.59479452053</v>
          </cell>
          <cell r="AL4776" t="str">
            <v>Chirografario</v>
          </cell>
          <cell r="AM4776" t="str">
            <v>Chirografario - Altro</v>
          </cell>
          <cell r="AN4776" t="str">
            <v>CONSUMER - NON IPO</v>
          </cell>
        </row>
        <row r="4777">
          <cell r="M4777">
            <v>32353.670000000002</v>
          </cell>
          <cell r="N4777">
            <v>32353.670000000002</v>
          </cell>
          <cell r="R4777">
            <v>5089.9799999999996</v>
          </cell>
          <cell r="AB4777" t="str">
            <v>Chirografario</v>
          </cell>
          <cell r="AK4777">
            <v>51145.390657534248</v>
          </cell>
          <cell r="AL4777" t="str">
            <v>Chirografario</v>
          </cell>
          <cell r="AM4777" t="str">
            <v>Chirografario - Altro</v>
          </cell>
          <cell r="AN4777" t="str">
            <v>CONSUMER - NON IPO</v>
          </cell>
        </row>
        <row r="4778">
          <cell r="M4778">
            <v>30335.72</v>
          </cell>
          <cell r="N4778">
            <v>30335.72</v>
          </cell>
          <cell r="R4778">
            <v>2733.12</v>
          </cell>
          <cell r="AB4778" t="str">
            <v>Chirografario</v>
          </cell>
          <cell r="AK4778">
            <v>174949.83726027398</v>
          </cell>
          <cell r="AL4778" t="str">
            <v>Chirografario</v>
          </cell>
          <cell r="AM4778" t="str">
            <v>Chirografario - Altro</v>
          </cell>
          <cell r="AN4778" t="str">
            <v>CONSUMER - NON IPO</v>
          </cell>
        </row>
        <row r="4779">
          <cell r="M4779">
            <v>53483.47</v>
          </cell>
          <cell r="N4779">
            <v>53483.47</v>
          </cell>
          <cell r="R4779">
            <v>0</v>
          </cell>
          <cell r="AB4779" t="str">
            <v>Chirografario</v>
          </cell>
          <cell r="AK4779">
            <v>506114.80926027399</v>
          </cell>
          <cell r="AL4779" t="str">
            <v>Chirografario</v>
          </cell>
          <cell r="AM4779" t="str">
            <v>Chirografario - Altro</v>
          </cell>
          <cell r="AN4779" t="str">
            <v>SME &amp; CORP. - NON IPO</v>
          </cell>
        </row>
        <row r="4780">
          <cell r="M4780">
            <v>34075.17</v>
          </cell>
          <cell r="N4780">
            <v>34075.17</v>
          </cell>
          <cell r="R4780">
            <v>0</v>
          </cell>
          <cell r="AB4780" t="str">
            <v>Chirografario</v>
          </cell>
          <cell r="AK4780">
            <v>620914.94704109582</v>
          </cell>
          <cell r="AL4780" t="str">
            <v>Chirografario</v>
          </cell>
          <cell r="AM4780" t="str">
            <v>Chirografario - Altro</v>
          </cell>
          <cell r="AN4780" t="str">
            <v>SME &amp; CORP. - NON IPO</v>
          </cell>
        </row>
        <row r="4781">
          <cell r="M4781">
            <v>47639.87</v>
          </cell>
          <cell r="N4781">
            <v>47639.87</v>
          </cell>
          <cell r="R4781">
            <v>3278</v>
          </cell>
          <cell r="AB4781" t="str">
            <v>Chirografario</v>
          </cell>
          <cell r="AK4781">
            <v>1003830.7949863015</v>
          </cell>
          <cell r="AL4781" t="str">
            <v>Chirografario</v>
          </cell>
          <cell r="AM4781" t="str">
            <v>Chirografario - Altro</v>
          </cell>
          <cell r="AN4781" t="str">
            <v>SME &amp; CORP. - NON IPO</v>
          </cell>
        </row>
        <row r="4782">
          <cell r="M4782">
            <v>28634.52</v>
          </cell>
          <cell r="N4782">
            <v>28634.519999999997</v>
          </cell>
          <cell r="R4782">
            <v>1169.24</v>
          </cell>
          <cell r="AB4782" t="str">
            <v>Chirografario</v>
          </cell>
          <cell r="AK4782">
            <v>197931.2163287671</v>
          </cell>
          <cell r="AL4782" t="str">
            <v>Chirografario</v>
          </cell>
          <cell r="AM4782" t="str">
            <v>Chirografario - Altro</v>
          </cell>
          <cell r="AN4782" t="str">
            <v>SME &amp; CORP. - NON IPO</v>
          </cell>
        </row>
        <row r="4783">
          <cell r="M4783">
            <v>7796.54</v>
          </cell>
          <cell r="N4783">
            <v>37671.51</v>
          </cell>
          <cell r="R4783">
            <v>3179.35</v>
          </cell>
          <cell r="AB4783" t="str">
            <v>Chirografario</v>
          </cell>
          <cell r="AK4783">
            <v>356486.01517808222</v>
          </cell>
          <cell r="AL4783" t="str">
            <v>Chirografario</v>
          </cell>
          <cell r="AM4783" t="str">
            <v>Chirografario - Altro</v>
          </cell>
          <cell r="AN4783" t="str">
            <v>SME &amp; CORP. - NON IPO</v>
          </cell>
        </row>
        <row r="4784">
          <cell r="M4784">
            <v>28385.48</v>
          </cell>
          <cell r="N4784">
            <v>28385.48</v>
          </cell>
          <cell r="R4784">
            <v>12082.32</v>
          </cell>
          <cell r="AB4784" t="str">
            <v>Chirografario</v>
          </cell>
          <cell r="AK4784">
            <v>85000.903123287659</v>
          </cell>
          <cell r="AL4784" t="str">
            <v>Chirografario</v>
          </cell>
          <cell r="AM4784" t="str">
            <v>Chirografario - Altro</v>
          </cell>
          <cell r="AN4784" t="str">
            <v>SME &amp; CORP. - NON IPO</v>
          </cell>
        </row>
        <row r="4785">
          <cell r="M4785">
            <v>27675.81</v>
          </cell>
          <cell r="N4785">
            <v>27675.81</v>
          </cell>
          <cell r="R4785">
            <v>2167</v>
          </cell>
          <cell r="AB4785" t="str">
            <v>Chirografario</v>
          </cell>
          <cell r="AK4785">
            <v>193275.72517808221</v>
          </cell>
          <cell r="AL4785" t="str">
            <v>Chirografario</v>
          </cell>
          <cell r="AM4785" t="str">
            <v>Chirografario - Altro</v>
          </cell>
          <cell r="AN4785" t="str">
            <v>CONSUMER - NON IPO</v>
          </cell>
        </row>
        <row r="4786">
          <cell r="M4786">
            <v>37290.839999999997</v>
          </cell>
          <cell r="N4786">
            <v>37290.840000000004</v>
          </cell>
          <cell r="R4786">
            <v>0</v>
          </cell>
          <cell r="AB4786" t="str">
            <v>Chirografario</v>
          </cell>
          <cell r="AK4786">
            <v>134247.024</v>
          </cell>
          <cell r="AL4786" t="str">
            <v>Chirografario</v>
          </cell>
          <cell r="AM4786" t="str">
            <v>Chirografario - Altro</v>
          </cell>
          <cell r="AN4786" t="str">
            <v>CONSUMER - NON IPO</v>
          </cell>
        </row>
        <row r="4787">
          <cell r="M4787">
            <v>38742.99</v>
          </cell>
          <cell r="N4787">
            <v>38742.99</v>
          </cell>
          <cell r="R4787">
            <v>1215.6500000000001</v>
          </cell>
          <cell r="AB4787" t="str">
            <v>Chirografario</v>
          </cell>
          <cell r="AK4787">
            <v>120687.06747945206</v>
          </cell>
          <cell r="AL4787" t="str">
            <v>Chirografario</v>
          </cell>
          <cell r="AM4787" t="str">
            <v>Chirografario - Altro</v>
          </cell>
          <cell r="AN4787" t="str">
            <v>SME &amp; CORP. - NON IPO</v>
          </cell>
        </row>
        <row r="4788">
          <cell r="M4788">
            <v>51577.48</v>
          </cell>
          <cell r="N4788">
            <v>51577.479999999996</v>
          </cell>
          <cell r="R4788">
            <v>0</v>
          </cell>
          <cell r="AB4788" t="str">
            <v>Chirografario</v>
          </cell>
          <cell r="AK4788">
            <v>749922.42838356155</v>
          </cell>
          <cell r="AL4788" t="str">
            <v>Chirografario</v>
          </cell>
          <cell r="AM4788" t="str">
            <v>Chirografario - Altro</v>
          </cell>
          <cell r="AN4788" t="str">
            <v>CONSUMER - NON IPO</v>
          </cell>
        </row>
        <row r="4789">
          <cell r="M4789">
            <v>40031.61</v>
          </cell>
          <cell r="N4789">
            <v>40031.61</v>
          </cell>
          <cell r="R4789">
            <v>7535.69</v>
          </cell>
          <cell r="AB4789" t="str">
            <v>Chirografario</v>
          </cell>
          <cell r="AK4789">
            <v>1089188.8189315069</v>
          </cell>
          <cell r="AL4789" t="str">
            <v>Chirografario</v>
          </cell>
          <cell r="AM4789" t="str">
            <v>Chirografario - Altro</v>
          </cell>
          <cell r="AN4789" t="str">
            <v>CONSUMER - NON IPO</v>
          </cell>
        </row>
        <row r="4790">
          <cell r="M4790">
            <v>47113.58</v>
          </cell>
          <cell r="N4790">
            <v>47113.58</v>
          </cell>
          <cell r="R4790">
            <v>11072.68</v>
          </cell>
          <cell r="AB4790" t="str">
            <v>Chirografario</v>
          </cell>
          <cell r="AK4790">
            <v>1280973.0627945205</v>
          </cell>
          <cell r="AL4790" t="str">
            <v>Chirografario</v>
          </cell>
          <cell r="AM4790" t="str">
            <v>Chirografario - Altro</v>
          </cell>
          <cell r="AN4790" t="str">
            <v>CONSUMER - NON IPO</v>
          </cell>
        </row>
        <row r="4791">
          <cell r="M4791">
            <v>30406.92</v>
          </cell>
          <cell r="N4791">
            <v>30406.92</v>
          </cell>
          <cell r="R4791">
            <v>8749.3700000000008</v>
          </cell>
          <cell r="AB4791" t="str">
            <v>Chirografario</v>
          </cell>
          <cell r="AK4791">
            <v>258167.2467945205</v>
          </cell>
          <cell r="AL4791" t="str">
            <v>Chirografario</v>
          </cell>
          <cell r="AM4791" t="str">
            <v>Chirografario - Altro</v>
          </cell>
          <cell r="AN4791" t="str">
            <v>SME &amp; CORP. - NON IPO</v>
          </cell>
        </row>
        <row r="4792">
          <cell r="M4792">
            <v>28455.73</v>
          </cell>
          <cell r="N4792">
            <v>28455.73</v>
          </cell>
          <cell r="R4792">
            <v>0</v>
          </cell>
          <cell r="AB4792" t="str">
            <v>Chirografario</v>
          </cell>
          <cell r="AK4792">
            <v>123100.2675890411</v>
          </cell>
          <cell r="AL4792" t="str">
            <v>Chirografario</v>
          </cell>
          <cell r="AM4792" t="str">
            <v>Chirografario - Altro</v>
          </cell>
          <cell r="AN4792" t="str">
            <v>SME &amp; CORP. - NON IPO</v>
          </cell>
        </row>
        <row r="4793">
          <cell r="M4793">
            <v>33244.29</v>
          </cell>
          <cell r="N4793">
            <v>33244.29</v>
          </cell>
          <cell r="R4793">
            <v>0</v>
          </cell>
          <cell r="AB4793" t="str">
            <v>Chirografario</v>
          </cell>
          <cell r="AK4793">
            <v>82336.542904109592</v>
          </cell>
          <cell r="AL4793" t="str">
            <v>Chirografario</v>
          </cell>
          <cell r="AM4793" t="str">
            <v>Chirografario - Altro</v>
          </cell>
          <cell r="AN4793" t="str">
            <v>SME &amp; CORP. - NON IPO</v>
          </cell>
        </row>
        <row r="4794">
          <cell r="M4794">
            <v>47876.91</v>
          </cell>
          <cell r="N4794">
            <v>47876.909999999996</v>
          </cell>
          <cell r="R4794">
            <v>0</v>
          </cell>
          <cell r="AB4794" t="str">
            <v>Chirografario</v>
          </cell>
          <cell r="AK4794">
            <v>264962.62520547945</v>
          </cell>
          <cell r="AL4794" t="str">
            <v>Chirografario</v>
          </cell>
          <cell r="AM4794" t="str">
            <v>Chirografario - Altro</v>
          </cell>
          <cell r="AN4794" t="str">
            <v>CONSUMER - NON IPO</v>
          </cell>
        </row>
        <row r="4795">
          <cell r="M4795">
            <v>40775.93</v>
          </cell>
          <cell r="N4795">
            <v>40775.929999999993</v>
          </cell>
          <cell r="R4795">
            <v>5746.67</v>
          </cell>
          <cell r="AB4795" t="str">
            <v>Chirografario</v>
          </cell>
          <cell r="AK4795">
            <v>58426.880520547937</v>
          </cell>
          <cell r="AL4795" t="str">
            <v>Chirografario</v>
          </cell>
          <cell r="AM4795" t="str">
            <v>Chirografario - Altro</v>
          </cell>
          <cell r="AN4795" t="str">
            <v>SME &amp; CORP. - NON IPO</v>
          </cell>
        </row>
        <row r="4796">
          <cell r="M4796">
            <v>56835.95</v>
          </cell>
          <cell r="N4796">
            <v>56835.95</v>
          </cell>
          <cell r="R4796">
            <v>0</v>
          </cell>
          <cell r="AB4796" t="str">
            <v>Chirografario</v>
          </cell>
          <cell r="AK4796">
            <v>210838.01726027398</v>
          </cell>
          <cell r="AL4796" t="str">
            <v>Chirografario</v>
          </cell>
          <cell r="AM4796" t="str">
            <v>Chirografario - Altro</v>
          </cell>
          <cell r="AN4796" t="str">
            <v>SME &amp; CORP. - NON IPO</v>
          </cell>
        </row>
        <row r="4797">
          <cell r="M4797">
            <v>27897.25</v>
          </cell>
          <cell r="N4797">
            <v>27897.249999999996</v>
          </cell>
          <cell r="R4797">
            <v>0</v>
          </cell>
          <cell r="AB4797" t="str">
            <v>Chirografario</v>
          </cell>
          <cell r="AK4797">
            <v>147970.07123287671</v>
          </cell>
          <cell r="AL4797" t="str">
            <v>Chirografario</v>
          </cell>
          <cell r="AM4797" t="str">
            <v>Chirografario - Altro</v>
          </cell>
          <cell r="AN4797" t="str">
            <v>CONSUMER - NON IPO</v>
          </cell>
        </row>
        <row r="4798">
          <cell r="M4798">
            <v>50461.99</v>
          </cell>
          <cell r="N4798">
            <v>50461.990000000005</v>
          </cell>
          <cell r="R4798">
            <v>0</v>
          </cell>
          <cell r="AB4798" t="str">
            <v>Chirografario</v>
          </cell>
          <cell r="AK4798">
            <v>218299.95126027401</v>
          </cell>
          <cell r="AL4798" t="str">
            <v>Chirografario</v>
          </cell>
          <cell r="AM4798" t="str">
            <v>Chirografario - Altro</v>
          </cell>
          <cell r="AN4798" t="str">
            <v>SME &amp; CORP. - NON IPO</v>
          </cell>
        </row>
        <row r="4799">
          <cell r="M4799">
            <v>33223.07</v>
          </cell>
          <cell r="N4799">
            <v>33223.07</v>
          </cell>
          <cell r="R4799">
            <v>0</v>
          </cell>
          <cell r="AB4799" t="str">
            <v>Chirografario</v>
          </cell>
          <cell r="AK4799">
            <v>163202.64249315069</v>
          </cell>
          <cell r="AL4799" t="str">
            <v>Chirografario</v>
          </cell>
          <cell r="AM4799" t="str">
            <v>Chirografario - Altro</v>
          </cell>
          <cell r="AN4799" t="str">
            <v>CONSUMER - NON IPO</v>
          </cell>
        </row>
        <row r="4800">
          <cell r="M4800">
            <v>61092.82</v>
          </cell>
          <cell r="N4800">
            <v>61092.82</v>
          </cell>
          <cell r="R4800">
            <v>7971.29</v>
          </cell>
          <cell r="AB4800" t="str">
            <v>Chirografario</v>
          </cell>
          <cell r="AK4800">
            <v>87538.47906849315</v>
          </cell>
          <cell r="AL4800" t="str">
            <v>Chirografario</v>
          </cell>
          <cell r="AM4800" t="str">
            <v>Chirografario - Altro</v>
          </cell>
          <cell r="AN4800" t="str">
            <v>CONSUMER - NON IPO</v>
          </cell>
        </row>
        <row r="4801">
          <cell r="M4801">
            <v>36711.03</v>
          </cell>
          <cell r="N4801">
            <v>36711.03</v>
          </cell>
          <cell r="R4801">
            <v>4264.6099999999997</v>
          </cell>
          <cell r="AB4801" t="str">
            <v>Chirografario</v>
          </cell>
          <cell r="AK4801">
            <v>58838.226164383559</v>
          </cell>
          <cell r="AL4801" t="str">
            <v>Chirografario</v>
          </cell>
          <cell r="AM4801" t="str">
            <v>Chirografario - Altro</v>
          </cell>
          <cell r="AN4801" t="str">
            <v>CONSUMER - NON IPO</v>
          </cell>
        </row>
        <row r="4802">
          <cell r="M4802">
            <v>34809.89</v>
          </cell>
          <cell r="N4802">
            <v>34809.89</v>
          </cell>
          <cell r="R4802">
            <v>13093.08</v>
          </cell>
          <cell r="AB4802" t="str">
            <v>Chirografario</v>
          </cell>
          <cell r="AK4802">
            <v>129130.38646575343</v>
          </cell>
          <cell r="AL4802" t="str">
            <v>Chirografario</v>
          </cell>
          <cell r="AM4802" t="str">
            <v>Chirografario - Altro</v>
          </cell>
          <cell r="AN4802" t="str">
            <v>SME &amp; CORP. - NON IPO</v>
          </cell>
        </row>
        <row r="4803">
          <cell r="M4803">
            <v>32529.66</v>
          </cell>
          <cell r="N4803">
            <v>32529.66</v>
          </cell>
          <cell r="R4803">
            <v>0</v>
          </cell>
          <cell r="AB4803" t="str">
            <v>Chirografario</v>
          </cell>
          <cell r="AK4803">
            <v>71476.129643835622</v>
          </cell>
          <cell r="AL4803" t="str">
            <v>Chirografario</v>
          </cell>
          <cell r="AM4803" t="str">
            <v>Chirografario - Altro</v>
          </cell>
          <cell r="AN4803" t="str">
            <v>SME &amp; CORP. - NON IPO</v>
          </cell>
        </row>
        <row r="4804">
          <cell r="M4804">
            <v>66388.73</v>
          </cell>
          <cell r="N4804">
            <v>66388.73</v>
          </cell>
          <cell r="R4804">
            <v>7504.66</v>
          </cell>
          <cell r="AB4804" t="str">
            <v>Chirografario</v>
          </cell>
          <cell r="AK4804">
            <v>150784.26621917807</v>
          </cell>
          <cell r="AL4804" t="str">
            <v>Chirografario</v>
          </cell>
          <cell r="AM4804" t="str">
            <v>Chirografario - Altro</v>
          </cell>
          <cell r="AN4804" t="str">
            <v>SME &amp; CORP. - NON IPO</v>
          </cell>
        </row>
        <row r="4805">
          <cell r="M4805">
            <v>28106</v>
          </cell>
          <cell r="N4805">
            <v>28106</v>
          </cell>
          <cell r="R4805">
            <v>2355.9599999999996</v>
          </cell>
          <cell r="AB4805" t="str">
            <v>Chirografario</v>
          </cell>
          <cell r="AK4805">
            <v>67531.402739726022</v>
          </cell>
          <cell r="AL4805" t="str">
            <v>Chirografario</v>
          </cell>
          <cell r="AM4805" t="str">
            <v>Chirografario - Altro</v>
          </cell>
          <cell r="AN4805" t="str">
            <v>CONSUMER - NON IPO</v>
          </cell>
        </row>
        <row r="4806">
          <cell r="M4806">
            <v>5857.91</v>
          </cell>
          <cell r="N4806">
            <v>5857.91</v>
          </cell>
          <cell r="R4806">
            <v>871.1</v>
          </cell>
          <cell r="AB4806" t="str">
            <v>Chirografario</v>
          </cell>
          <cell r="AK4806">
            <v>15294.762273972603</v>
          </cell>
          <cell r="AL4806" t="str">
            <v>Chirografario</v>
          </cell>
          <cell r="AM4806" t="str">
            <v>Chirografario - Altro</v>
          </cell>
          <cell r="AN4806" t="str">
            <v>CONSUMER - NON IPO</v>
          </cell>
        </row>
        <row r="4807">
          <cell r="M4807">
            <v>29699.56</v>
          </cell>
          <cell r="N4807">
            <v>29699.559999999998</v>
          </cell>
          <cell r="R4807">
            <v>0</v>
          </cell>
          <cell r="AB4807" t="str">
            <v>Chirografario</v>
          </cell>
          <cell r="AK4807">
            <v>145324.42235616437</v>
          </cell>
          <cell r="AL4807" t="str">
            <v>Chirografario</v>
          </cell>
          <cell r="AM4807" t="str">
            <v>Chirografario - Altro</v>
          </cell>
          <cell r="AN4807" t="str">
            <v>CONSUMER - NON IPO</v>
          </cell>
        </row>
        <row r="4808">
          <cell r="M4808">
            <v>1393.38</v>
          </cell>
          <cell r="N4808">
            <v>1393.38</v>
          </cell>
          <cell r="R4808">
            <v>231.3</v>
          </cell>
          <cell r="AB4808" t="str">
            <v>Chirografario</v>
          </cell>
          <cell r="AK4808">
            <v>2202.6856438356167</v>
          </cell>
          <cell r="AL4808" t="str">
            <v>Chirografario</v>
          </cell>
          <cell r="AM4808" t="str">
            <v>Chirografario - Altro</v>
          </cell>
          <cell r="AN4808" t="str">
            <v>CONSUMER - NON IPO</v>
          </cell>
        </row>
        <row r="4809">
          <cell r="M4809">
            <v>10957.2</v>
          </cell>
          <cell r="N4809">
            <v>10957.2</v>
          </cell>
          <cell r="R4809">
            <v>1556.3600000000001</v>
          </cell>
          <cell r="AB4809" t="str">
            <v>Chirografario</v>
          </cell>
          <cell r="AK4809">
            <v>32721.501369863014</v>
          </cell>
          <cell r="AL4809" t="str">
            <v>Chirografario</v>
          </cell>
          <cell r="AM4809" t="str">
            <v>Chirografario - Altro</v>
          </cell>
          <cell r="AN4809" t="str">
            <v>CONSUMER - NON IPO</v>
          </cell>
        </row>
        <row r="4810">
          <cell r="M4810">
            <v>3474.94</v>
          </cell>
          <cell r="N4810">
            <v>3474.94</v>
          </cell>
          <cell r="R4810">
            <v>0</v>
          </cell>
          <cell r="AB4810" t="str">
            <v>Chirografario</v>
          </cell>
          <cell r="AK4810">
            <v>18974.124438356164</v>
          </cell>
          <cell r="AL4810" t="str">
            <v>Chirografario</v>
          </cell>
          <cell r="AM4810" t="str">
            <v>Chirografario - Altro</v>
          </cell>
          <cell r="AN4810" t="str">
            <v>CONSUMER - NON IPO</v>
          </cell>
        </row>
        <row r="4811">
          <cell r="M4811">
            <v>15245.41</v>
          </cell>
          <cell r="N4811">
            <v>15245.410000000002</v>
          </cell>
          <cell r="R4811">
            <v>6328.5</v>
          </cell>
          <cell r="AB4811" t="str">
            <v>Chirografario</v>
          </cell>
          <cell r="AK4811">
            <v>22387.780164383563</v>
          </cell>
          <cell r="AL4811" t="str">
            <v>Chirografario</v>
          </cell>
          <cell r="AM4811" t="str">
            <v>Chirografario - Altro</v>
          </cell>
          <cell r="AN4811" t="str">
            <v>SME &amp; CORP. - NON IPO</v>
          </cell>
        </row>
        <row r="4812">
          <cell r="M4812">
            <v>24654.54</v>
          </cell>
          <cell r="N4812">
            <v>24654.54</v>
          </cell>
          <cell r="R4812">
            <v>6041.36</v>
          </cell>
          <cell r="AB4812" t="str">
            <v>Chirografario</v>
          </cell>
          <cell r="AK4812">
            <v>179403.9951780822</v>
          </cell>
          <cell r="AL4812" t="str">
            <v>Chirografario</v>
          </cell>
          <cell r="AM4812" t="str">
            <v>Chirografario - Altro</v>
          </cell>
          <cell r="AN4812" t="str">
            <v>SME &amp; CORP. - NON IPO</v>
          </cell>
        </row>
        <row r="4813">
          <cell r="M4813">
            <v>8442.48</v>
          </cell>
          <cell r="N4813">
            <v>8442.48</v>
          </cell>
          <cell r="R4813">
            <v>2135.9699999999998</v>
          </cell>
          <cell r="AB4813" t="str">
            <v>Chirografario</v>
          </cell>
          <cell r="AK4813">
            <v>61433.498301369866</v>
          </cell>
          <cell r="AL4813" t="str">
            <v>Chirografario</v>
          </cell>
          <cell r="AM4813" t="str">
            <v>Chirografario - Altro</v>
          </cell>
          <cell r="AN4813" t="str">
            <v>CONSUMER - NON IPO</v>
          </cell>
        </row>
        <row r="4814">
          <cell r="M4814">
            <v>30304.41</v>
          </cell>
          <cell r="N4814">
            <v>30304.41</v>
          </cell>
          <cell r="R4814">
            <v>5165.3999999999996</v>
          </cell>
          <cell r="AB4814" t="str">
            <v>Chirografario</v>
          </cell>
          <cell r="AK4814">
            <v>130018.37276712328</v>
          </cell>
          <cell r="AL4814" t="str">
            <v>Chirografario</v>
          </cell>
          <cell r="AM4814" t="str">
            <v>Chirografario - Altro</v>
          </cell>
          <cell r="AN4814" t="str">
            <v>CONSUMER - NON IPO</v>
          </cell>
        </row>
        <row r="4815">
          <cell r="M4815">
            <v>60610.27</v>
          </cell>
          <cell r="N4815">
            <v>60610.27</v>
          </cell>
          <cell r="R4815">
            <v>0</v>
          </cell>
          <cell r="AB4815" t="str">
            <v>Chirografario</v>
          </cell>
          <cell r="AK4815">
            <v>130851.76098630136</v>
          </cell>
          <cell r="AL4815" t="str">
            <v>Chirografario</v>
          </cell>
          <cell r="AM4815" t="str">
            <v>Chirografario - Altro</v>
          </cell>
          <cell r="AN4815" t="str">
            <v>SME &amp; CORP. - NON IPO</v>
          </cell>
        </row>
        <row r="4816">
          <cell r="M4816">
            <v>45516.76</v>
          </cell>
          <cell r="N4816">
            <v>45516.759999999995</v>
          </cell>
          <cell r="R4816">
            <v>4259.62</v>
          </cell>
          <cell r="AB4816" t="str">
            <v>Chirografario</v>
          </cell>
          <cell r="AK4816">
            <v>195285.60591780819</v>
          </cell>
          <cell r="AL4816" t="str">
            <v>Chirografario</v>
          </cell>
          <cell r="AM4816" t="str">
            <v>Chirografario - Altro</v>
          </cell>
          <cell r="AN4816" t="str">
            <v>SME &amp; CORP. - NON IPO</v>
          </cell>
        </row>
        <row r="4817">
          <cell r="M4817">
            <v>12164.82</v>
          </cell>
          <cell r="N4817">
            <v>12164.82</v>
          </cell>
          <cell r="R4817">
            <v>1007.98</v>
          </cell>
          <cell r="AB4817" t="str">
            <v>Chirografario</v>
          </cell>
          <cell r="AK4817">
            <v>130713.49052054794</v>
          </cell>
          <cell r="AL4817" t="str">
            <v>Chirografario</v>
          </cell>
          <cell r="AM4817" t="str">
            <v>Chirografario - Altro</v>
          </cell>
          <cell r="AN4817" t="str">
            <v>CONSUMER - NON IPO</v>
          </cell>
        </row>
        <row r="4818">
          <cell r="M4818">
            <v>28869.03</v>
          </cell>
          <cell r="N4818">
            <v>28869.03</v>
          </cell>
          <cell r="R4818">
            <v>0</v>
          </cell>
          <cell r="AB4818" t="str">
            <v>Chirografario</v>
          </cell>
          <cell r="AK4818">
            <v>232692.29112328766</v>
          </cell>
          <cell r="AL4818" t="str">
            <v>Chirografario</v>
          </cell>
          <cell r="AM4818" t="str">
            <v>Chirografario - Altro</v>
          </cell>
          <cell r="AN4818" t="str">
            <v>SME &amp; CORP. - NON IPO</v>
          </cell>
        </row>
        <row r="4819">
          <cell r="M4819">
            <v>11762.35</v>
          </cell>
          <cell r="N4819">
            <v>11762.35</v>
          </cell>
          <cell r="R4819">
            <v>2448.4699999999998</v>
          </cell>
          <cell r="AB4819" t="str">
            <v>Chirografario</v>
          </cell>
          <cell r="AK4819">
            <v>112177.37082191781</v>
          </cell>
          <cell r="AL4819" t="str">
            <v>Chirografario</v>
          </cell>
          <cell r="AM4819" t="str">
            <v>Chirografario - Altro</v>
          </cell>
          <cell r="AN4819" t="str">
            <v>CONSUMER - NON IPO</v>
          </cell>
        </row>
        <row r="4820">
          <cell r="M4820">
            <v>70030.38</v>
          </cell>
          <cell r="N4820">
            <v>70030.38</v>
          </cell>
          <cell r="R4820">
            <v>19.03</v>
          </cell>
          <cell r="AB4820" t="str">
            <v>Chirografario</v>
          </cell>
          <cell r="AK4820">
            <v>630465.28405479447</v>
          </cell>
          <cell r="AL4820" t="str">
            <v>Chirografario</v>
          </cell>
          <cell r="AM4820" t="str">
            <v>Chirografario - Altro</v>
          </cell>
          <cell r="AN4820" t="str">
            <v>SME &amp; CORP. - NON IPO</v>
          </cell>
        </row>
        <row r="4821">
          <cell r="M4821">
            <v>27266.45</v>
          </cell>
          <cell r="N4821">
            <v>27266.45</v>
          </cell>
          <cell r="R4821">
            <v>4218.9399999999996</v>
          </cell>
          <cell r="AB4821" t="str">
            <v>Chirografario</v>
          </cell>
          <cell r="AK4821">
            <v>41982.862739726028</v>
          </cell>
          <cell r="AL4821" t="str">
            <v>Chirografario</v>
          </cell>
          <cell r="AM4821" t="str">
            <v>Chirografario - Altro</v>
          </cell>
          <cell r="AN4821" t="str">
            <v>CONSUMER - NON IPO</v>
          </cell>
        </row>
        <row r="4822">
          <cell r="M4822">
            <v>7493.44</v>
          </cell>
          <cell r="N4822">
            <v>7493.4400000000005</v>
          </cell>
          <cell r="R4822">
            <v>0</v>
          </cell>
          <cell r="AB4822" t="str">
            <v>Chirografario</v>
          </cell>
          <cell r="AK4822">
            <v>58530.951890410965</v>
          </cell>
          <cell r="AL4822" t="str">
            <v>Chirografario</v>
          </cell>
          <cell r="AM4822" t="str">
            <v>Chirografario - Altro</v>
          </cell>
          <cell r="AN4822" t="str">
            <v>CONSUMER - NON IPO</v>
          </cell>
        </row>
        <row r="4823">
          <cell r="M4823">
            <v>194.4</v>
          </cell>
          <cell r="N4823">
            <v>194.4</v>
          </cell>
          <cell r="R4823">
            <v>35.159999999999997</v>
          </cell>
          <cell r="AB4823" t="str">
            <v>Chirografario</v>
          </cell>
          <cell r="AK4823">
            <v>1145.6284931506848</v>
          </cell>
          <cell r="AL4823" t="str">
            <v>Chirografario</v>
          </cell>
          <cell r="AM4823" t="str">
            <v>Chirografario - Altro</v>
          </cell>
          <cell r="AN4823" t="str">
            <v>CONSUMER - NON IPO</v>
          </cell>
        </row>
        <row r="4824">
          <cell r="M4824">
            <v>18700.48</v>
          </cell>
          <cell r="N4824">
            <v>18700.48</v>
          </cell>
          <cell r="R4824">
            <v>12257.01</v>
          </cell>
          <cell r="AB4824" t="str">
            <v>Chirografario</v>
          </cell>
          <cell r="AK4824">
            <v>167996.91484931504</v>
          </cell>
          <cell r="AL4824" t="str">
            <v>Chirografario</v>
          </cell>
          <cell r="AM4824" t="str">
            <v>Chirografario - Altro</v>
          </cell>
          <cell r="AN4824" t="str">
            <v>CONSUMER - NON IPO</v>
          </cell>
        </row>
        <row r="4825">
          <cell r="M4825">
            <v>7372.7</v>
          </cell>
          <cell r="N4825">
            <v>7372.7</v>
          </cell>
          <cell r="R4825">
            <v>981.21</v>
          </cell>
          <cell r="AB4825" t="str">
            <v>Chirografario</v>
          </cell>
          <cell r="AK4825">
            <v>18967.028219178083</v>
          </cell>
          <cell r="AL4825" t="str">
            <v>Chirografario</v>
          </cell>
          <cell r="AM4825" t="str">
            <v>Chirografario - Altro</v>
          </cell>
          <cell r="AN4825" t="str">
            <v>CONSUMER - NON IPO</v>
          </cell>
        </row>
        <row r="4826">
          <cell r="M4826">
            <v>7310.1</v>
          </cell>
          <cell r="N4826">
            <v>7310.1</v>
          </cell>
          <cell r="R4826">
            <v>600.16</v>
          </cell>
          <cell r="AB4826" t="str">
            <v>Chirografario</v>
          </cell>
          <cell r="AK4826">
            <v>71819.229041095896</v>
          </cell>
          <cell r="AL4826" t="str">
            <v>Chirografario</v>
          </cell>
          <cell r="AM4826" t="str">
            <v>Chirografario - Altro</v>
          </cell>
          <cell r="AN4826" t="str">
            <v>CONSUMER - NON IPO</v>
          </cell>
        </row>
        <row r="4827">
          <cell r="M4827">
            <v>17983.91</v>
          </cell>
          <cell r="N4827">
            <v>17983.91</v>
          </cell>
          <cell r="R4827">
            <v>1747.92</v>
          </cell>
          <cell r="AB4827" t="str">
            <v>Chirografario</v>
          </cell>
          <cell r="AK4827">
            <v>178410.24139726028</v>
          </cell>
          <cell r="AL4827" t="str">
            <v>Chirografario</v>
          </cell>
          <cell r="AM4827" t="str">
            <v>Chirografario - Altro</v>
          </cell>
          <cell r="AN4827" t="str">
            <v>CONSUMER - NON IPO</v>
          </cell>
        </row>
        <row r="4828">
          <cell r="M4828">
            <v>18162.98</v>
          </cell>
          <cell r="N4828">
            <v>18162.98</v>
          </cell>
          <cell r="R4828">
            <v>0</v>
          </cell>
          <cell r="AB4828" t="str">
            <v>Chirografario</v>
          </cell>
          <cell r="AK4828">
            <v>193174.48865753424</v>
          </cell>
          <cell r="AL4828" t="str">
            <v>Chirografario</v>
          </cell>
          <cell r="AM4828" t="str">
            <v>Chirografario - Altro</v>
          </cell>
          <cell r="AN4828" t="str">
            <v>CONSUMER - NON IPO</v>
          </cell>
        </row>
        <row r="4829">
          <cell r="M4829">
            <v>8006.49</v>
          </cell>
          <cell r="N4829">
            <v>8006.49</v>
          </cell>
          <cell r="R4829">
            <v>0</v>
          </cell>
          <cell r="AB4829" t="str">
            <v>Chirografario</v>
          </cell>
          <cell r="AK4829">
            <v>85153.956657534247</v>
          </cell>
          <cell r="AL4829" t="str">
            <v>Chirografario</v>
          </cell>
          <cell r="AM4829" t="str">
            <v>Chirografario - Altro</v>
          </cell>
          <cell r="AN4829" t="str">
            <v>CONSUMER - NON IPO</v>
          </cell>
        </row>
        <row r="4830">
          <cell r="M4830">
            <v>3663.11</v>
          </cell>
          <cell r="N4830">
            <v>3663.11</v>
          </cell>
          <cell r="R4830">
            <v>2209.21</v>
          </cell>
          <cell r="AB4830" t="str">
            <v>Chirografario</v>
          </cell>
          <cell r="AK4830">
            <v>32084.829232876713</v>
          </cell>
          <cell r="AL4830" t="str">
            <v>Chirografario</v>
          </cell>
          <cell r="AM4830" t="str">
            <v>Chirografario - Altro</v>
          </cell>
          <cell r="AN4830" t="str">
            <v>CONSUMER - NON IPO</v>
          </cell>
        </row>
        <row r="4831">
          <cell r="M4831">
            <v>12290.56</v>
          </cell>
          <cell r="N4831">
            <v>12290.560000000001</v>
          </cell>
          <cell r="R4831">
            <v>0</v>
          </cell>
          <cell r="AB4831" t="str">
            <v>Chirografario</v>
          </cell>
          <cell r="AK4831">
            <v>77447.364383561653</v>
          </cell>
          <cell r="AL4831" t="str">
            <v>Chirografario</v>
          </cell>
          <cell r="AM4831" t="str">
            <v>Chirografario - Altro</v>
          </cell>
          <cell r="AN4831" t="str">
            <v>CONSUMER - NON IPO</v>
          </cell>
        </row>
        <row r="4832">
          <cell r="M4832">
            <v>19531.93</v>
          </cell>
          <cell r="N4832">
            <v>19531.93</v>
          </cell>
          <cell r="R4832">
            <v>3313.88</v>
          </cell>
          <cell r="AB4832" t="str">
            <v>Chirografario</v>
          </cell>
          <cell r="AK4832">
            <v>184349.31191780823</v>
          </cell>
          <cell r="AL4832" t="str">
            <v>Chirografario</v>
          </cell>
          <cell r="AM4832" t="str">
            <v>Chirografario - Altro</v>
          </cell>
          <cell r="AN4832" t="str">
            <v>SME &amp; CORP. - NON IPO</v>
          </cell>
        </row>
        <row r="4833">
          <cell r="M4833">
            <v>37856.49</v>
          </cell>
          <cell r="N4833">
            <v>37856.49</v>
          </cell>
          <cell r="R4833">
            <v>0</v>
          </cell>
          <cell r="AB4833" t="str">
            <v>Chirografario</v>
          </cell>
          <cell r="AK4833">
            <v>572410.87208219175</v>
          </cell>
          <cell r="AL4833" t="str">
            <v>Chirografario</v>
          </cell>
          <cell r="AM4833" t="str">
            <v>Chirografario - Altro</v>
          </cell>
          <cell r="AN4833" t="str">
            <v>SME &amp; CORP. - NON IPO</v>
          </cell>
        </row>
        <row r="4834">
          <cell r="M4834">
            <v>12419.78</v>
          </cell>
          <cell r="N4834">
            <v>12419.78</v>
          </cell>
          <cell r="R4834">
            <v>7486.22</v>
          </cell>
          <cell r="AB4834" t="str">
            <v>Chirografario</v>
          </cell>
          <cell r="AK4834">
            <v>98711.730904109587</v>
          </cell>
          <cell r="AL4834" t="str">
            <v>Chirografario</v>
          </cell>
          <cell r="AM4834" t="str">
            <v>Chirografario - Altro</v>
          </cell>
          <cell r="AN4834" t="str">
            <v>CONSUMER - NON IPO</v>
          </cell>
        </row>
        <row r="4835">
          <cell r="M4835">
            <v>5514.37</v>
          </cell>
          <cell r="N4835">
            <v>5514.37</v>
          </cell>
          <cell r="R4835">
            <v>0</v>
          </cell>
          <cell r="AB4835" t="str">
            <v>Chirografario</v>
          </cell>
          <cell r="AK4835">
            <v>58225.704054794522</v>
          </cell>
          <cell r="AL4835" t="str">
            <v>Chirografario</v>
          </cell>
          <cell r="AM4835" t="str">
            <v>Chirografario - Altro</v>
          </cell>
          <cell r="AN4835" t="str">
            <v>CONSUMER - NON IPO</v>
          </cell>
        </row>
        <row r="4836">
          <cell r="M4836">
            <v>29355.19</v>
          </cell>
          <cell r="N4836">
            <v>29355.190000000002</v>
          </cell>
          <cell r="R4836">
            <v>12623.97</v>
          </cell>
          <cell r="AB4836" t="str">
            <v>Chirografario</v>
          </cell>
          <cell r="AK4836">
            <v>226155.60076712331</v>
          </cell>
          <cell r="AL4836" t="str">
            <v>Chirografario</v>
          </cell>
          <cell r="AM4836" t="str">
            <v>Chirografario - Altro</v>
          </cell>
          <cell r="AN4836" t="str">
            <v>CONSUMER - NON IPO</v>
          </cell>
        </row>
        <row r="4837">
          <cell r="M4837">
            <v>11257.62</v>
          </cell>
          <cell r="N4837">
            <v>11257.619999999999</v>
          </cell>
          <cell r="R4837">
            <v>858.69</v>
          </cell>
          <cell r="AB4837" t="str">
            <v>Chirografario</v>
          </cell>
          <cell r="AK4837">
            <v>141907.69758904108</v>
          </cell>
          <cell r="AL4837" t="str">
            <v>Chirografario</v>
          </cell>
          <cell r="AM4837" t="str">
            <v>Chirografario - Altro</v>
          </cell>
          <cell r="AN4837" t="str">
            <v>CONSUMER - NON IPO</v>
          </cell>
        </row>
        <row r="4838">
          <cell r="M4838">
            <v>9532.02</v>
          </cell>
          <cell r="N4838">
            <v>9532.02</v>
          </cell>
          <cell r="R4838">
            <v>0</v>
          </cell>
          <cell r="AB4838" t="str">
            <v>Chirografario</v>
          </cell>
          <cell r="AK4838">
            <v>97722.79134246576</v>
          </cell>
          <cell r="AL4838" t="str">
            <v>Chirografario</v>
          </cell>
          <cell r="AM4838" t="str">
            <v>Chirografario - Altro</v>
          </cell>
          <cell r="AN4838" t="str">
            <v>SME &amp; CORP. - NON IPO</v>
          </cell>
        </row>
        <row r="4839">
          <cell r="M4839">
            <v>18630.29</v>
          </cell>
          <cell r="N4839">
            <v>18630.29</v>
          </cell>
          <cell r="R4839">
            <v>12589.02</v>
          </cell>
          <cell r="AB4839" t="str">
            <v>Chirografario</v>
          </cell>
          <cell r="AK4839">
            <v>133423.50153424658</v>
          </cell>
          <cell r="AL4839" t="str">
            <v>Chirografario</v>
          </cell>
          <cell r="AM4839" t="str">
            <v>Chirografario - Altro</v>
          </cell>
          <cell r="AN4839" t="str">
            <v>SME &amp; CORP. - NON IPO</v>
          </cell>
        </row>
        <row r="4840">
          <cell r="M4840">
            <v>8526.35</v>
          </cell>
          <cell r="N4840">
            <v>8526.35</v>
          </cell>
          <cell r="R4840">
            <v>360.94</v>
          </cell>
          <cell r="AB4840" t="str">
            <v>Chirografario</v>
          </cell>
          <cell r="AK4840">
            <v>81222.243698630133</v>
          </cell>
          <cell r="AL4840" t="str">
            <v>Chirografario</v>
          </cell>
          <cell r="AM4840" t="str">
            <v>Chirografario - Altro</v>
          </cell>
          <cell r="AN4840" t="str">
            <v>CONSUMER - NON IPO</v>
          </cell>
        </row>
        <row r="4841">
          <cell r="M4841">
            <v>2662.31</v>
          </cell>
          <cell r="N4841">
            <v>2662.31</v>
          </cell>
          <cell r="R4841">
            <v>112.69</v>
          </cell>
          <cell r="AB4841" t="str">
            <v>Chirografario</v>
          </cell>
          <cell r="AK4841">
            <v>25361.237999999998</v>
          </cell>
          <cell r="AL4841" t="str">
            <v>Chirografario</v>
          </cell>
          <cell r="AM4841" t="str">
            <v>Chirografario - Altro</v>
          </cell>
          <cell r="AN4841" t="str">
            <v>CONSUMER - NON IPO</v>
          </cell>
        </row>
        <row r="4842">
          <cell r="M4842">
            <v>413.1</v>
          </cell>
          <cell r="N4842">
            <v>413.1</v>
          </cell>
          <cell r="R4842">
            <v>0</v>
          </cell>
          <cell r="AB4842" t="str">
            <v>Chirografario</v>
          </cell>
          <cell r="AK4842">
            <v>753.76602739726036</v>
          </cell>
          <cell r="AL4842" t="str">
            <v>Chirografario</v>
          </cell>
          <cell r="AM4842" t="str">
            <v>Chirografario - Altro</v>
          </cell>
          <cell r="AN4842" t="str">
            <v>CONSUMER - NON IPO</v>
          </cell>
        </row>
        <row r="4843">
          <cell r="M4843">
            <v>17159.36</v>
          </cell>
          <cell r="N4843">
            <v>17159.36</v>
          </cell>
          <cell r="R4843">
            <v>968.0100000000001</v>
          </cell>
          <cell r="AB4843" t="str">
            <v>Chirografario</v>
          </cell>
          <cell r="AK4843">
            <v>173897.18531506852</v>
          </cell>
          <cell r="AL4843" t="str">
            <v>Chirografario</v>
          </cell>
          <cell r="AM4843" t="str">
            <v>Chirografario - Altro</v>
          </cell>
          <cell r="AN4843" t="str">
            <v>SME &amp; CORP. - NON IPO</v>
          </cell>
        </row>
        <row r="4844">
          <cell r="M4844">
            <v>111.97</v>
          </cell>
          <cell r="N4844">
            <v>111.97</v>
          </cell>
          <cell r="R4844">
            <v>0</v>
          </cell>
          <cell r="AB4844" t="str">
            <v>Chirografario</v>
          </cell>
          <cell r="AK4844">
            <v>792.99301369863019</v>
          </cell>
          <cell r="AL4844" t="str">
            <v>Chirografario</v>
          </cell>
          <cell r="AM4844" t="str">
            <v>Chirografario - Altro</v>
          </cell>
          <cell r="AN4844" t="str">
            <v>CONSUMER - NON IPO</v>
          </cell>
        </row>
        <row r="4845">
          <cell r="M4845">
            <v>10274.290000000001</v>
          </cell>
          <cell r="N4845">
            <v>10274.290000000001</v>
          </cell>
          <cell r="R4845">
            <v>0</v>
          </cell>
          <cell r="AB4845" t="str">
            <v>Chirografario</v>
          </cell>
          <cell r="AK4845">
            <v>84868.450273972601</v>
          </cell>
          <cell r="AL4845" t="str">
            <v>Chirografario</v>
          </cell>
          <cell r="AM4845" t="str">
            <v>Chirografario - Altro</v>
          </cell>
          <cell r="AN4845" t="str">
            <v>CONSUMER - NON IPO</v>
          </cell>
        </row>
        <row r="4846">
          <cell r="M4846">
            <v>1037.81</v>
          </cell>
          <cell r="N4846">
            <v>1037.81</v>
          </cell>
          <cell r="R4846">
            <v>0</v>
          </cell>
          <cell r="AB4846" t="str">
            <v>Chirografario</v>
          </cell>
          <cell r="AK4846">
            <v>1276.6484657534245</v>
          </cell>
          <cell r="AL4846" t="str">
            <v>Chirografario</v>
          </cell>
          <cell r="AM4846" t="str">
            <v>Chirografario - Altro</v>
          </cell>
          <cell r="AN4846" t="str">
            <v>CONSUMER - NON IPO</v>
          </cell>
        </row>
        <row r="4847">
          <cell r="M4847">
            <v>2123.08</v>
          </cell>
          <cell r="N4847">
            <v>2123.08</v>
          </cell>
          <cell r="R4847">
            <v>0</v>
          </cell>
          <cell r="AB4847" t="str">
            <v>Chirografario</v>
          </cell>
          <cell r="AK4847">
            <v>14646.343671232877</v>
          </cell>
          <cell r="AL4847" t="str">
            <v>Chirografario</v>
          </cell>
          <cell r="AM4847" t="str">
            <v>Chirografario - Altro</v>
          </cell>
          <cell r="AN4847" t="str">
            <v>CONSUMER - NON IPO</v>
          </cell>
        </row>
        <row r="4848">
          <cell r="M4848">
            <v>3461.71</v>
          </cell>
          <cell r="N4848">
            <v>3461.71</v>
          </cell>
          <cell r="R4848">
            <v>1534.41</v>
          </cell>
          <cell r="AB4848" t="str">
            <v>Chirografario</v>
          </cell>
          <cell r="AK4848">
            <v>27769.553095890413</v>
          </cell>
          <cell r="AL4848" t="str">
            <v>Chirografario</v>
          </cell>
          <cell r="AM4848" t="str">
            <v>Chirografario - Altro</v>
          </cell>
          <cell r="AN4848" t="str">
            <v>CONSUMER - NON IPO</v>
          </cell>
        </row>
        <row r="4849">
          <cell r="M4849">
            <v>3170.55</v>
          </cell>
          <cell r="N4849">
            <v>3170.55</v>
          </cell>
          <cell r="R4849">
            <v>0</v>
          </cell>
          <cell r="AB4849" t="str">
            <v>Chirografario</v>
          </cell>
          <cell r="AK4849">
            <v>22836.646438356165</v>
          </cell>
          <cell r="AL4849" t="str">
            <v>Chirografario</v>
          </cell>
          <cell r="AM4849" t="str">
            <v>Chirografario - Altro</v>
          </cell>
          <cell r="AN4849" t="str">
            <v>CONSUMER - NON IPO</v>
          </cell>
        </row>
        <row r="4850">
          <cell r="M4850">
            <v>2866.44</v>
          </cell>
          <cell r="N4850">
            <v>2866.44</v>
          </cell>
          <cell r="R4850">
            <v>458.88</v>
          </cell>
          <cell r="AB4850" t="str">
            <v>Chirografario</v>
          </cell>
          <cell r="AK4850">
            <v>7484.1570410958902</v>
          </cell>
          <cell r="AL4850" t="str">
            <v>Chirografario</v>
          </cell>
          <cell r="AM4850" t="str">
            <v>Chirografario - Altro</v>
          </cell>
          <cell r="AN4850" t="str">
            <v>CONSUMER - NON IPO</v>
          </cell>
        </row>
        <row r="4851">
          <cell r="M4851">
            <v>3307.75</v>
          </cell>
          <cell r="N4851">
            <v>3307.75</v>
          </cell>
          <cell r="R4851">
            <v>251.41</v>
          </cell>
          <cell r="AB4851" t="str">
            <v>Chirografario</v>
          </cell>
          <cell r="AK4851">
            <v>6570.1883561643835</v>
          </cell>
          <cell r="AL4851" t="str">
            <v>Chirografario</v>
          </cell>
          <cell r="AM4851" t="str">
            <v>Chirografario - Altro</v>
          </cell>
          <cell r="AN4851" t="str">
            <v>CONSUMER - NON IPO</v>
          </cell>
        </row>
        <row r="4852">
          <cell r="M4852">
            <v>65914.960000000006</v>
          </cell>
          <cell r="N4852">
            <v>65914.959999999992</v>
          </cell>
          <cell r="R4852">
            <v>9223.4</v>
          </cell>
          <cell r="AB4852" t="str">
            <v>Chirografario</v>
          </cell>
          <cell r="AK4852">
            <v>406505.68482191773</v>
          </cell>
          <cell r="AL4852" t="str">
            <v>Chirografario</v>
          </cell>
          <cell r="AM4852" t="str">
            <v>Chirografario - Altro</v>
          </cell>
          <cell r="AN4852" t="str">
            <v>SME &amp; CORP. - NON IPO</v>
          </cell>
        </row>
        <row r="4853">
          <cell r="M4853">
            <v>30801.53</v>
          </cell>
          <cell r="N4853">
            <v>30801.53</v>
          </cell>
          <cell r="R4853">
            <v>15069.26</v>
          </cell>
          <cell r="AB4853" t="str">
            <v>Chirografario</v>
          </cell>
          <cell r="AK4853">
            <v>102446.73265753424</v>
          </cell>
          <cell r="AL4853" t="str">
            <v>Chirografario</v>
          </cell>
          <cell r="AM4853" t="str">
            <v>Chirografario - Altro</v>
          </cell>
          <cell r="AN4853" t="str">
            <v>SME &amp; CORP. - NON IPO</v>
          </cell>
        </row>
        <row r="4854">
          <cell r="M4854">
            <v>4495.95</v>
          </cell>
          <cell r="N4854">
            <v>4495.95</v>
          </cell>
          <cell r="R4854">
            <v>381.38</v>
          </cell>
          <cell r="AB4854" t="str">
            <v>Chirografario</v>
          </cell>
          <cell r="AK4854">
            <v>11566.293287671233</v>
          </cell>
          <cell r="AL4854" t="str">
            <v>Chirografario</v>
          </cell>
          <cell r="AM4854" t="str">
            <v>Chirografario - Altro</v>
          </cell>
          <cell r="AN4854" t="str">
            <v>CONSUMER - NON IPO</v>
          </cell>
        </row>
        <row r="4855">
          <cell r="M4855">
            <v>4919.5</v>
          </cell>
          <cell r="N4855">
            <v>4919.5</v>
          </cell>
          <cell r="R4855">
            <v>424.93</v>
          </cell>
          <cell r="AB4855" t="str">
            <v>Chirografario</v>
          </cell>
          <cell r="AK4855">
            <v>42415.524657534246</v>
          </cell>
          <cell r="AL4855" t="str">
            <v>Chirografario</v>
          </cell>
          <cell r="AM4855" t="str">
            <v>Chirografario - Altro</v>
          </cell>
          <cell r="AN4855" t="str">
            <v>CONSUMER - NON IPO</v>
          </cell>
        </row>
        <row r="4856">
          <cell r="M4856">
            <v>3476.42</v>
          </cell>
          <cell r="N4856">
            <v>3476.42</v>
          </cell>
          <cell r="R4856">
            <v>468.07</v>
          </cell>
          <cell r="AB4856" t="str">
            <v>Chirografario</v>
          </cell>
          <cell r="AK4856">
            <v>8171.968109589041</v>
          </cell>
          <cell r="AL4856" t="str">
            <v>Chirografario</v>
          </cell>
          <cell r="AM4856" t="str">
            <v>Chirografario - Altro</v>
          </cell>
          <cell r="AN4856" t="str">
            <v>CONSUMER - NON IPO</v>
          </cell>
        </row>
        <row r="4857">
          <cell r="M4857">
            <v>35459.410000000003</v>
          </cell>
          <cell r="N4857">
            <v>35459.410000000003</v>
          </cell>
          <cell r="R4857">
            <v>22016.5</v>
          </cell>
          <cell r="AB4857" t="str">
            <v>Chirografario</v>
          </cell>
          <cell r="AK4857">
            <v>89377.143013698631</v>
          </cell>
          <cell r="AL4857" t="str">
            <v>Chirografario</v>
          </cell>
          <cell r="AM4857" t="str">
            <v>Chirografario - Altro</v>
          </cell>
          <cell r="AN4857" t="str">
            <v>CONSUMER - NON IPO</v>
          </cell>
        </row>
        <row r="4858">
          <cell r="M4858">
            <v>28768.62</v>
          </cell>
          <cell r="N4858">
            <v>28768.62</v>
          </cell>
          <cell r="R4858">
            <v>7599.67</v>
          </cell>
          <cell r="AB4858" t="str">
            <v>Chirografario</v>
          </cell>
          <cell r="AK4858">
            <v>235272.1389041096</v>
          </cell>
          <cell r="AL4858" t="str">
            <v>Chirografario</v>
          </cell>
          <cell r="AM4858" t="str">
            <v>Chirografario - Altro</v>
          </cell>
          <cell r="AN4858" t="str">
            <v>SME &amp; CORP. - NON IPO</v>
          </cell>
        </row>
        <row r="4859">
          <cell r="M4859">
            <v>33293.75</v>
          </cell>
          <cell r="N4859">
            <v>33293.75</v>
          </cell>
          <cell r="R4859">
            <v>0</v>
          </cell>
          <cell r="AB4859" t="str">
            <v>Chirografario</v>
          </cell>
          <cell r="AK4859">
            <v>275015.49657534243</v>
          </cell>
          <cell r="AL4859" t="str">
            <v>Chirografario</v>
          </cell>
          <cell r="AM4859" t="str">
            <v>Chirografario - Altro</v>
          </cell>
          <cell r="AN4859" t="str">
            <v>CONSUMER - NON IPO</v>
          </cell>
        </row>
        <row r="4860">
          <cell r="M4860">
            <v>28122.01</v>
          </cell>
          <cell r="N4860">
            <v>28122.010000000002</v>
          </cell>
          <cell r="R4860">
            <v>0</v>
          </cell>
          <cell r="AB4860" t="str">
            <v>Chirografario</v>
          </cell>
          <cell r="AK4860">
            <v>155942.32394520551</v>
          </cell>
          <cell r="AL4860" t="str">
            <v>Chirografario</v>
          </cell>
          <cell r="AM4860" t="str">
            <v>Chirografario - Altro</v>
          </cell>
          <cell r="AN4860" t="str">
            <v>SME &amp; CORP. - NON IPO</v>
          </cell>
        </row>
        <row r="4861">
          <cell r="M4861">
            <v>34495.560000000005</v>
          </cell>
          <cell r="N4861">
            <v>34495.560000000005</v>
          </cell>
          <cell r="R4861">
            <v>2679.41</v>
          </cell>
          <cell r="AB4861" t="str">
            <v>Chirografario</v>
          </cell>
          <cell r="AK4861">
            <v>296000.25731506851</v>
          </cell>
          <cell r="AL4861" t="str">
            <v>Chirografario</v>
          </cell>
          <cell r="AM4861" t="str">
            <v>Chirografario - Altro</v>
          </cell>
          <cell r="AN4861" t="str">
            <v>SME &amp; CORP. - NON IPO</v>
          </cell>
        </row>
        <row r="4862">
          <cell r="M4862">
            <v>13370.21</v>
          </cell>
          <cell r="N4862">
            <v>13370.21</v>
          </cell>
          <cell r="R4862">
            <v>9176.82</v>
          </cell>
          <cell r="AB4862" t="str">
            <v>Chirografario</v>
          </cell>
          <cell r="AK4862">
            <v>80624.197835616433</v>
          </cell>
          <cell r="AL4862" t="str">
            <v>Chirografario</v>
          </cell>
          <cell r="AM4862" t="str">
            <v>Chirografario - Altro</v>
          </cell>
          <cell r="AN4862" t="str">
            <v>SME &amp; CORP. - NON IPO</v>
          </cell>
        </row>
        <row r="4863">
          <cell r="M4863">
            <v>34604.480000000003</v>
          </cell>
          <cell r="N4863">
            <v>34604.480000000003</v>
          </cell>
          <cell r="R4863">
            <v>5606.8300000000008</v>
          </cell>
          <cell r="AB4863" t="str">
            <v>Chirografario</v>
          </cell>
          <cell r="AK4863">
            <v>64089.393095890417</v>
          </cell>
          <cell r="AL4863" t="str">
            <v>Chirografario</v>
          </cell>
          <cell r="AM4863" t="str">
            <v>Chirografario - Altro</v>
          </cell>
          <cell r="AN4863" t="str">
            <v>CONSUMER - NON IPO</v>
          </cell>
        </row>
        <row r="4864">
          <cell r="M4864">
            <v>39501.65</v>
          </cell>
          <cell r="N4864">
            <v>39501.649999999994</v>
          </cell>
          <cell r="R4864">
            <v>0</v>
          </cell>
          <cell r="AB4864" t="str">
            <v>Chirografario</v>
          </cell>
          <cell r="AK4864">
            <v>88418.761780821893</v>
          </cell>
          <cell r="AL4864" t="str">
            <v>Chirografario</v>
          </cell>
          <cell r="AM4864" t="str">
            <v>Chirografario - Altro</v>
          </cell>
          <cell r="AN4864" t="str">
            <v>SME &amp; CORP. - NON IPO</v>
          </cell>
        </row>
        <row r="4865">
          <cell r="M4865">
            <v>26527.14</v>
          </cell>
          <cell r="N4865">
            <v>26527.14</v>
          </cell>
          <cell r="R4865">
            <v>6654.4</v>
          </cell>
          <cell r="AB4865" t="str">
            <v>Chirografario</v>
          </cell>
          <cell r="AK4865">
            <v>159962.28805479451</v>
          </cell>
          <cell r="AL4865" t="str">
            <v>Chirografario</v>
          </cell>
          <cell r="AM4865" t="str">
            <v>Chirografario - Altro</v>
          </cell>
          <cell r="AN4865" t="str">
            <v>SME &amp; CORP. - NON IPO</v>
          </cell>
        </row>
        <row r="4866">
          <cell r="M4866">
            <v>75011.94</v>
          </cell>
          <cell r="N4866">
            <v>75011.94</v>
          </cell>
          <cell r="R4866">
            <v>28020.41</v>
          </cell>
          <cell r="AB4866" t="str">
            <v>Chirografario</v>
          </cell>
          <cell r="AK4866">
            <v>128650.61490410959</v>
          </cell>
          <cell r="AL4866" t="str">
            <v>Chirografario</v>
          </cell>
          <cell r="AM4866" t="str">
            <v>Chirografario - Altro</v>
          </cell>
          <cell r="AN4866" t="str">
            <v>SME &amp; CORP. - NON IPO</v>
          </cell>
        </row>
        <row r="4867">
          <cell r="M4867">
            <v>52915.38</v>
          </cell>
          <cell r="N4867">
            <v>52915.38</v>
          </cell>
          <cell r="R4867">
            <v>6045.99</v>
          </cell>
          <cell r="AB4867" t="str">
            <v>Chirografario</v>
          </cell>
          <cell r="AK4867">
            <v>399402.38876712328</v>
          </cell>
          <cell r="AL4867" t="str">
            <v>Chirografario</v>
          </cell>
          <cell r="AM4867" t="str">
            <v>Chirografario - Altro</v>
          </cell>
          <cell r="AN4867" t="str">
            <v>SME &amp; CORP. - NON IPO</v>
          </cell>
        </row>
        <row r="4868">
          <cell r="M4868">
            <v>39276.46</v>
          </cell>
          <cell r="N4868">
            <v>39276.46</v>
          </cell>
          <cell r="R4868">
            <v>1257.9099999999999</v>
          </cell>
          <cell r="AB4868" t="str">
            <v>Chirografario</v>
          </cell>
          <cell r="AK4868">
            <v>397822.11676712328</v>
          </cell>
          <cell r="AL4868" t="str">
            <v>Chirografario</v>
          </cell>
          <cell r="AM4868" t="str">
            <v>Chirografario - Altro</v>
          </cell>
          <cell r="AN4868" t="str">
            <v>SME &amp; CORP. - NON IPO</v>
          </cell>
        </row>
        <row r="4869">
          <cell r="M4869">
            <v>53162.710000000006</v>
          </cell>
          <cell r="N4869">
            <v>53162.710000000006</v>
          </cell>
          <cell r="R4869">
            <v>8397.6</v>
          </cell>
          <cell r="AB4869" t="str">
            <v>Chirografario</v>
          </cell>
          <cell r="AK4869">
            <v>278776.5121643836</v>
          </cell>
          <cell r="AL4869" t="str">
            <v>Chirografario</v>
          </cell>
          <cell r="AM4869" t="str">
            <v>Chirografario - Altro</v>
          </cell>
          <cell r="AN4869" t="str">
            <v>SME &amp; CORP. - NON IPO</v>
          </cell>
        </row>
        <row r="4870">
          <cell r="M4870">
            <v>34434.370000000003</v>
          </cell>
          <cell r="N4870">
            <v>57796.3</v>
          </cell>
          <cell r="R4870">
            <v>12852.13</v>
          </cell>
          <cell r="AB4870" t="str">
            <v>Chirografario</v>
          </cell>
          <cell r="AK4870">
            <v>142194.73260273974</v>
          </cell>
          <cell r="AL4870" t="str">
            <v>Chirografario</v>
          </cell>
          <cell r="AM4870" t="str">
            <v>Chirografario - Altro</v>
          </cell>
          <cell r="AN4870" t="str">
            <v>SME &amp; CORP. - NON IPO</v>
          </cell>
        </row>
        <row r="4871">
          <cell r="M4871">
            <v>31731.57</v>
          </cell>
          <cell r="N4871">
            <v>31731.57</v>
          </cell>
          <cell r="R4871">
            <v>5571.9</v>
          </cell>
          <cell r="AB4871" t="str">
            <v>Chirografario</v>
          </cell>
          <cell r="AK4871">
            <v>91717.277671232878</v>
          </cell>
          <cell r="AL4871" t="str">
            <v>Chirografario</v>
          </cell>
          <cell r="AM4871" t="str">
            <v>Chirografario - Altro</v>
          </cell>
          <cell r="AN4871" t="str">
            <v>CONSUMER - NON IPO</v>
          </cell>
        </row>
        <row r="4872">
          <cell r="M4872">
            <v>42601.83</v>
          </cell>
          <cell r="N4872">
            <v>42601.83</v>
          </cell>
          <cell r="R4872">
            <v>13030.87</v>
          </cell>
          <cell r="AB4872" t="str">
            <v>Chirografario</v>
          </cell>
          <cell r="AK4872">
            <v>738003.75641095894</v>
          </cell>
          <cell r="AL4872" t="str">
            <v>Chirografario</v>
          </cell>
          <cell r="AM4872" t="str">
            <v>Chirografario - Altro</v>
          </cell>
          <cell r="AN4872" t="str">
            <v>SME &amp; CORP. - NON IPO</v>
          </cell>
        </row>
        <row r="4873">
          <cell r="M4873">
            <v>31823.59</v>
          </cell>
          <cell r="N4873">
            <v>31823.59</v>
          </cell>
          <cell r="R4873">
            <v>5386.57</v>
          </cell>
          <cell r="AB4873" t="str">
            <v>Chirografario</v>
          </cell>
          <cell r="AK4873">
            <v>285366.0549863014</v>
          </cell>
          <cell r="AL4873" t="str">
            <v>Chirografario</v>
          </cell>
          <cell r="AM4873" t="str">
            <v>Chirografario - Altro</v>
          </cell>
          <cell r="AN4873" t="str">
            <v>CONSUMER - NON IPO</v>
          </cell>
        </row>
        <row r="4874">
          <cell r="M4874">
            <v>48090</v>
          </cell>
          <cell r="N4874">
            <v>48090</v>
          </cell>
          <cell r="R4874">
            <v>33360.86</v>
          </cell>
          <cell r="AB4874" t="str">
            <v>Chirografario</v>
          </cell>
          <cell r="AK4874">
            <v>495656.38356164389</v>
          </cell>
          <cell r="AL4874" t="str">
            <v>Chirografario</v>
          </cell>
          <cell r="AM4874" t="str">
            <v>Chirografario - Altro</v>
          </cell>
          <cell r="AN4874" t="str">
            <v>SME &amp; CORP. - NON IPO</v>
          </cell>
        </row>
        <row r="4875">
          <cell r="M4875">
            <v>33629.79</v>
          </cell>
          <cell r="N4875">
            <v>33629.79</v>
          </cell>
          <cell r="R4875">
            <v>6294.64</v>
          </cell>
          <cell r="AB4875" t="str">
            <v>Chirografario</v>
          </cell>
          <cell r="AK4875">
            <v>376930.05723287672</v>
          </cell>
          <cell r="AL4875" t="str">
            <v>Chirografario</v>
          </cell>
          <cell r="AM4875" t="str">
            <v>Chirografario - Altro</v>
          </cell>
          <cell r="AN4875" t="str">
            <v>CONSUMER - NON IPO</v>
          </cell>
        </row>
        <row r="4876">
          <cell r="M4876">
            <v>38432.42</v>
          </cell>
          <cell r="N4876">
            <v>38432.42</v>
          </cell>
          <cell r="R4876">
            <v>18149.099999999999</v>
          </cell>
          <cell r="AB4876" t="str">
            <v>Chirografario</v>
          </cell>
          <cell r="AK4876">
            <v>54121.270904109588</v>
          </cell>
          <cell r="AL4876" t="str">
            <v>Chirografario</v>
          </cell>
          <cell r="AM4876" t="str">
            <v>Chirografario - Altro</v>
          </cell>
          <cell r="AN4876" t="str">
            <v>SME &amp; CORP. - NON IPO</v>
          </cell>
        </row>
        <row r="4877">
          <cell r="M4877">
            <v>77550.55</v>
          </cell>
          <cell r="N4877">
            <v>77550.549999999988</v>
          </cell>
          <cell r="R4877">
            <v>0</v>
          </cell>
          <cell r="AB4877" t="str">
            <v>Chirografario</v>
          </cell>
          <cell r="AK4877">
            <v>603194.55191780813</v>
          </cell>
          <cell r="AL4877" t="str">
            <v>Chirografario</v>
          </cell>
          <cell r="AM4877" t="str">
            <v>Chirografario - Altro</v>
          </cell>
          <cell r="AN4877" t="str">
            <v>SME &amp; CORP. - NON IPO</v>
          </cell>
        </row>
        <row r="4878">
          <cell r="M4878">
            <v>59581.48</v>
          </cell>
          <cell r="N4878">
            <v>59581.48</v>
          </cell>
          <cell r="R4878">
            <v>2363.5800000000004</v>
          </cell>
          <cell r="AB4878" t="str">
            <v>Chirografario</v>
          </cell>
          <cell r="AK4878">
            <v>429313.12986301375</v>
          </cell>
          <cell r="AL4878" t="str">
            <v>Chirografario</v>
          </cell>
          <cell r="AM4878" t="str">
            <v>Chirografario - Altro</v>
          </cell>
          <cell r="AN4878" t="str">
            <v>SME &amp; CORP. - NON IPO</v>
          </cell>
        </row>
        <row r="4879">
          <cell r="M4879">
            <v>47359.200000000004</v>
          </cell>
          <cell r="N4879">
            <v>47359.200000000004</v>
          </cell>
          <cell r="R4879">
            <v>5686.26</v>
          </cell>
          <cell r="AB4879" t="str">
            <v>Chirografario</v>
          </cell>
          <cell r="AK4879">
            <v>76553.227397260285</v>
          </cell>
          <cell r="AL4879" t="str">
            <v>Chirografario</v>
          </cell>
          <cell r="AM4879" t="str">
            <v>Chirografario - Altro</v>
          </cell>
          <cell r="AN4879" t="str">
            <v>SME &amp; CORP. - NON IPO</v>
          </cell>
        </row>
        <row r="4880">
          <cell r="M4880">
            <v>4398.1099999999997</v>
          </cell>
          <cell r="N4880">
            <v>4398.1099999999997</v>
          </cell>
          <cell r="R4880">
            <v>778.27</v>
          </cell>
          <cell r="AB4880" t="str">
            <v>Chirografario</v>
          </cell>
          <cell r="AK4880">
            <v>24304.07635616438</v>
          </cell>
          <cell r="AL4880" t="str">
            <v>Chirografario</v>
          </cell>
          <cell r="AM4880" t="str">
            <v>Chirografario - Altro</v>
          </cell>
          <cell r="AN4880" t="str">
            <v>CONSUMER - NON IPO</v>
          </cell>
        </row>
        <row r="4881">
          <cell r="M4881">
            <v>1881.9</v>
          </cell>
          <cell r="N4881">
            <v>1881.9</v>
          </cell>
          <cell r="R4881">
            <v>764.28</v>
          </cell>
          <cell r="AB4881" t="str">
            <v>Chirografario</v>
          </cell>
          <cell r="AK4881">
            <v>4676.3926027397265</v>
          </cell>
          <cell r="AL4881" t="str">
            <v>Chirografario</v>
          </cell>
          <cell r="AM4881" t="str">
            <v>Chirografario - Altro</v>
          </cell>
          <cell r="AN4881" t="str">
            <v>CONSUMER - NON IPO</v>
          </cell>
        </row>
        <row r="4882">
          <cell r="M4882">
            <v>445.12</v>
          </cell>
          <cell r="N4882">
            <v>445.12</v>
          </cell>
          <cell r="R4882">
            <v>0</v>
          </cell>
          <cell r="AB4882" t="str">
            <v>Chirografario</v>
          </cell>
          <cell r="AK4882">
            <v>525.60745205479452</v>
          </cell>
          <cell r="AL4882" t="str">
            <v>Chirografario</v>
          </cell>
          <cell r="AM4882" t="str">
            <v>Chirografario - Altro</v>
          </cell>
          <cell r="AN4882" t="str">
            <v>SME &amp; CORP. - NON IPO</v>
          </cell>
        </row>
        <row r="4883">
          <cell r="M4883">
            <v>1630.69</v>
          </cell>
          <cell r="N4883">
            <v>1630.69</v>
          </cell>
          <cell r="R4883">
            <v>209.66</v>
          </cell>
          <cell r="AB4883" t="str">
            <v>Chirografario</v>
          </cell>
          <cell r="AK4883">
            <v>2975.4507945205482</v>
          </cell>
          <cell r="AL4883" t="str">
            <v>Chirografario</v>
          </cell>
          <cell r="AM4883" t="str">
            <v>Chirografario - Altro</v>
          </cell>
          <cell r="AN4883" t="str">
            <v>CONSUMER - NON IPO</v>
          </cell>
        </row>
        <row r="4884">
          <cell r="M4884">
            <v>24910.57</v>
          </cell>
          <cell r="N4884">
            <v>24910.57</v>
          </cell>
          <cell r="R4884">
            <v>3956</v>
          </cell>
          <cell r="AB4884" t="str">
            <v>Chirografario</v>
          </cell>
          <cell r="AK4884">
            <v>29414.947041095889</v>
          </cell>
          <cell r="AL4884" t="str">
            <v>Chirografario</v>
          </cell>
          <cell r="AM4884" t="str">
            <v>Chirografario - Altro</v>
          </cell>
          <cell r="AN4884" t="str">
            <v>SME &amp; CORP. - NON IPO</v>
          </cell>
        </row>
        <row r="4885">
          <cell r="M4885">
            <v>65904.7</v>
          </cell>
          <cell r="N4885">
            <v>65904.7</v>
          </cell>
          <cell r="R4885">
            <v>5512.25</v>
          </cell>
          <cell r="AB4885" t="str">
            <v>Chirografario</v>
          </cell>
          <cell r="AK4885">
            <v>644963.25589041086</v>
          </cell>
          <cell r="AL4885" t="str">
            <v>Chirografario</v>
          </cell>
          <cell r="AM4885" t="str">
            <v>Chirografario - Altro</v>
          </cell>
          <cell r="AN4885" t="str">
            <v>SME &amp; CORP. - NON IPO</v>
          </cell>
        </row>
        <row r="4886">
          <cell r="M4886">
            <v>8973.0300000000007</v>
          </cell>
          <cell r="N4886">
            <v>8973.0299999999988</v>
          </cell>
          <cell r="R4886">
            <v>0</v>
          </cell>
          <cell r="AB4886" t="str">
            <v>Chirografario</v>
          </cell>
          <cell r="AK4886">
            <v>71980.909150684936</v>
          </cell>
          <cell r="AL4886" t="str">
            <v>Chirografario</v>
          </cell>
          <cell r="AM4886" t="str">
            <v>Chirografario - Altro</v>
          </cell>
          <cell r="AN4886" t="str">
            <v>SME &amp; CORP. - NON IPO</v>
          </cell>
        </row>
        <row r="4887">
          <cell r="M4887">
            <v>6357.35</v>
          </cell>
          <cell r="N4887">
            <v>6357.35</v>
          </cell>
          <cell r="R4887">
            <v>1205.08</v>
          </cell>
          <cell r="AB4887" t="str">
            <v>Chirografario</v>
          </cell>
          <cell r="AK4887">
            <v>25324.895616438356</v>
          </cell>
          <cell r="AL4887" t="str">
            <v>Chirografario</v>
          </cell>
          <cell r="AM4887" t="str">
            <v>Chirografario - Altro</v>
          </cell>
          <cell r="AN4887" t="str">
            <v>CONSUMER - NON IPO</v>
          </cell>
        </row>
        <row r="4888">
          <cell r="M4888">
            <v>13253.34</v>
          </cell>
          <cell r="N4888">
            <v>13253.34</v>
          </cell>
          <cell r="R4888">
            <v>2250.46</v>
          </cell>
          <cell r="AB4888" t="str">
            <v>Chirografario</v>
          </cell>
          <cell r="AK4888">
            <v>69825.131013698629</v>
          </cell>
          <cell r="AL4888" t="str">
            <v>Chirografario</v>
          </cell>
          <cell r="AM4888" t="str">
            <v>Chirografario - Altro</v>
          </cell>
          <cell r="AN4888" t="str">
            <v>CONSUMER - NON IPO</v>
          </cell>
        </row>
        <row r="4889">
          <cell r="M4889">
            <v>3173.52</v>
          </cell>
          <cell r="N4889">
            <v>3173.5199999999995</v>
          </cell>
          <cell r="R4889">
            <v>1856.17</v>
          </cell>
          <cell r="AB4889" t="str">
            <v>Chirografario</v>
          </cell>
          <cell r="AK4889">
            <v>21684.270904109588</v>
          </cell>
          <cell r="AL4889" t="str">
            <v>Chirografario</v>
          </cell>
          <cell r="AM4889" t="str">
            <v>Chirografario - Altro</v>
          </cell>
          <cell r="AN4889" t="str">
            <v>CONSUMER - NON IPO</v>
          </cell>
        </row>
        <row r="4890">
          <cell r="M4890">
            <v>3472.51</v>
          </cell>
          <cell r="N4890">
            <v>3472.51</v>
          </cell>
          <cell r="R4890">
            <v>2690.93</v>
          </cell>
          <cell r="AB4890" t="str">
            <v>Chirografario</v>
          </cell>
          <cell r="AK4890">
            <v>19198.699123287672</v>
          </cell>
          <cell r="AL4890" t="str">
            <v>Chirografario</v>
          </cell>
          <cell r="AM4890" t="str">
            <v>Chirografario - Altro</v>
          </cell>
          <cell r="AN4890" t="str">
            <v>SME &amp; CORP. - NON IPO</v>
          </cell>
        </row>
        <row r="4891">
          <cell r="M4891">
            <v>23120.93</v>
          </cell>
          <cell r="N4891">
            <v>23120.93</v>
          </cell>
          <cell r="R4891">
            <v>0</v>
          </cell>
          <cell r="AB4891" t="str">
            <v>Chirografario</v>
          </cell>
          <cell r="AK4891">
            <v>187184.51547945206</v>
          </cell>
          <cell r="AL4891" t="str">
            <v>Chirografario</v>
          </cell>
          <cell r="AM4891" t="str">
            <v>Chirografario - Altro</v>
          </cell>
          <cell r="AN4891" t="str">
            <v>CONSUMER - NON IPO</v>
          </cell>
        </row>
        <row r="4892">
          <cell r="M4892">
            <v>1722.03</v>
          </cell>
          <cell r="N4892">
            <v>1722.03</v>
          </cell>
          <cell r="R4892">
            <v>0</v>
          </cell>
          <cell r="AB4892" t="str">
            <v>Chirografario</v>
          </cell>
          <cell r="AK4892">
            <v>4548.0463561643828</v>
          </cell>
          <cell r="AL4892" t="str">
            <v>Chirografario</v>
          </cell>
          <cell r="AM4892" t="str">
            <v>Chirografario - Altro</v>
          </cell>
          <cell r="AN4892" t="str">
            <v>SME &amp; CORP. - NON IPO</v>
          </cell>
        </row>
        <row r="4893">
          <cell r="M4893">
            <v>6016.75</v>
          </cell>
          <cell r="N4893">
            <v>6016.75</v>
          </cell>
          <cell r="R4893">
            <v>1525.36</v>
          </cell>
          <cell r="AB4893" t="str">
            <v>Chirografario</v>
          </cell>
          <cell r="AK4893">
            <v>51842.955479452059</v>
          </cell>
          <cell r="AL4893" t="str">
            <v>Chirografario</v>
          </cell>
          <cell r="AM4893" t="str">
            <v>Chirografario - Altro</v>
          </cell>
          <cell r="AN4893" t="str">
            <v>CONSUMER - NON IPO</v>
          </cell>
        </row>
        <row r="4894">
          <cell r="M4894">
            <v>11687.13</v>
          </cell>
          <cell r="N4894">
            <v>11687.130000000001</v>
          </cell>
          <cell r="R4894">
            <v>7602.74</v>
          </cell>
          <cell r="AB4894" t="str">
            <v>Chirografario</v>
          </cell>
          <cell r="AK4894">
            <v>43354.449369863018</v>
          </cell>
          <cell r="AL4894" t="str">
            <v>Chirografario</v>
          </cell>
          <cell r="AM4894" t="str">
            <v>Chirografario - Altro</v>
          </cell>
          <cell r="AN4894" t="str">
            <v>CONSUMER - NON IPO</v>
          </cell>
        </row>
        <row r="4895">
          <cell r="M4895">
            <v>7013.99</v>
          </cell>
          <cell r="N4895">
            <v>7013.99</v>
          </cell>
          <cell r="R4895">
            <v>4568.7299999999996</v>
          </cell>
          <cell r="AB4895" t="str">
            <v>Chirografario</v>
          </cell>
          <cell r="AK4895">
            <v>38413.605506849308</v>
          </cell>
          <cell r="AL4895" t="str">
            <v>Chirografario</v>
          </cell>
          <cell r="AM4895" t="str">
            <v>Chirografario - Altro</v>
          </cell>
          <cell r="AN4895" t="str">
            <v>CONSUMER - NON IPO</v>
          </cell>
        </row>
        <row r="4896">
          <cell r="M4896">
            <v>53686.83</v>
          </cell>
          <cell r="N4896">
            <v>53686.83</v>
          </cell>
          <cell r="R4896">
            <v>5161.97</v>
          </cell>
          <cell r="AB4896" t="str">
            <v>Chirografario</v>
          </cell>
          <cell r="AK4896">
            <v>131348.87449315068</v>
          </cell>
          <cell r="AL4896" t="str">
            <v>Chirografario</v>
          </cell>
          <cell r="AM4896" t="str">
            <v>Chirografario - Altro</v>
          </cell>
          <cell r="AN4896" t="str">
            <v>SME &amp; CORP. - NON IPO</v>
          </cell>
        </row>
        <row r="4897">
          <cell r="M4897">
            <v>12301.77</v>
          </cell>
          <cell r="N4897">
            <v>12301.77</v>
          </cell>
          <cell r="R4897">
            <v>7171.45</v>
          </cell>
          <cell r="AB4897" t="str">
            <v>Chirografario</v>
          </cell>
          <cell r="AK4897">
            <v>26490.934849315068</v>
          </cell>
          <cell r="AL4897" t="str">
            <v>Chirografario</v>
          </cell>
          <cell r="AM4897" t="str">
            <v>Chirografario - Altro</v>
          </cell>
          <cell r="AN4897" t="str">
            <v>CONSUMER - NON IPO</v>
          </cell>
        </row>
        <row r="4898">
          <cell r="M4898">
            <v>7204.57</v>
          </cell>
          <cell r="N4898">
            <v>7204.5700000000006</v>
          </cell>
          <cell r="R4898">
            <v>1170.6099999999999</v>
          </cell>
          <cell r="AB4898" t="str">
            <v>Chirografario</v>
          </cell>
          <cell r="AK4898">
            <v>14586.786931506851</v>
          </cell>
          <cell r="AL4898" t="str">
            <v>Chirografario</v>
          </cell>
          <cell r="AM4898" t="str">
            <v>Chirografario - Altro</v>
          </cell>
          <cell r="AN4898" t="str">
            <v>CONSUMER - NON IPO</v>
          </cell>
        </row>
        <row r="4899">
          <cell r="M4899">
            <v>48728.289999999994</v>
          </cell>
          <cell r="N4899">
            <v>48728.29</v>
          </cell>
          <cell r="R4899">
            <v>3783.04</v>
          </cell>
          <cell r="AB4899" t="str">
            <v>Chirografario</v>
          </cell>
          <cell r="AK4899">
            <v>384619.73558904108</v>
          </cell>
          <cell r="AL4899" t="str">
            <v>Chirografario</v>
          </cell>
          <cell r="AM4899" t="str">
            <v>Chirografario - Altro</v>
          </cell>
          <cell r="AN4899" t="str">
            <v>SME &amp; CORP. - NON IPO</v>
          </cell>
        </row>
        <row r="4900">
          <cell r="M4900">
            <v>613.79999999999995</v>
          </cell>
          <cell r="N4900">
            <v>613.79999999999995</v>
          </cell>
          <cell r="R4900">
            <v>0</v>
          </cell>
          <cell r="AB4900" t="str">
            <v>Chirografario</v>
          </cell>
          <cell r="AK4900">
            <v>5611.6454794520541</v>
          </cell>
          <cell r="AL4900" t="str">
            <v>Chirografario</v>
          </cell>
          <cell r="AM4900" t="str">
            <v>Chirografario - Altro</v>
          </cell>
          <cell r="AN4900" t="str">
            <v>CONSUMER - NON IPO</v>
          </cell>
        </row>
        <row r="4901">
          <cell r="M4901">
            <v>5942.89</v>
          </cell>
          <cell r="N4901">
            <v>5942.89</v>
          </cell>
          <cell r="R4901">
            <v>510.04</v>
          </cell>
          <cell r="AB4901" t="str">
            <v>Chirografario</v>
          </cell>
          <cell r="AK4901">
            <v>54332.668301369864</v>
          </cell>
          <cell r="AL4901" t="str">
            <v>Chirografario</v>
          </cell>
          <cell r="AM4901" t="str">
            <v>Chirografario - Altro</v>
          </cell>
          <cell r="AN4901" t="str">
            <v>SME &amp; CORP. - NON IPO</v>
          </cell>
        </row>
        <row r="4902">
          <cell r="M4902">
            <v>10678.33</v>
          </cell>
          <cell r="N4902">
            <v>10678.33</v>
          </cell>
          <cell r="R4902">
            <v>9431.1299999999992</v>
          </cell>
          <cell r="AB4902" t="str">
            <v>Chirografario</v>
          </cell>
          <cell r="AK4902">
            <v>71530.183150684927</v>
          </cell>
          <cell r="AL4902" t="str">
            <v>Chirografario</v>
          </cell>
          <cell r="AM4902" t="str">
            <v>Chirografario - Altro</v>
          </cell>
          <cell r="AN4902" t="str">
            <v>CONSUMER - NON IPO</v>
          </cell>
        </row>
        <row r="4903">
          <cell r="M4903">
            <v>6655.32</v>
          </cell>
          <cell r="N4903">
            <v>6655.32</v>
          </cell>
          <cell r="R4903">
            <v>5778.53</v>
          </cell>
          <cell r="AB4903" t="str">
            <v>Chirografario</v>
          </cell>
          <cell r="AK4903">
            <v>43833.943232876707</v>
          </cell>
          <cell r="AL4903" t="str">
            <v>Chirografario</v>
          </cell>
          <cell r="AM4903" t="str">
            <v>Chirografario - Altro</v>
          </cell>
          <cell r="AN4903" t="str">
            <v>CONSUMER - NON IPO</v>
          </cell>
        </row>
        <row r="4904">
          <cell r="M4904">
            <v>20600.349999999999</v>
          </cell>
          <cell r="N4904">
            <v>20600.349999999999</v>
          </cell>
          <cell r="R4904">
            <v>14818.87</v>
          </cell>
          <cell r="AB4904" t="str">
            <v>Chirografario</v>
          </cell>
          <cell r="AK4904">
            <v>138502.07917808217</v>
          </cell>
          <cell r="AL4904" t="str">
            <v>Chirografario</v>
          </cell>
          <cell r="AM4904" t="str">
            <v>Chirografario - Altro</v>
          </cell>
          <cell r="AN4904" t="str">
            <v>SME &amp; CORP. - NON IPO</v>
          </cell>
        </row>
        <row r="4905">
          <cell r="M4905">
            <v>10975.15</v>
          </cell>
          <cell r="N4905">
            <v>10975.150000000001</v>
          </cell>
          <cell r="R4905">
            <v>453.43</v>
          </cell>
          <cell r="AB4905" t="str">
            <v>Chirografario</v>
          </cell>
          <cell r="AK4905">
            <v>100460.208630137</v>
          </cell>
          <cell r="AL4905" t="str">
            <v>Chirografario</v>
          </cell>
          <cell r="AM4905" t="str">
            <v>Chirografario - Altro</v>
          </cell>
          <cell r="AN4905" t="str">
            <v>CONSUMER - NON IPO</v>
          </cell>
        </row>
        <row r="4906">
          <cell r="M4906">
            <v>12471.61</v>
          </cell>
          <cell r="N4906">
            <v>12471.61</v>
          </cell>
          <cell r="R4906">
            <v>551.75</v>
          </cell>
          <cell r="AB4906" t="str">
            <v>Chirografario</v>
          </cell>
          <cell r="AK4906">
            <v>114157.94249315069</v>
          </cell>
          <cell r="AL4906" t="str">
            <v>Chirografario</v>
          </cell>
          <cell r="AM4906" t="str">
            <v>Chirografario - Altro</v>
          </cell>
          <cell r="AN4906" t="str">
            <v>CONSUMER - NON IPO</v>
          </cell>
        </row>
        <row r="4907">
          <cell r="M4907">
            <v>6104.06</v>
          </cell>
          <cell r="N4907">
            <v>6104.0599999999995</v>
          </cell>
          <cell r="R4907">
            <v>0</v>
          </cell>
          <cell r="AB4907" t="str">
            <v>Chirografario</v>
          </cell>
          <cell r="AK4907">
            <v>44919.192219178076</v>
          </cell>
          <cell r="AL4907" t="str">
            <v>Chirografario</v>
          </cell>
          <cell r="AM4907" t="str">
            <v>Chirografario - Altro</v>
          </cell>
          <cell r="AN4907" t="str">
            <v>CONSUMER - NON IPO</v>
          </cell>
        </row>
        <row r="4908">
          <cell r="M4908">
            <v>4619.9799999999996</v>
          </cell>
          <cell r="N4908">
            <v>4619.9800000000005</v>
          </cell>
          <cell r="R4908">
            <v>4185.34</v>
          </cell>
          <cell r="AB4908" t="str">
            <v>Chirografario</v>
          </cell>
          <cell r="AK4908">
            <v>32719.584383561647</v>
          </cell>
          <cell r="AL4908" t="str">
            <v>Chirografario</v>
          </cell>
          <cell r="AM4908" t="str">
            <v>Chirografario - Altro</v>
          </cell>
          <cell r="AN4908" t="str">
            <v>CONSUMER - NON IPO</v>
          </cell>
        </row>
        <row r="4909">
          <cell r="M4909">
            <v>23850.36</v>
          </cell>
          <cell r="N4909">
            <v>23850.36</v>
          </cell>
          <cell r="R4909">
            <v>5518.47</v>
          </cell>
          <cell r="AB4909" t="str">
            <v>Chirografario</v>
          </cell>
          <cell r="AK4909">
            <v>70244.210958904107</v>
          </cell>
          <cell r="AL4909" t="str">
            <v>Chirografario</v>
          </cell>
          <cell r="AM4909" t="str">
            <v>Chirografario - Altro</v>
          </cell>
          <cell r="AN4909" t="str">
            <v>CONSUMER - NON IPO</v>
          </cell>
        </row>
        <row r="4910">
          <cell r="M4910">
            <v>6150.36</v>
          </cell>
          <cell r="N4910">
            <v>6150.3600000000006</v>
          </cell>
          <cell r="R4910">
            <v>914.16</v>
          </cell>
          <cell r="AB4910" t="str">
            <v>Chirografario</v>
          </cell>
          <cell r="AK4910">
            <v>16193.139616438357</v>
          </cell>
          <cell r="AL4910" t="str">
            <v>Chirografario</v>
          </cell>
          <cell r="AM4910" t="str">
            <v>Chirografario - Altro</v>
          </cell>
          <cell r="AN4910" t="str">
            <v>CONSUMER - NON IPO</v>
          </cell>
        </row>
        <row r="4911">
          <cell r="M4911">
            <v>727.88</v>
          </cell>
          <cell r="N4911">
            <v>727.88</v>
          </cell>
          <cell r="R4911">
            <v>124.93</v>
          </cell>
          <cell r="AB4911" t="str">
            <v>Chirografario</v>
          </cell>
          <cell r="AK4911">
            <v>3916.5926575342464</v>
          </cell>
          <cell r="AL4911" t="str">
            <v>Chirografario</v>
          </cell>
          <cell r="AM4911" t="str">
            <v>Chirografario - Altro</v>
          </cell>
          <cell r="AN4911" t="str">
            <v>CONSUMER - NON IPO</v>
          </cell>
        </row>
        <row r="4912">
          <cell r="M4912">
            <v>31272.95</v>
          </cell>
          <cell r="N4912">
            <v>31272.95</v>
          </cell>
          <cell r="R4912">
            <v>11835.72</v>
          </cell>
          <cell r="AB4912" t="str">
            <v>Chirografario</v>
          </cell>
          <cell r="AK4912">
            <v>58518.97219178082</v>
          </cell>
          <cell r="AL4912" t="str">
            <v>Chirografario</v>
          </cell>
          <cell r="AM4912" t="str">
            <v>Chirografario - Altro</v>
          </cell>
          <cell r="AN4912" t="str">
            <v>SME &amp; CORP. - NON IPO</v>
          </cell>
        </row>
        <row r="4913">
          <cell r="M4913">
            <v>4552.51</v>
          </cell>
          <cell r="N4913">
            <v>4552.5099999999993</v>
          </cell>
          <cell r="R4913">
            <v>271.97000000000003</v>
          </cell>
          <cell r="AB4913" t="str">
            <v>Chirografario</v>
          </cell>
          <cell r="AK4913">
            <v>6760.1655342465738</v>
          </cell>
          <cell r="AL4913" t="str">
            <v>Chirografario</v>
          </cell>
          <cell r="AM4913" t="str">
            <v>Chirografario - Altro</v>
          </cell>
          <cell r="AN4913" t="str">
            <v>CONSUMER - NON IPO</v>
          </cell>
        </row>
        <row r="4914">
          <cell r="M4914">
            <v>11149.85</v>
          </cell>
          <cell r="N4914">
            <v>11149.849999999999</v>
          </cell>
          <cell r="R4914">
            <v>1829.64</v>
          </cell>
          <cell r="AB4914" t="str">
            <v>Chirografario</v>
          </cell>
          <cell r="AK4914">
            <v>21016.703561643833</v>
          </cell>
          <cell r="AL4914" t="str">
            <v>Chirografario</v>
          </cell>
          <cell r="AM4914" t="str">
            <v>Chirografario - Altro</v>
          </cell>
          <cell r="AN4914" t="str">
            <v>CONSUMER - NON IPO</v>
          </cell>
        </row>
        <row r="4915">
          <cell r="M4915">
            <v>9114.5</v>
          </cell>
          <cell r="N4915">
            <v>9114.5</v>
          </cell>
          <cell r="R4915">
            <v>19.079999999999998</v>
          </cell>
          <cell r="AB4915" t="str">
            <v>Chirografario</v>
          </cell>
          <cell r="AK4915">
            <v>59556.390410958906</v>
          </cell>
          <cell r="AL4915" t="str">
            <v>Chirografario</v>
          </cell>
          <cell r="AM4915" t="str">
            <v>Chirografario - Altro</v>
          </cell>
          <cell r="AN4915" t="str">
            <v>CONSUMER - NON IPO</v>
          </cell>
        </row>
        <row r="4916">
          <cell r="M4916">
            <v>11419</v>
          </cell>
          <cell r="N4916">
            <v>11419</v>
          </cell>
          <cell r="R4916">
            <v>1816.65</v>
          </cell>
          <cell r="AB4916" t="str">
            <v>Chirografario</v>
          </cell>
          <cell r="AK4916">
            <v>59222.375342465748</v>
          </cell>
          <cell r="AL4916" t="str">
            <v>Chirografario</v>
          </cell>
          <cell r="AM4916" t="str">
            <v>Chirografario - Altro</v>
          </cell>
          <cell r="AN4916" t="str">
            <v>SME &amp; CORP. - NON IPO</v>
          </cell>
        </row>
        <row r="4917">
          <cell r="M4917">
            <v>15209.14</v>
          </cell>
          <cell r="N4917">
            <v>15209.14</v>
          </cell>
          <cell r="R4917">
            <v>2009.3899999999999</v>
          </cell>
          <cell r="AB4917" t="str">
            <v>Chirografario</v>
          </cell>
          <cell r="AK4917">
            <v>20876.107232876711</v>
          </cell>
          <cell r="AL4917" t="str">
            <v>Chirografario</v>
          </cell>
          <cell r="AM4917" t="str">
            <v>Chirografario - Altro</v>
          </cell>
          <cell r="AN4917" t="str">
            <v>CONSUMER - NON IPO</v>
          </cell>
        </row>
        <row r="4918">
          <cell r="M4918">
            <v>4808.1000000000004</v>
          </cell>
          <cell r="N4918">
            <v>4808.1000000000004</v>
          </cell>
          <cell r="R4918">
            <v>1094.3599999999999</v>
          </cell>
          <cell r="AB4918" t="str">
            <v>Chirografario</v>
          </cell>
          <cell r="AK4918">
            <v>9523.9898630136995</v>
          </cell>
          <cell r="AL4918" t="str">
            <v>Chirografario</v>
          </cell>
          <cell r="AM4918" t="str">
            <v>Chirografario - Altro</v>
          </cell>
          <cell r="AN4918" t="str">
            <v>CONSUMER - NON IPO</v>
          </cell>
        </row>
        <row r="4919">
          <cell r="M4919">
            <v>9796.7999999999993</v>
          </cell>
          <cell r="N4919">
            <v>9796.8000000000011</v>
          </cell>
          <cell r="R4919">
            <v>1566.9</v>
          </cell>
          <cell r="AB4919" t="str">
            <v>Chirografario</v>
          </cell>
          <cell r="AK4919">
            <v>50809.157260273976</v>
          </cell>
          <cell r="AL4919" t="str">
            <v>Chirografario</v>
          </cell>
          <cell r="AM4919" t="str">
            <v>Chirografario - Altro</v>
          </cell>
          <cell r="AN4919" t="str">
            <v>SME &amp; CORP. - NON IPO</v>
          </cell>
        </row>
        <row r="4920">
          <cell r="M4920">
            <v>32308.719999999998</v>
          </cell>
          <cell r="N4920">
            <v>32308.720000000001</v>
          </cell>
          <cell r="R4920">
            <v>14030.25</v>
          </cell>
          <cell r="AB4920" t="str">
            <v>Chirografario</v>
          </cell>
          <cell r="AK4920">
            <v>241917.0733150685</v>
          </cell>
          <cell r="AL4920" t="str">
            <v>Chirografario</v>
          </cell>
          <cell r="AM4920" t="str">
            <v>Chirografario - Altro</v>
          </cell>
          <cell r="AN4920" t="str">
            <v>CONSUMER - NON IPO</v>
          </cell>
        </row>
        <row r="4921">
          <cell r="M4921">
            <v>32732.48</v>
          </cell>
          <cell r="N4921">
            <v>32732.480000000003</v>
          </cell>
          <cell r="R4921">
            <v>3528.79</v>
          </cell>
          <cell r="AB4921" t="str">
            <v>Chirografario</v>
          </cell>
          <cell r="AK4921">
            <v>544524.98235616437</v>
          </cell>
          <cell r="AL4921" t="str">
            <v>Chirografario</v>
          </cell>
          <cell r="AM4921" t="str">
            <v>Chirografario - Altro</v>
          </cell>
          <cell r="AN4921" t="str">
            <v>CONSUMER - NON IPO</v>
          </cell>
        </row>
        <row r="4922">
          <cell r="M4922">
            <v>2309.4899999999998</v>
          </cell>
          <cell r="N4922">
            <v>2309.4899999999998</v>
          </cell>
          <cell r="R4922">
            <v>86.76</v>
          </cell>
          <cell r="AB4922" t="str">
            <v>Chirografario</v>
          </cell>
          <cell r="AK4922">
            <v>23550.470630136984</v>
          </cell>
          <cell r="AL4922" t="str">
            <v>Chirografario</v>
          </cell>
          <cell r="AM4922" t="str">
            <v>Chirografario - Altro</v>
          </cell>
          <cell r="AN4922" t="str">
            <v>CONSUMER - NON IPO</v>
          </cell>
        </row>
        <row r="4923">
          <cell r="M4923">
            <v>786.77</v>
          </cell>
          <cell r="N4923">
            <v>786.77</v>
          </cell>
          <cell r="R4923">
            <v>0</v>
          </cell>
          <cell r="AB4923" t="str">
            <v>Chirografario</v>
          </cell>
          <cell r="AK4923">
            <v>5541.8785479452054</v>
          </cell>
          <cell r="AL4923" t="str">
            <v>Chirografario</v>
          </cell>
          <cell r="AM4923" t="str">
            <v>Chirografario - Altro</v>
          </cell>
          <cell r="AN4923" t="str">
            <v>CONSUMER - NON IPO</v>
          </cell>
        </row>
        <row r="4924">
          <cell r="M4924">
            <v>3170.64</v>
          </cell>
          <cell r="N4924">
            <v>3170.6400000000003</v>
          </cell>
          <cell r="R4924">
            <v>542.36</v>
          </cell>
          <cell r="AB4924" t="str">
            <v>Chirografario</v>
          </cell>
          <cell r="AK4924">
            <v>13455.67495890411</v>
          </cell>
          <cell r="AL4924" t="str">
            <v>Chirografario</v>
          </cell>
          <cell r="AM4924" t="str">
            <v>Chirografario - Altro</v>
          </cell>
          <cell r="AN4924" t="str">
            <v>CONSUMER - NON IPO</v>
          </cell>
        </row>
        <row r="4925">
          <cell r="M4925">
            <v>21494.55</v>
          </cell>
          <cell r="N4925">
            <v>21494.550000000003</v>
          </cell>
          <cell r="R4925">
            <v>0</v>
          </cell>
          <cell r="AB4925" t="str">
            <v>Chirografario</v>
          </cell>
          <cell r="AK4925">
            <v>185736.46767123291</v>
          </cell>
          <cell r="AL4925" t="str">
            <v>Chirografario</v>
          </cell>
          <cell r="AM4925" t="str">
            <v>Chirografario - Altro</v>
          </cell>
          <cell r="AN4925" t="str">
            <v>SME &amp; CORP. - NON IPO</v>
          </cell>
        </row>
        <row r="4926">
          <cell r="M4926">
            <v>50241.87</v>
          </cell>
          <cell r="N4926">
            <v>50241.869999999995</v>
          </cell>
          <cell r="R4926">
            <v>0</v>
          </cell>
          <cell r="AB4926" t="str">
            <v>Chirografario</v>
          </cell>
          <cell r="AK4926">
            <v>365870.93276712322</v>
          </cell>
          <cell r="AL4926" t="str">
            <v>Chirografario</v>
          </cell>
          <cell r="AM4926" t="str">
            <v>Chirografario - Altro</v>
          </cell>
          <cell r="AN4926" t="str">
            <v>SME &amp; CORP. - NON IPO</v>
          </cell>
        </row>
        <row r="4927">
          <cell r="M4927">
            <v>9230.0299999999988</v>
          </cell>
          <cell r="N4927">
            <v>9230.0300000000007</v>
          </cell>
          <cell r="R4927">
            <v>713.1</v>
          </cell>
          <cell r="AB4927" t="str">
            <v>Chirografario</v>
          </cell>
          <cell r="AK4927">
            <v>116374.24126027399</v>
          </cell>
          <cell r="AL4927" t="str">
            <v>Chirografario</v>
          </cell>
          <cell r="AM4927" t="str">
            <v>Chirografario - Altro</v>
          </cell>
          <cell r="AN4927" t="str">
            <v>SME &amp; CORP. - NON IPO</v>
          </cell>
        </row>
        <row r="4928">
          <cell r="M4928">
            <v>16196.75</v>
          </cell>
          <cell r="N4928">
            <v>16196.75</v>
          </cell>
          <cell r="R4928">
            <v>0</v>
          </cell>
          <cell r="AB4928" t="str">
            <v>Chirografario</v>
          </cell>
          <cell r="AK4928">
            <v>121320.31369863014</v>
          </cell>
          <cell r="AL4928" t="str">
            <v>Chirografario</v>
          </cell>
          <cell r="AM4928" t="str">
            <v>Chirografario - Altro</v>
          </cell>
          <cell r="AN4928" t="str">
            <v>CONSUMER - NON IPO</v>
          </cell>
        </row>
        <row r="4929">
          <cell r="M4929">
            <v>2030.55</v>
          </cell>
          <cell r="N4929">
            <v>2030.55</v>
          </cell>
          <cell r="R4929">
            <v>326.60000000000002</v>
          </cell>
          <cell r="AB4929" t="str">
            <v>Chirografario</v>
          </cell>
          <cell r="AK4929">
            <v>2981.8487671232874</v>
          </cell>
          <cell r="AL4929" t="str">
            <v>Chirografario</v>
          </cell>
          <cell r="AM4929" t="str">
            <v>Chirografario - Altro</v>
          </cell>
          <cell r="AN4929" t="str">
            <v>CONSUMER - NON IPO</v>
          </cell>
        </row>
        <row r="4930">
          <cell r="M4930">
            <v>5900.99</v>
          </cell>
          <cell r="N4930">
            <v>5900.99</v>
          </cell>
          <cell r="R4930">
            <v>4250.99</v>
          </cell>
          <cell r="AB4930" t="str">
            <v>Chirografario</v>
          </cell>
          <cell r="AK4930">
            <v>40773.415835616441</v>
          </cell>
          <cell r="AL4930" t="str">
            <v>Chirografario</v>
          </cell>
          <cell r="AM4930" t="str">
            <v>Chirografario - Altro</v>
          </cell>
          <cell r="AN4930" t="str">
            <v>CONSUMER - NON IPO</v>
          </cell>
        </row>
        <row r="4931">
          <cell r="M4931">
            <v>6596.67</v>
          </cell>
          <cell r="N4931">
            <v>6596.67</v>
          </cell>
          <cell r="R4931">
            <v>3386.55</v>
          </cell>
          <cell r="AB4931" t="str">
            <v>Chirografario</v>
          </cell>
          <cell r="AK4931">
            <v>45815.228630136982</v>
          </cell>
          <cell r="AL4931" t="str">
            <v>Chirografario</v>
          </cell>
          <cell r="AM4931" t="str">
            <v>Chirografario - Altro</v>
          </cell>
          <cell r="AN4931" t="str">
            <v>SME &amp; CORP. - NON IPO</v>
          </cell>
        </row>
        <row r="4932">
          <cell r="M4932">
            <v>11971.529999999999</v>
          </cell>
          <cell r="N4932">
            <v>11971.529999999999</v>
          </cell>
          <cell r="R4932">
            <v>8241.3700000000008</v>
          </cell>
          <cell r="AB4932" t="str">
            <v>Chirografario</v>
          </cell>
          <cell r="AK4932">
            <v>77470.558520547944</v>
          </cell>
          <cell r="AL4932" t="str">
            <v>Chirografario</v>
          </cell>
          <cell r="AM4932" t="str">
            <v>Chirografario - Altro</v>
          </cell>
          <cell r="AN4932" t="str">
            <v>CONSUMER - NON IPO</v>
          </cell>
        </row>
        <row r="4933">
          <cell r="M4933">
            <v>3394.1899999999996</v>
          </cell>
          <cell r="N4933">
            <v>3394.1900000000005</v>
          </cell>
          <cell r="R4933">
            <v>0</v>
          </cell>
          <cell r="AB4933" t="str">
            <v>Chirografario</v>
          </cell>
          <cell r="AK4933">
            <v>29078.444191780825</v>
          </cell>
          <cell r="AL4933" t="str">
            <v>Chirografario</v>
          </cell>
          <cell r="AM4933" t="str">
            <v>Chirografario - Altro</v>
          </cell>
          <cell r="AN4933" t="str">
            <v>CONSUMER - NON IPO</v>
          </cell>
        </row>
        <row r="4934">
          <cell r="M4934">
            <v>1837.87</v>
          </cell>
          <cell r="N4934">
            <v>1837.8700000000001</v>
          </cell>
          <cell r="R4934">
            <v>435.56</v>
          </cell>
          <cell r="AB4934" t="str">
            <v>Chirografario</v>
          </cell>
          <cell r="AK4934">
            <v>13615.343780821919</v>
          </cell>
          <cell r="AL4934" t="str">
            <v>Chirografario</v>
          </cell>
          <cell r="AM4934" t="str">
            <v>Chirografario - Altro</v>
          </cell>
          <cell r="AN4934" t="str">
            <v>SME &amp; CORP. - NON IPO</v>
          </cell>
        </row>
        <row r="4935">
          <cell r="M4935">
            <v>31534.09</v>
          </cell>
          <cell r="N4935">
            <v>31534.09</v>
          </cell>
          <cell r="R4935">
            <v>7737.1900000000005</v>
          </cell>
          <cell r="AB4935" t="str">
            <v>Chirografario</v>
          </cell>
          <cell r="AK4935">
            <v>135726.17915068494</v>
          </cell>
          <cell r="AL4935" t="str">
            <v>Chirografario</v>
          </cell>
          <cell r="AM4935" t="str">
            <v>Chirografario - Altro</v>
          </cell>
          <cell r="AN4935" t="str">
            <v>SME &amp; CORP. - NON IPO</v>
          </cell>
        </row>
        <row r="4936">
          <cell r="M4936">
            <v>47704.93</v>
          </cell>
          <cell r="N4936">
            <v>47704.93</v>
          </cell>
          <cell r="R4936">
            <v>4363.09</v>
          </cell>
          <cell r="AB4936" t="str">
            <v>Chirografario</v>
          </cell>
          <cell r="AK4936">
            <v>238001.85624657533</v>
          </cell>
          <cell r="AL4936" t="str">
            <v>Chirografario</v>
          </cell>
          <cell r="AM4936" t="str">
            <v>Chirografario - Altro</v>
          </cell>
          <cell r="AN4936" t="str">
            <v>CONSUMER - NON IPO</v>
          </cell>
        </row>
        <row r="4937">
          <cell r="M4937">
            <v>72610.94</v>
          </cell>
          <cell r="N4937">
            <v>72610.94</v>
          </cell>
          <cell r="R4937">
            <v>6789.92</v>
          </cell>
          <cell r="AB4937" t="str">
            <v>Chirografario</v>
          </cell>
          <cell r="AK4937">
            <v>362258.96367123286</v>
          </cell>
          <cell r="AL4937" t="str">
            <v>Chirografario</v>
          </cell>
          <cell r="AM4937" t="str">
            <v>Chirografario - Altro</v>
          </cell>
          <cell r="AN4937" t="str">
            <v>SME &amp; CORP. - NON IPO</v>
          </cell>
        </row>
        <row r="4938">
          <cell r="M4938">
            <v>44013.22</v>
          </cell>
          <cell r="N4938">
            <v>44013.22</v>
          </cell>
          <cell r="R4938">
            <v>10828.330000000002</v>
          </cell>
          <cell r="AB4938" t="str">
            <v>Chirografario</v>
          </cell>
          <cell r="AK4938">
            <v>467384.22115068493</v>
          </cell>
          <cell r="AL4938" t="str">
            <v>Chirografario</v>
          </cell>
          <cell r="AM4938" t="str">
            <v>Chirografario - Altro</v>
          </cell>
          <cell r="AN4938" t="str">
            <v>CONSUMER - NON IPO</v>
          </cell>
        </row>
        <row r="4939">
          <cell r="M4939">
            <v>1712.7</v>
          </cell>
          <cell r="N4939">
            <v>1712.7</v>
          </cell>
          <cell r="R4939">
            <v>0</v>
          </cell>
          <cell r="AB4939" t="str">
            <v>Chirografario</v>
          </cell>
          <cell r="AK4939">
            <v>3979.0947945205476</v>
          </cell>
          <cell r="AL4939" t="str">
            <v>Chirografario</v>
          </cell>
          <cell r="AM4939" t="str">
            <v>Chirografario - Altro</v>
          </cell>
          <cell r="AN4939" t="str">
            <v>CONSUMER - NON IPO</v>
          </cell>
        </row>
        <row r="4940">
          <cell r="M4940">
            <v>1485.24</v>
          </cell>
          <cell r="N4940">
            <v>1485.24</v>
          </cell>
          <cell r="R4940">
            <v>0</v>
          </cell>
          <cell r="AB4940" t="str">
            <v>Chirografario</v>
          </cell>
          <cell r="AK4940">
            <v>8870.7484931506842</v>
          </cell>
          <cell r="AL4940" t="str">
            <v>Chirografario</v>
          </cell>
          <cell r="AM4940" t="str">
            <v>Chirografario - Altro</v>
          </cell>
          <cell r="AN4940" t="str">
            <v>CONSUMER - NON IPO</v>
          </cell>
        </row>
        <row r="4941">
          <cell r="M4941">
            <v>36248.35</v>
          </cell>
          <cell r="N4941">
            <v>36248.35</v>
          </cell>
          <cell r="R4941">
            <v>2201.81</v>
          </cell>
          <cell r="AB4941" t="str">
            <v>Chirografario</v>
          </cell>
          <cell r="AK4941">
            <v>190874.87315068493</v>
          </cell>
          <cell r="AL4941" t="str">
            <v>Chirografario</v>
          </cell>
          <cell r="AM4941" t="str">
            <v>Chirografario - Altro</v>
          </cell>
          <cell r="AN4941" t="str">
            <v>SME &amp; CORP. - NON IPO</v>
          </cell>
        </row>
        <row r="4942">
          <cell r="M4942">
            <v>2512.15</v>
          </cell>
          <cell r="N4942">
            <v>2512.15</v>
          </cell>
          <cell r="R4942">
            <v>0</v>
          </cell>
          <cell r="AB4942" t="str">
            <v>Chirografario</v>
          </cell>
          <cell r="AK4942">
            <v>4893.5305479452063</v>
          </cell>
          <cell r="AL4942" t="str">
            <v>Chirografario</v>
          </cell>
          <cell r="AM4942" t="str">
            <v>Chirografario - Altro</v>
          </cell>
          <cell r="AN4942" t="str">
            <v>CONSUMER - NON IPO</v>
          </cell>
        </row>
        <row r="4943">
          <cell r="M4943">
            <v>4172.88</v>
          </cell>
          <cell r="N4943">
            <v>4172.88</v>
          </cell>
          <cell r="R4943">
            <v>0</v>
          </cell>
          <cell r="AB4943" t="str">
            <v>Chirografario</v>
          </cell>
          <cell r="AK4943">
            <v>10735.162520547945</v>
          </cell>
          <cell r="AL4943" t="str">
            <v>Chirografario</v>
          </cell>
          <cell r="AM4943" t="str">
            <v>Chirografario - Altro</v>
          </cell>
          <cell r="AN4943" t="str">
            <v>CONSUMER - NON IPO</v>
          </cell>
        </row>
        <row r="4944">
          <cell r="M4944">
            <v>12542.07</v>
          </cell>
          <cell r="N4944">
            <v>12542.07</v>
          </cell>
          <cell r="R4944">
            <v>8614.8700000000008</v>
          </cell>
          <cell r="AB4944" t="str">
            <v>Chirografario</v>
          </cell>
          <cell r="AK4944">
            <v>96522.396246575328</v>
          </cell>
          <cell r="AL4944" t="str">
            <v>Chirografario</v>
          </cell>
          <cell r="AM4944" t="str">
            <v>Chirografario - Altro</v>
          </cell>
          <cell r="AN4944" t="str">
            <v>CONSUMER - NON IPO</v>
          </cell>
        </row>
        <row r="4945">
          <cell r="M4945">
            <v>3613.63</v>
          </cell>
          <cell r="N4945">
            <v>3613.6299999999997</v>
          </cell>
          <cell r="R4945">
            <v>828.31</v>
          </cell>
          <cell r="AB4945" t="str">
            <v>Chirografario</v>
          </cell>
          <cell r="AK4945">
            <v>32116.755397260273</v>
          </cell>
          <cell r="AL4945" t="str">
            <v>Chirografario</v>
          </cell>
          <cell r="AM4945" t="str">
            <v>Chirografario - Altro</v>
          </cell>
          <cell r="AN4945" t="str">
            <v>CONSUMER - NON IPO</v>
          </cell>
        </row>
        <row r="4946">
          <cell r="M4946">
            <v>10905.99</v>
          </cell>
          <cell r="N4946">
            <v>10905.99</v>
          </cell>
          <cell r="R4946">
            <v>5398.81</v>
          </cell>
          <cell r="AB4946" t="str">
            <v>Chirografario</v>
          </cell>
          <cell r="AK4946">
            <v>21662.582876712328</v>
          </cell>
          <cell r="AL4946" t="str">
            <v>Chirografario</v>
          </cell>
          <cell r="AM4946" t="str">
            <v>Chirografario - Altro</v>
          </cell>
          <cell r="AN4946" t="str">
            <v>CONSUMER - NON IPO</v>
          </cell>
        </row>
        <row r="4947">
          <cell r="M4947">
            <v>11135.84</v>
          </cell>
          <cell r="N4947">
            <v>11135.84</v>
          </cell>
          <cell r="R4947">
            <v>0</v>
          </cell>
          <cell r="AB4947" t="str">
            <v>Chirografario</v>
          </cell>
          <cell r="AK4947">
            <v>113127.93073972603</v>
          </cell>
          <cell r="AL4947" t="str">
            <v>Chirografario</v>
          </cell>
          <cell r="AM4947" t="str">
            <v>Chirografario - Altro</v>
          </cell>
          <cell r="AN4947" t="str">
            <v>CONSUMER - NON IPO</v>
          </cell>
        </row>
        <row r="4948">
          <cell r="M4948">
            <v>1043.19</v>
          </cell>
          <cell r="N4948">
            <v>1043.19</v>
          </cell>
          <cell r="R4948">
            <v>0</v>
          </cell>
          <cell r="AB4948" t="str">
            <v>Chirografario</v>
          </cell>
          <cell r="AK4948">
            <v>2712.2940000000003</v>
          </cell>
          <cell r="AL4948" t="str">
            <v>Chirografario</v>
          </cell>
          <cell r="AM4948" t="str">
            <v>Chirografario - Altro</v>
          </cell>
          <cell r="AN4948" t="str">
            <v>CONSUMER - NON IPO</v>
          </cell>
        </row>
        <row r="4949">
          <cell r="M4949">
            <v>1520.16</v>
          </cell>
          <cell r="N4949">
            <v>1520.1599999999999</v>
          </cell>
          <cell r="R4949">
            <v>253.8</v>
          </cell>
          <cell r="AB4949" t="str">
            <v>Chirografario</v>
          </cell>
          <cell r="AK4949">
            <v>10999.294684931505</v>
          </cell>
          <cell r="AL4949" t="str">
            <v>Chirografario</v>
          </cell>
          <cell r="AM4949" t="str">
            <v>Chirografario - Altro</v>
          </cell>
          <cell r="AN4949" t="str">
            <v>CONSUMER - NON IPO</v>
          </cell>
        </row>
        <row r="4950">
          <cell r="M4950">
            <v>7708.05</v>
          </cell>
          <cell r="N4950">
            <v>7708.0499999999993</v>
          </cell>
          <cell r="R4950">
            <v>1409.6100000000001</v>
          </cell>
          <cell r="AB4950" t="str">
            <v>Chirografario</v>
          </cell>
          <cell r="AK4950">
            <v>11171.393013698629</v>
          </cell>
          <cell r="AL4950" t="str">
            <v>Chirografario</v>
          </cell>
          <cell r="AM4950" t="str">
            <v>Chirografario - Altro</v>
          </cell>
          <cell r="AN4950" t="str">
            <v>SME &amp; CORP. - NON IPO</v>
          </cell>
        </row>
        <row r="4951">
          <cell r="M4951">
            <v>10509.91</v>
          </cell>
          <cell r="N4951">
            <v>10509.91</v>
          </cell>
          <cell r="R4951">
            <v>1803.09</v>
          </cell>
          <cell r="AB4951" t="str">
            <v>Chirografario</v>
          </cell>
          <cell r="AK4951">
            <v>81171.058328767118</v>
          </cell>
          <cell r="AL4951" t="str">
            <v>Chirografario</v>
          </cell>
          <cell r="AM4951" t="str">
            <v>Chirografario - Altro</v>
          </cell>
          <cell r="AN4951" t="str">
            <v>CONSUMER - NON IPO</v>
          </cell>
        </row>
        <row r="4952">
          <cell r="M4952">
            <v>44510.720000000001</v>
          </cell>
          <cell r="N4952">
            <v>44510.720000000001</v>
          </cell>
          <cell r="R4952">
            <v>0</v>
          </cell>
          <cell r="AB4952" t="str">
            <v>Chirografario</v>
          </cell>
          <cell r="AK4952">
            <v>329745.16953424655</v>
          </cell>
          <cell r="AL4952" t="str">
            <v>Chirografario</v>
          </cell>
          <cell r="AM4952" t="str">
            <v>Chirografario - Altro</v>
          </cell>
          <cell r="AN4952" t="str">
            <v>SME &amp; CORP. - NON IPO</v>
          </cell>
        </row>
        <row r="4953">
          <cell r="M4953">
            <v>14719.060000000001</v>
          </cell>
          <cell r="N4953">
            <v>14719.060000000001</v>
          </cell>
          <cell r="R4953">
            <v>9156.85</v>
          </cell>
          <cell r="AB4953" t="str">
            <v>Chirografario</v>
          </cell>
          <cell r="AK4953">
            <v>83313.912219178092</v>
          </cell>
          <cell r="AL4953" t="str">
            <v>Chirografario</v>
          </cell>
          <cell r="AM4953" t="str">
            <v>Chirografario - Altro</v>
          </cell>
          <cell r="AN4953" t="str">
            <v>CONSUMER - NON IPO</v>
          </cell>
        </row>
        <row r="4954">
          <cell r="M4954">
            <v>17352.46</v>
          </cell>
          <cell r="N4954">
            <v>17352.46</v>
          </cell>
          <cell r="R4954">
            <v>2683.7</v>
          </cell>
          <cell r="AB4954" t="str">
            <v>Chirografario</v>
          </cell>
          <cell r="AK4954">
            <v>75019.676383561644</v>
          </cell>
          <cell r="AL4954" t="str">
            <v>Chirografario</v>
          </cell>
          <cell r="AM4954" t="str">
            <v>Chirografario - Altro</v>
          </cell>
          <cell r="AN4954" t="str">
            <v>CONSUMER - NON IPO</v>
          </cell>
        </row>
        <row r="4955">
          <cell r="M4955">
            <v>1448.23</v>
          </cell>
          <cell r="N4955">
            <v>1448.23</v>
          </cell>
          <cell r="R4955">
            <v>0</v>
          </cell>
          <cell r="AB4955" t="str">
            <v>Chirografario</v>
          </cell>
          <cell r="AK4955">
            <v>4035.2052328767127</v>
          </cell>
          <cell r="AL4955" t="str">
            <v>Chirografario</v>
          </cell>
          <cell r="AM4955" t="str">
            <v>Chirografario - Altro</v>
          </cell>
          <cell r="AN4955" t="str">
            <v>SME &amp; CORP. - NON IPO</v>
          </cell>
        </row>
        <row r="4956">
          <cell r="M4956">
            <v>5176.7700000000004</v>
          </cell>
          <cell r="N4956">
            <v>5176.7700000000004</v>
          </cell>
          <cell r="R4956">
            <v>1888.72</v>
          </cell>
          <cell r="AB4956" t="str">
            <v>Chirografario</v>
          </cell>
          <cell r="AK4956">
            <v>12821.370082191783</v>
          </cell>
          <cell r="AL4956" t="str">
            <v>Chirografario</v>
          </cell>
          <cell r="AM4956" t="str">
            <v>Chirografario - Altro</v>
          </cell>
          <cell r="AN4956" t="str">
            <v>CONSUMER - NON IPO</v>
          </cell>
        </row>
        <row r="4957">
          <cell r="M4957">
            <v>4209.8</v>
          </cell>
          <cell r="N4957">
            <v>4209.8</v>
          </cell>
          <cell r="R4957">
            <v>1087.8399999999999</v>
          </cell>
          <cell r="AB4957" t="str">
            <v>Chirografario</v>
          </cell>
          <cell r="AK4957">
            <v>17715.761095890412</v>
          </cell>
          <cell r="AL4957" t="str">
            <v>Chirografario</v>
          </cell>
          <cell r="AM4957" t="str">
            <v>Chirografario - Altro</v>
          </cell>
          <cell r="AN4957" t="str">
            <v>CONSUMER - NON IPO</v>
          </cell>
        </row>
        <row r="4958">
          <cell r="M4958">
            <v>39367.83</v>
          </cell>
          <cell r="N4958">
            <v>39367.83</v>
          </cell>
          <cell r="R4958">
            <v>0</v>
          </cell>
          <cell r="AB4958" t="str">
            <v>Chirografario</v>
          </cell>
          <cell r="AK4958">
            <v>352908.32810958906</v>
          </cell>
          <cell r="AL4958" t="str">
            <v>Chirografario</v>
          </cell>
          <cell r="AM4958" t="str">
            <v>Chirografario - Altro</v>
          </cell>
          <cell r="AN4958" t="str">
            <v>SME &amp; CORP. - NON IPO</v>
          </cell>
        </row>
        <row r="4959">
          <cell r="M4959">
            <v>701.16</v>
          </cell>
          <cell r="N4959">
            <v>701.16</v>
          </cell>
          <cell r="R4959">
            <v>0</v>
          </cell>
          <cell r="AB4959" t="str">
            <v>Chirografario</v>
          </cell>
          <cell r="AK4959">
            <v>1456.1076164383562</v>
          </cell>
          <cell r="AL4959" t="str">
            <v>Chirografario</v>
          </cell>
          <cell r="AM4959" t="str">
            <v>Chirografario - Altro</v>
          </cell>
          <cell r="AN4959" t="str">
            <v>CONSUMER - NON IPO</v>
          </cell>
        </row>
        <row r="4960">
          <cell r="M4960">
            <v>36424.129999999997</v>
          </cell>
          <cell r="N4960">
            <v>36424.129999999997</v>
          </cell>
          <cell r="R4960">
            <v>10676.9</v>
          </cell>
          <cell r="AB4960" t="str">
            <v>Chirografario</v>
          </cell>
          <cell r="AK4960">
            <v>363442.96290410956</v>
          </cell>
          <cell r="AL4960" t="str">
            <v>Chirografario</v>
          </cell>
          <cell r="AM4960" t="str">
            <v>Chirografario - Altro</v>
          </cell>
          <cell r="AN4960" t="str">
            <v>SME &amp; CORP. - NON IPO</v>
          </cell>
        </row>
        <row r="4961">
          <cell r="M4961">
            <v>39262.839999999997</v>
          </cell>
          <cell r="N4961">
            <v>39262.840000000004</v>
          </cell>
          <cell r="R4961">
            <v>1.07</v>
          </cell>
          <cell r="AB4961" t="str">
            <v>Chirografario</v>
          </cell>
          <cell r="AK4961">
            <v>376600.55572602747</v>
          </cell>
          <cell r="AL4961" t="str">
            <v>Chirografario</v>
          </cell>
          <cell r="AM4961" t="str">
            <v>Chirografario - Altro</v>
          </cell>
          <cell r="AN4961" t="str">
            <v>CONSUMER - NON IPO</v>
          </cell>
        </row>
        <row r="4962">
          <cell r="M4962">
            <v>1146.27</v>
          </cell>
          <cell r="N4962">
            <v>1146.2700000000002</v>
          </cell>
          <cell r="R4962">
            <v>986.23</v>
          </cell>
          <cell r="AB4962" t="str">
            <v>Chirografario</v>
          </cell>
          <cell r="AK4962">
            <v>5301.1061917808229</v>
          </cell>
          <cell r="AL4962" t="str">
            <v>Chirografario</v>
          </cell>
          <cell r="AM4962" t="str">
            <v>Chirografario - Altro</v>
          </cell>
          <cell r="AN4962" t="str">
            <v>CONSUMER - NON IPO</v>
          </cell>
        </row>
        <row r="4963">
          <cell r="M4963">
            <v>5088.82</v>
          </cell>
          <cell r="N4963">
            <v>10635.650000000001</v>
          </cell>
          <cell r="R4963">
            <v>2831.29</v>
          </cell>
          <cell r="AB4963" t="str">
            <v>Chirografario</v>
          </cell>
          <cell r="AK4963">
            <v>25962.641506849319</v>
          </cell>
          <cell r="AL4963" t="str">
            <v>Chirografario</v>
          </cell>
          <cell r="AM4963" t="str">
            <v>Chirografario - Altro</v>
          </cell>
          <cell r="AN4963" t="str">
            <v>SME &amp; CORP. - NON IPO</v>
          </cell>
        </row>
        <row r="4964">
          <cell r="M4964">
            <v>2711.22</v>
          </cell>
          <cell r="N4964">
            <v>2711.2200000000003</v>
          </cell>
          <cell r="R4964">
            <v>205.04</v>
          </cell>
          <cell r="AB4964" t="str">
            <v>Chirografario</v>
          </cell>
          <cell r="AK4964">
            <v>24876.371999999999</v>
          </cell>
          <cell r="AL4964" t="str">
            <v>Chirografario</v>
          </cell>
          <cell r="AM4964" t="str">
            <v>Chirografario - Altro</v>
          </cell>
          <cell r="AN4964" t="str">
            <v>CONSUMER - NON IPO</v>
          </cell>
        </row>
        <row r="4965">
          <cell r="M4965">
            <v>10012.49</v>
          </cell>
          <cell r="N4965">
            <v>10012.49</v>
          </cell>
          <cell r="R4965">
            <v>1425.92</v>
          </cell>
          <cell r="AB4965" t="str">
            <v>Chirografario</v>
          </cell>
          <cell r="AK4965">
            <v>11027.454739726027</v>
          </cell>
          <cell r="AL4965" t="str">
            <v>Chirografario</v>
          </cell>
          <cell r="AM4965" t="str">
            <v>Chirografario - Altro</v>
          </cell>
          <cell r="AN4965" t="str">
            <v>CONSUMER - NON IPO</v>
          </cell>
        </row>
        <row r="4966">
          <cell r="M4966">
            <v>4564.9399999999996</v>
          </cell>
          <cell r="N4966">
            <v>4564.9400000000005</v>
          </cell>
          <cell r="R4966">
            <v>868.39</v>
          </cell>
          <cell r="AB4966" t="str">
            <v>Chirografario</v>
          </cell>
          <cell r="AK4966">
            <v>18484.880328767125</v>
          </cell>
          <cell r="AL4966" t="str">
            <v>Chirografario</v>
          </cell>
          <cell r="AM4966" t="str">
            <v>Chirografario - Altro</v>
          </cell>
          <cell r="AN4966" t="str">
            <v>CONSUMER - NON IPO</v>
          </cell>
        </row>
        <row r="4967">
          <cell r="M4967">
            <v>27997.57</v>
          </cell>
          <cell r="N4967">
            <v>27997.57</v>
          </cell>
          <cell r="R4967">
            <v>12244.32</v>
          </cell>
          <cell r="AB4967" t="str">
            <v>Chirografario</v>
          </cell>
          <cell r="AK4967">
            <v>177957.15726027396</v>
          </cell>
          <cell r="AL4967" t="str">
            <v>Chirografario</v>
          </cell>
          <cell r="AM4967" t="str">
            <v>Chirografario - Altro</v>
          </cell>
          <cell r="AN4967" t="str">
            <v>SME &amp; CORP. - NON IPO</v>
          </cell>
        </row>
        <row r="4968">
          <cell r="M4968">
            <v>15400.22</v>
          </cell>
          <cell r="N4968">
            <v>15400.22</v>
          </cell>
          <cell r="R4968">
            <v>8924.68</v>
          </cell>
          <cell r="AB4968" t="str">
            <v>Chirografario</v>
          </cell>
          <cell r="AK4968">
            <v>110923.77638356165</v>
          </cell>
          <cell r="AL4968" t="str">
            <v>Chirografario</v>
          </cell>
          <cell r="AM4968" t="str">
            <v>Chirografario - Altro</v>
          </cell>
          <cell r="AN4968" t="str">
            <v>CONSUMER - NON IPO</v>
          </cell>
        </row>
        <row r="4969">
          <cell r="M4969">
            <v>3121.25</v>
          </cell>
          <cell r="N4969">
            <v>3121.25</v>
          </cell>
          <cell r="R4969">
            <v>0</v>
          </cell>
          <cell r="AB4969" t="str">
            <v>Chirografario</v>
          </cell>
          <cell r="AK4969">
            <v>34043.003424657538</v>
          </cell>
          <cell r="AL4969" t="str">
            <v>Chirografario</v>
          </cell>
          <cell r="AM4969" t="str">
            <v>Chirografario - Altro</v>
          </cell>
          <cell r="AN4969" t="str">
            <v>CONSUMER - NON IPO</v>
          </cell>
        </row>
        <row r="4970">
          <cell r="M4970">
            <v>324.56</v>
          </cell>
          <cell r="N4970">
            <v>324.56</v>
          </cell>
          <cell r="R4970">
            <v>0</v>
          </cell>
          <cell r="AB4970" t="str">
            <v>Chirografario</v>
          </cell>
          <cell r="AK4970">
            <v>966.56635616438359</v>
          </cell>
          <cell r="AL4970" t="str">
            <v>Chirografario</v>
          </cell>
          <cell r="AM4970" t="str">
            <v>Chirografario - Altro</v>
          </cell>
          <cell r="AN4970" t="str">
            <v>CONSUMER - NON IPO</v>
          </cell>
        </row>
        <row r="4971">
          <cell r="M4971">
            <v>5902.41</v>
          </cell>
          <cell r="N4971">
            <v>5902.41</v>
          </cell>
          <cell r="R4971">
            <v>0</v>
          </cell>
          <cell r="AB4971" t="str">
            <v>Chirografario</v>
          </cell>
          <cell r="AK4971">
            <v>143258.7676438356</v>
          </cell>
          <cell r="AL4971" t="str">
            <v>Chirografario</v>
          </cell>
          <cell r="AM4971" t="str">
            <v>Chirografario - Altro</v>
          </cell>
          <cell r="AN4971" t="str">
            <v>CONSUMER - NON IPO</v>
          </cell>
        </row>
        <row r="4972">
          <cell r="M4972">
            <v>6252.34</v>
          </cell>
          <cell r="N4972">
            <v>6252.34</v>
          </cell>
          <cell r="R4972">
            <v>1008.52</v>
          </cell>
          <cell r="AB4972" t="str">
            <v>Chirografario</v>
          </cell>
          <cell r="AK4972">
            <v>16513.029479452052</v>
          </cell>
          <cell r="AL4972" t="str">
            <v>Chirografario</v>
          </cell>
          <cell r="AM4972" t="str">
            <v>Chirografario - Altro</v>
          </cell>
          <cell r="AN4972" t="str">
            <v>CONSUMER - NON IPO</v>
          </cell>
        </row>
        <row r="4973">
          <cell r="M4973">
            <v>40217.009999999995</v>
          </cell>
          <cell r="N4973">
            <v>40217.009999999995</v>
          </cell>
          <cell r="R4973">
            <v>570.20000000000005</v>
          </cell>
          <cell r="AB4973" t="str">
            <v>Chirografario</v>
          </cell>
          <cell r="AK4973">
            <v>325041.58767123282</v>
          </cell>
          <cell r="AL4973" t="str">
            <v>Chirografario</v>
          </cell>
          <cell r="AM4973" t="str">
            <v>Chirografario - Altro</v>
          </cell>
          <cell r="AN4973" t="str">
            <v>CONSUMER - NON IPO</v>
          </cell>
        </row>
        <row r="4974">
          <cell r="M4974">
            <v>6718.81</v>
          </cell>
          <cell r="N4974">
            <v>6718.81</v>
          </cell>
          <cell r="R4974">
            <v>1135</v>
          </cell>
          <cell r="AB4974" t="str">
            <v>Chirografario</v>
          </cell>
          <cell r="AK4974">
            <v>57892.212191780825</v>
          </cell>
          <cell r="AL4974" t="str">
            <v>Chirografario</v>
          </cell>
          <cell r="AM4974" t="str">
            <v>Chirografario - Altro</v>
          </cell>
          <cell r="AN4974" t="str">
            <v>CONSUMER - NON IPO</v>
          </cell>
        </row>
        <row r="4975">
          <cell r="M4975">
            <v>8308.7099999999991</v>
          </cell>
          <cell r="N4975">
            <v>8308.7099999999991</v>
          </cell>
          <cell r="R4975">
            <v>7021.2</v>
          </cell>
          <cell r="AB4975" t="str">
            <v>Chirografario</v>
          </cell>
          <cell r="AK4975">
            <v>45914.159095890405</v>
          </cell>
          <cell r="AL4975" t="str">
            <v>Chirografario</v>
          </cell>
          <cell r="AM4975" t="str">
            <v>Chirografario - Altro</v>
          </cell>
          <cell r="AN4975" t="str">
            <v>CONSUMER - NON IPO</v>
          </cell>
        </row>
        <row r="4976">
          <cell r="M4976">
            <v>5617.38</v>
          </cell>
          <cell r="N4976">
            <v>5617.38</v>
          </cell>
          <cell r="R4976">
            <v>4767.21</v>
          </cell>
          <cell r="AB4976" t="str">
            <v>Chirografario</v>
          </cell>
          <cell r="AK4976">
            <v>42492.016931506849</v>
          </cell>
          <cell r="AL4976" t="str">
            <v>Chirografario</v>
          </cell>
          <cell r="AM4976" t="str">
            <v>Chirografario - Altro</v>
          </cell>
          <cell r="AN4976" t="str">
            <v>SME &amp; CORP. - NON IPO</v>
          </cell>
        </row>
        <row r="4977">
          <cell r="M4977">
            <v>1998.25</v>
          </cell>
          <cell r="N4977">
            <v>1998.25</v>
          </cell>
          <cell r="R4977">
            <v>1384.29</v>
          </cell>
          <cell r="AB4977" t="str">
            <v>Chirografario</v>
          </cell>
          <cell r="AK4977">
            <v>10473.019863013698</v>
          </cell>
          <cell r="AL4977" t="str">
            <v>Chirografario</v>
          </cell>
          <cell r="AM4977" t="str">
            <v>Chirografario - Altro</v>
          </cell>
          <cell r="AN4977" t="str">
            <v>SME &amp; CORP. - NON IPO</v>
          </cell>
        </row>
        <row r="4978">
          <cell r="M4978">
            <v>16247.42</v>
          </cell>
          <cell r="N4978">
            <v>16247.42</v>
          </cell>
          <cell r="R4978">
            <v>1347.52</v>
          </cell>
          <cell r="AB4978" t="str">
            <v>Chirografario</v>
          </cell>
          <cell r="AK4978">
            <v>170931.7610958904</v>
          </cell>
          <cell r="AL4978" t="str">
            <v>Chirografario</v>
          </cell>
          <cell r="AM4978" t="str">
            <v>Chirografario - Altro</v>
          </cell>
          <cell r="AN4978" t="str">
            <v>CONSUMER - NON IPO</v>
          </cell>
        </row>
        <row r="4979">
          <cell r="M4979">
            <v>2752.78</v>
          </cell>
          <cell r="N4979">
            <v>2752.7799999999997</v>
          </cell>
          <cell r="R4979">
            <v>0</v>
          </cell>
          <cell r="AB4979" t="str">
            <v>Chirografario</v>
          </cell>
          <cell r="AK4979">
            <v>10913.075780821917</v>
          </cell>
          <cell r="AL4979" t="str">
            <v>Chirografario</v>
          </cell>
          <cell r="AM4979" t="str">
            <v>Chirografario - Altro</v>
          </cell>
          <cell r="AN4979" t="str">
            <v>CONSUMER - NON IPO</v>
          </cell>
        </row>
        <row r="4980">
          <cell r="M4980">
            <v>2484.71</v>
          </cell>
          <cell r="N4980">
            <v>2484.71</v>
          </cell>
          <cell r="R4980">
            <v>0</v>
          </cell>
          <cell r="AB4980" t="str">
            <v>Chirografario</v>
          </cell>
          <cell r="AK4980">
            <v>15929.373698630137</v>
          </cell>
          <cell r="AL4980" t="str">
            <v>Chirografario</v>
          </cell>
          <cell r="AM4980" t="str">
            <v>Chirografario - Altro</v>
          </cell>
          <cell r="AN4980" t="str">
            <v>CONSUMER - NON IPO</v>
          </cell>
        </row>
        <row r="4981">
          <cell r="M4981">
            <v>25608.69</v>
          </cell>
          <cell r="N4981">
            <v>25608.69</v>
          </cell>
          <cell r="R4981">
            <v>14195.26</v>
          </cell>
          <cell r="AB4981" t="str">
            <v>Chirografario</v>
          </cell>
          <cell r="AK4981">
            <v>130779.72098630137</v>
          </cell>
          <cell r="AL4981" t="str">
            <v>Chirografario</v>
          </cell>
          <cell r="AM4981" t="str">
            <v>Chirografario - Altro</v>
          </cell>
          <cell r="AN4981" t="str">
            <v>CONSUMER - NON IPO</v>
          </cell>
        </row>
        <row r="4982">
          <cell r="M4982">
            <v>18846.93</v>
          </cell>
          <cell r="N4982">
            <v>18846.93</v>
          </cell>
          <cell r="R4982">
            <v>2564.4899999999998</v>
          </cell>
          <cell r="AB4982" t="str">
            <v>Chirografario</v>
          </cell>
          <cell r="AK4982">
            <v>23184.305671232876</v>
          </cell>
          <cell r="AL4982" t="str">
            <v>Chirografario</v>
          </cell>
          <cell r="AM4982" t="str">
            <v>Chirografario - Altro</v>
          </cell>
          <cell r="AN4982" t="str">
            <v>SME &amp; CORP. - NON IPO</v>
          </cell>
        </row>
        <row r="4983">
          <cell r="M4983">
            <v>3236.88</v>
          </cell>
          <cell r="N4983">
            <v>3236.88</v>
          </cell>
          <cell r="R4983">
            <v>0</v>
          </cell>
          <cell r="AB4983" t="str">
            <v>Chirografario</v>
          </cell>
          <cell r="AK4983">
            <v>8451.3606575342474</v>
          </cell>
          <cell r="AL4983" t="str">
            <v>Chirografario</v>
          </cell>
          <cell r="AM4983" t="str">
            <v>Chirografario - Altro</v>
          </cell>
          <cell r="AN4983" t="str">
            <v>CONSUMER - NON IPO</v>
          </cell>
        </row>
        <row r="4984">
          <cell r="M4984">
            <v>5166.7299999999996</v>
          </cell>
          <cell r="N4984">
            <v>5166.7300000000005</v>
          </cell>
          <cell r="R4984">
            <v>3455.12</v>
          </cell>
          <cell r="AB4984" t="str">
            <v>Chirografario</v>
          </cell>
          <cell r="AK4984">
            <v>13291.943753424659</v>
          </cell>
          <cell r="AL4984" t="str">
            <v>Chirografario</v>
          </cell>
          <cell r="AM4984" t="str">
            <v>Chirografario - Altro</v>
          </cell>
          <cell r="AN4984" t="str">
            <v>SME &amp; CORP. - NON IPO</v>
          </cell>
        </row>
        <row r="4985">
          <cell r="M4985">
            <v>1246.6400000000001</v>
          </cell>
          <cell r="N4985">
            <v>1246.6399999999999</v>
          </cell>
          <cell r="R4985">
            <v>1002.21</v>
          </cell>
          <cell r="AB4985" t="str">
            <v>Chirografario</v>
          </cell>
          <cell r="AK4985">
            <v>5792.6066849315057</v>
          </cell>
          <cell r="AL4985" t="str">
            <v>Chirografario</v>
          </cell>
          <cell r="AM4985" t="str">
            <v>Chirografario - Altro</v>
          </cell>
          <cell r="AN4985" t="str">
            <v>SME &amp; CORP. - NON IPO</v>
          </cell>
        </row>
        <row r="4986">
          <cell r="M4986">
            <v>620.09</v>
          </cell>
          <cell r="N4986">
            <v>620.09</v>
          </cell>
          <cell r="R4986">
            <v>0</v>
          </cell>
          <cell r="AB4986" t="str">
            <v>Chirografario</v>
          </cell>
          <cell r="AK4986">
            <v>791.67654794520558</v>
          </cell>
          <cell r="AL4986" t="str">
            <v>Chirografario</v>
          </cell>
          <cell r="AM4986" t="str">
            <v>Chirografario - Altro</v>
          </cell>
          <cell r="AN4986" t="str">
            <v>CONSUMER - NON IPO</v>
          </cell>
        </row>
        <row r="4987">
          <cell r="M4987">
            <v>1534.18</v>
          </cell>
          <cell r="N4987">
            <v>1534.18</v>
          </cell>
          <cell r="R4987">
            <v>193.02</v>
          </cell>
          <cell r="AB4987" t="str">
            <v>Chirografario</v>
          </cell>
          <cell r="AK4987">
            <v>3484.480054794521</v>
          </cell>
          <cell r="AL4987" t="str">
            <v>Chirografario</v>
          </cell>
          <cell r="AM4987" t="str">
            <v>Chirografario - Altro</v>
          </cell>
          <cell r="AN4987" t="str">
            <v>CONSUMER - NON IPO</v>
          </cell>
        </row>
        <row r="4988">
          <cell r="M4988">
            <v>2777.5</v>
          </cell>
          <cell r="N4988">
            <v>2777.5</v>
          </cell>
          <cell r="R4988">
            <v>0</v>
          </cell>
          <cell r="AB4988" t="str">
            <v>Chirografario</v>
          </cell>
          <cell r="AK4988">
            <v>7092.1369863013706</v>
          </cell>
          <cell r="AL4988" t="str">
            <v>Chirografario</v>
          </cell>
          <cell r="AM4988" t="str">
            <v>Chirografario - Altro</v>
          </cell>
          <cell r="AN4988" t="str">
            <v>CONSUMER - NON IPO</v>
          </cell>
        </row>
        <row r="4989">
          <cell r="M4989">
            <v>19305.34</v>
          </cell>
          <cell r="N4989">
            <v>19305.34</v>
          </cell>
          <cell r="R4989">
            <v>1521.35</v>
          </cell>
          <cell r="AB4989" t="str">
            <v>Chirografario</v>
          </cell>
          <cell r="AK4989">
            <v>183374.28432876713</v>
          </cell>
          <cell r="AL4989" t="str">
            <v>Chirografario</v>
          </cell>
          <cell r="AM4989" t="str">
            <v>Chirografario - Altro</v>
          </cell>
          <cell r="AN4989" t="str">
            <v>CONSUMER - NON IPO</v>
          </cell>
        </row>
        <row r="4990">
          <cell r="M4990">
            <v>40098.03</v>
          </cell>
          <cell r="N4990">
            <v>40098.03</v>
          </cell>
          <cell r="R4990">
            <v>5845.94</v>
          </cell>
          <cell r="AB4990" t="str">
            <v>Chirografario</v>
          </cell>
          <cell r="AK4990">
            <v>242675.47471232875</v>
          </cell>
          <cell r="AL4990" t="str">
            <v>Chirografario</v>
          </cell>
          <cell r="AM4990" t="str">
            <v>Chirografario - Altro</v>
          </cell>
          <cell r="AN4990" t="str">
            <v>SME &amp; CORP. - NON IPO</v>
          </cell>
        </row>
        <row r="4991">
          <cell r="M4991">
            <v>24746.019999999997</v>
          </cell>
          <cell r="N4991">
            <v>24746.019999999997</v>
          </cell>
          <cell r="R4991">
            <v>1289.78</v>
          </cell>
          <cell r="AB4991" t="str">
            <v>Chirografario</v>
          </cell>
          <cell r="AK4991">
            <v>261290.85227397259</v>
          </cell>
          <cell r="AL4991" t="str">
            <v>Chirografario</v>
          </cell>
          <cell r="AM4991" t="str">
            <v>Chirografario - Altro</v>
          </cell>
          <cell r="AN4991" t="str">
            <v>CONSUMER - NON IPO</v>
          </cell>
        </row>
        <row r="4992">
          <cell r="M4992">
            <v>25570.63</v>
          </cell>
          <cell r="N4992">
            <v>25570.629999999997</v>
          </cell>
          <cell r="R4992">
            <v>3872.41</v>
          </cell>
          <cell r="AB4992" t="str">
            <v>Chirografario</v>
          </cell>
          <cell r="AK4992">
            <v>36009.051561643835</v>
          </cell>
          <cell r="AL4992" t="str">
            <v>Chirografario</v>
          </cell>
          <cell r="AM4992" t="str">
            <v>Chirografario - Altro</v>
          </cell>
          <cell r="AN4992" t="str">
            <v>SME &amp; CORP. - NON IPO</v>
          </cell>
        </row>
        <row r="4993">
          <cell r="M4993">
            <v>3414.87</v>
          </cell>
          <cell r="N4993">
            <v>3414.87</v>
          </cell>
          <cell r="R4993">
            <v>622.98</v>
          </cell>
          <cell r="AB4993" t="str">
            <v>Chirografario</v>
          </cell>
          <cell r="AK4993">
            <v>20283.39221917808</v>
          </cell>
          <cell r="AL4993" t="str">
            <v>Chirografario</v>
          </cell>
          <cell r="AM4993" t="str">
            <v>Chirografario - Altro</v>
          </cell>
          <cell r="AN4993" t="str">
            <v>CONSUMER - NON IPO</v>
          </cell>
        </row>
        <row r="4994">
          <cell r="M4994">
            <v>13964.4</v>
          </cell>
          <cell r="N4994">
            <v>13964.4</v>
          </cell>
          <cell r="R4994">
            <v>9530.16</v>
          </cell>
          <cell r="AB4994" t="str">
            <v>Chirografario</v>
          </cell>
          <cell r="AK4994">
            <v>67947.327123287672</v>
          </cell>
          <cell r="AL4994" t="str">
            <v>Chirografario</v>
          </cell>
          <cell r="AM4994" t="str">
            <v>Chirografario - Altro</v>
          </cell>
          <cell r="AN4994" t="str">
            <v>SME &amp; CORP. - NON IPO</v>
          </cell>
        </row>
        <row r="4995">
          <cell r="M4995">
            <v>11906.06</v>
          </cell>
          <cell r="N4995">
            <v>11906.06</v>
          </cell>
          <cell r="R4995">
            <v>2916.69</v>
          </cell>
          <cell r="AB4995" t="str">
            <v>Chirografario</v>
          </cell>
          <cell r="AK4995">
            <v>96879.447123287668</v>
          </cell>
          <cell r="AL4995" t="str">
            <v>Chirografario</v>
          </cell>
          <cell r="AM4995" t="str">
            <v>Chirografario - Altro</v>
          </cell>
          <cell r="AN4995" t="str">
            <v>CONSUMER - NON IPO</v>
          </cell>
        </row>
        <row r="4996">
          <cell r="M4996">
            <v>10376.82</v>
          </cell>
          <cell r="N4996">
            <v>10376.82</v>
          </cell>
          <cell r="R4996">
            <v>5675.91</v>
          </cell>
          <cell r="AB4996" t="str">
            <v>Chirografario</v>
          </cell>
          <cell r="AK4996">
            <v>150876.11983561644</v>
          </cell>
          <cell r="AL4996" t="str">
            <v>Chirografario</v>
          </cell>
          <cell r="AM4996" t="str">
            <v>Chirografario - Altro</v>
          </cell>
          <cell r="AN4996" t="str">
            <v>CONSUMER - NON IPO</v>
          </cell>
        </row>
        <row r="4997">
          <cell r="M4997">
            <v>20782.150000000001</v>
          </cell>
          <cell r="N4997">
            <v>20782.150000000001</v>
          </cell>
          <cell r="R4997">
            <v>11050.65</v>
          </cell>
          <cell r="AB4997" t="str">
            <v>Chirografario</v>
          </cell>
          <cell r="AK4997">
            <v>316344.17917808221</v>
          </cell>
          <cell r="AL4997" t="str">
            <v>Chirografario</v>
          </cell>
          <cell r="AM4997" t="str">
            <v>Chirografario - Altro</v>
          </cell>
          <cell r="AN4997" t="str">
            <v>CONSUMER - NON IPO</v>
          </cell>
        </row>
        <row r="4998">
          <cell r="M4998">
            <v>9038.99</v>
          </cell>
          <cell r="N4998">
            <v>9038.99</v>
          </cell>
          <cell r="R4998">
            <v>4874.88</v>
          </cell>
          <cell r="AB4998" t="str">
            <v>Chirografario</v>
          </cell>
          <cell r="AK4998">
            <v>62356.648821917806</v>
          </cell>
          <cell r="AL4998" t="str">
            <v>Chirografario</v>
          </cell>
          <cell r="AM4998" t="str">
            <v>Chirografario - Altro</v>
          </cell>
          <cell r="AN4998" t="str">
            <v>CONSUMER - NON IPO</v>
          </cell>
        </row>
        <row r="4999">
          <cell r="M4999">
            <v>45331.9</v>
          </cell>
          <cell r="N4999">
            <v>45331.900000000009</v>
          </cell>
          <cell r="R4999">
            <v>24410.17</v>
          </cell>
          <cell r="AB4999" t="str">
            <v>Chirografario</v>
          </cell>
          <cell r="AK4999">
            <v>312728.01150684938</v>
          </cell>
          <cell r="AL4999" t="str">
            <v>Chirografario</v>
          </cell>
          <cell r="AM4999" t="str">
            <v>Chirografario - Altro</v>
          </cell>
          <cell r="AN4999" t="str">
            <v>SME &amp; CORP. - NON IPO</v>
          </cell>
        </row>
        <row r="5000">
          <cell r="M5000">
            <v>176.93</v>
          </cell>
          <cell r="N5000">
            <v>176.93</v>
          </cell>
          <cell r="R5000">
            <v>0</v>
          </cell>
          <cell r="AB5000" t="str">
            <v>Chirografario</v>
          </cell>
          <cell r="AK5000">
            <v>1826.4992876712329</v>
          </cell>
          <cell r="AL5000" t="str">
            <v>Chirografario</v>
          </cell>
          <cell r="AM5000" t="str">
            <v>Chirografario - Altro</v>
          </cell>
          <cell r="AN5000" t="str">
            <v>CONSUMER - NON IPO</v>
          </cell>
        </row>
        <row r="5001">
          <cell r="M5001">
            <v>14695.27</v>
          </cell>
          <cell r="N5001">
            <v>14695.27</v>
          </cell>
          <cell r="R5001">
            <v>1179.75</v>
          </cell>
          <cell r="AB5001" t="str">
            <v>Chirografario</v>
          </cell>
          <cell r="AK5001">
            <v>172115.83356164384</v>
          </cell>
          <cell r="AL5001" t="str">
            <v>Chirografario</v>
          </cell>
          <cell r="AM5001" t="str">
            <v>Chirografario - Altro</v>
          </cell>
          <cell r="AN5001" t="str">
            <v>SME &amp; CORP. - NON IPO</v>
          </cell>
        </row>
        <row r="5002">
          <cell r="M5002">
            <v>7058.27</v>
          </cell>
          <cell r="N5002">
            <v>7058.27</v>
          </cell>
          <cell r="R5002">
            <v>4564.62</v>
          </cell>
          <cell r="AB5002" t="str">
            <v>Chirografario</v>
          </cell>
          <cell r="AK5002">
            <v>38385.386164383563</v>
          </cell>
          <cell r="AL5002" t="str">
            <v>Chirografario</v>
          </cell>
          <cell r="AM5002" t="str">
            <v>Chirografario - Altro</v>
          </cell>
          <cell r="AN5002" t="str">
            <v>SME &amp; CORP. - NON IPO</v>
          </cell>
        </row>
        <row r="5003">
          <cell r="M5003">
            <v>4751.75</v>
          </cell>
          <cell r="N5003">
            <v>4751.75</v>
          </cell>
          <cell r="R5003">
            <v>4204.3</v>
          </cell>
          <cell r="AB5003" t="str">
            <v>Chirografario</v>
          </cell>
          <cell r="AK5003">
            <v>20543.182191780823</v>
          </cell>
          <cell r="AL5003" t="str">
            <v>Chirografario</v>
          </cell>
          <cell r="AM5003" t="str">
            <v>Chirografario - Altro</v>
          </cell>
          <cell r="AN5003" t="str">
            <v>CONSUMER - NON IPO</v>
          </cell>
        </row>
        <row r="5004">
          <cell r="M5004">
            <v>661.23</v>
          </cell>
          <cell r="N5004">
            <v>661.23</v>
          </cell>
          <cell r="R5004">
            <v>0</v>
          </cell>
          <cell r="AB5004" t="str">
            <v>Chirografario</v>
          </cell>
          <cell r="AK5004">
            <v>768.11375342465749</v>
          </cell>
          <cell r="AL5004" t="str">
            <v>Chirografario</v>
          </cell>
          <cell r="AM5004" t="str">
            <v>Chirografario - Altro</v>
          </cell>
          <cell r="AN5004" t="str">
            <v>CONSUMER - NON IPO</v>
          </cell>
        </row>
        <row r="5005">
          <cell r="M5005">
            <v>3595.12</v>
          </cell>
          <cell r="N5005">
            <v>3595.12</v>
          </cell>
          <cell r="R5005">
            <v>461.51</v>
          </cell>
          <cell r="AB5005" t="str">
            <v>Chirografario</v>
          </cell>
          <cell r="AK5005">
            <v>4422.4900821917809</v>
          </cell>
          <cell r="AL5005" t="str">
            <v>Chirografario</v>
          </cell>
          <cell r="AM5005" t="str">
            <v>Chirografario - Altro</v>
          </cell>
          <cell r="AN5005" t="str">
            <v>CONSUMER - NON IPO</v>
          </cell>
        </row>
        <row r="5006">
          <cell r="M5006">
            <v>3130.65</v>
          </cell>
          <cell r="N5006">
            <v>3130.65</v>
          </cell>
          <cell r="R5006">
            <v>1716.93</v>
          </cell>
          <cell r="AB5006" t="str">
            <v>Chirografario</v>
          </cell>
          <cell r="AK5006">
            <v>14015.019452054794</v>
          </cell>
          <cell r="AL5006" t="str">
            <v>Chirografario</v>
          </cell>
          <cell r="AM5006" t="str">
            <v>Chirografario - Altro</v>
          </cell>
          <cell r="AN5006" t="str">
            <v>CONSUMER - NON IPO</v>
          </cell>
        </row>
        <row r="5007">
          <cell r="M5007">
            <v>869.95</v>
          </cell>
          <cell r="N5007">
            <v>869.95</v>
          </cell>
          <cell r="R5007">
            <v>0</v>
          </cell>
          <cell r="AB5007" t="str">
            <v>Chirografario</v>
          </cell>
          <cell r="AK5007">
            <v>1947.2579452054795</v>
          </cell>
          <cell r="AL5007" t="str">
            <v>Chirografario</v>
          </cell>
          <cell r="AM5007" t="str">
            <v>Chirografario - Altro</v>
          </cell>
          <cell r="AN5007" t="str">
            <v>CONSUMER - NON IPO</v>
          </cell>
        </row>
        <row r="5008">
          <cell r="M5008">
            <v>2209.1799999999998</v>
          </cell>
          <cell r="N5008">
            <v>2209.1800000000003</v>
          </cell>
          <cell r="R5008">
            <v>243.12</v>
          </cell>
          <cell r="AB5008" t="str">
            <v>Chirografario</v>
          </cell>
          <cell r="AK5008">
            <v>3098.9045479452061</v>
          </cell>
          <cell r="AL5008" t="str">
            <v>Chirografario</v>
          </cell>
          <cell r="AM5008" t="str">
            <v>Chirografario - Altro</v>
          </cell>
          <cell r="AN5008" t="str">
            <v>CONSUMER - NON IPO</v>
          </cell>
        </row>
        <row r="5009">
          <cell r="M5009">
            <v>27200.36</v>
          </cell>
          <cell r="N5009">
            <v>27200.36</v>
          </cell>
          <cell r="R5009">
            <v>4118.47</v>
          </cell>
          <cell r="AB5009" t="str">
            <v>Chirografario</v>
          </cell>
          <cell r="AK5009">
            <v>124003.83298630136</v>
          </cell>
          <cell r="AL5009" t="str">
            <v>Chirografario</v>
          </cell>
          <cell r="AM5009" t="str">
            <v>Chirografario - Altro</v>
          </cell>
          <cell r="AN5009" t="str">
            <v>SME &amp; CORP. - NON IPO</v>
          </cell>
        </row>
        <row r="5010">
          <cell r="M5010">
            <v>5906.61</v>
          </cell>
          <cell r="N5010">
            <v>5906.61</v>
          </cell>
          <cell r="R5010">
            <v>4082.52</v>
          </cell>
          <cell r="AB5010" t="str">
            <v>Chirografario</v>
          </cell>
          <cell r="AK5010">
            <v>15195.36106849315</v>
          </cell>
          <cell r="AL5010" t="str">
            <v>Chirografario</v>
          </cell>
          <cell r="AM5010" t="str">
            <v>Chirografario - Altro</v>
          </cell>
          <cell r="AN5010" t="str">
            <v>CONSUMER - NON IPO</v>
          </cell>
        </row>
        <row r="5011">
          <cell r="M5011">
            <v>3044.34</v>
          </cell>
          <cell r="N5011">
            <v>3044.34</v>
          </cell>
          <cell r="R5011">
            <v>513.1</v>
          </cell>
          <cell r="AB5011" t="str">
            <v>Chirografario</v>
          </cell>
          <cell r="AK5011">
            <v>19225.215616438356</v>
          </cell>
          <cell r="AL5011" t="str">
            <v>Chirografario</v>
          </cell>
          <cell r="AM5011" t="str">
            <v>Chirografario - Altro</v>
          </cell>
          <cell r="AN5011" t="str">
            <v>SME &amp; CORP. - NON IPO</v>
          </cell>
        </row>
        <row r="5012">
          <cell r="M5012">
            <v>5683.7</v>
          </cell>
          <cell r="N5012">
            <v>5683.7</v>
          </cell>
          <cell r="R5012">
            <v>799.58</v>
          </cell>
          <cell r="AB5012" t="str">
            <v>Chirografario</v>
          </cell>
          <cell r="AK5012">
            <v>9327.4967123287679</v>
          </cell>
          <cell r="AL5012" t="str">
            <v>Chirografario</v>
          </cell>
          <cell r="AM5012" t="str">
            <v>Chirografario - Altro</v>
          </cell>
          <cell r="AN5012" t="str">
            <v>SME &amp; CORP. - NON IPO</v>
          </cell>
        </row>
        <row r="5013">
          <cell r="M5013">
            <v>6586.81</v>
          </cell>
          <cell r="N5013">
            <v>6586.81</v>
          </cell>
          <cell r="R5013">
            <v>1208.5899999999999</v>
          </cell>
          <cell r="AB5013" t="str">
            <v>Chirografario</v>
          </cell>
          <cell r="AK5013">
            <v>21907.910520547946</v>
          </cell>
          <cell r="AL5013" t="str">
            <v>Chirografario</v>
          </cell>
          <cell r="AM5013" t="str">
            <v>Chirografario - Altro</v>
          </cell>
          <cell r="AN5013" t="str">
            <v>CONSUMER - NON IPO</v>
          </cell>
        </row>
        <row r="5014">
          <cell r="M5014">
            <v>0</v>
          </cell>
          <cell r="N5014">
            <v>0</v>
          </cell>
          <cell r="R5014">
            <v>0</v>
          </cell>
          <cell r="AB5014" t="str">
            <v>Chirografario</v>
          </cell>
          <cell r="AK5014">
            <v>0</v>
          </cell>
          <cell r="AL5014" t="str">
            <v>Chirografario</v>
          </cell>
          <cell r="AM5014" t="str">
            <v>Chirografario - Altro</v>
          </cell>
          <cell r="AN5014" t="str">
            <v>CONSUMER - NON IPO</v>
          </cell>
        </row>
        <row r="5015">
          <cell r="M5015">
            <v>811.23</v>
          </cell>
          <cell r="N5015">
            <v>811.23</v>
          </cell>
          <cell r="R5015">
            <v>0</v>
          </cell>
          <cell r="AB5015" t="str">
            <v>Chirografario</v>
          </cell>
          <cell r="AK5015">
            <v>2075.8597808219179</v>
          </cell>
          <cell r="AL5015" t="str">
            <v>Chirografario</v>
          </cell>
          <cell r="AM5015" t="str">
            <v>Chirografario - Altro</v>
          </cell>
          <cell r="AN5015" t="str">
            <v>CONSUMER - NON IPO</v>
          </cell>
        </row>
        <row r="5016">
          <cell r="M5016">
            <v>1515.12</v>
          </cell>
          <cell r="N5016">
            <v>1515.12</v>
          </cell>
          <cell r="R5016">
            <v>15.5</v>
          </cell>
          <cell r="AB5016" t="str">
            <v>Chirografario</v>
          </cell>
          <cell r="AK5016">
            <v>2224.9433424657532</v>
          </cell>
          <cell r="AL5016" t="str">
            <v>Chirografario</v>
          </cell>
          <cell r="AM5016" t="str">
            <v>Chirografario - Altro</v>
          </cell>
          <cell r="AN5016" t="str">
            <v>CONSUMER - NON IPO</v>
          </cell>
        </row>
        <row r="5017">
          <cell r="M5017">
            <v>62495.99</v>
          </cell>
          <cell r="N5017">
            <v>62495.99</v>
          </cell>
          <cell r="R5017">
            <v>6088.75</v>
          </cell>
          <cell r="AB5017" t="str">
            <v>Chirografario</v>
          </cell>
          <cell r="AK5017">
            <v>90576.380027397259</v>
          </cell>
          <cell r="AL5017" t="str">
            <v>Chirografario</v>
          </cell>
          <cell r="AM5017" t="str">
            <v>Chirografario - Altro</v>
          </cell>
          <cell r="AN5017" t="str">
            <v>SME &amp; CORP. - NON IPO</v>
          </cell>
        </row>
        <row r="5018">
          <cell r="M5018">
            <v>5305.72</v>
          </cell>
          <cell r="N5018">
            <v>5305.72</v>
          </cell>
          <cell r="R5018">
            <v>910.28</v>
          </cell>
          <cell r="AB5018" t="str">
            <v>Chirografario</v>
          </cell>
          <cell r="AK5018">
            <v>34334.549698630137</v>
          </cell>
          <cell r="AL5018" t="str">
            <v>Chirografario</v>
          </cell>
          <cell r="AM5018" t="str">
            <v>Chirografario - Altro</v>
          </cell>
          <cell r="AN5018" t="str">
            <v>SME &amp; CORP. - NON IPO</v>
          </cell>
        </row>
        <row r="5019">
          <cell r="M5019">
            <v>13162.77</v>
          </cell>
          <cell r="N5019">
            <v>13162.77</v>
          </cell>
          <cell r="R5019">
            <v>1415.97</v>
          </cell>
          <cell r="AB5019" t="str">
            <v>Chirografario</v>
          </cell>
          <cell r="AK5019">
            <v>164732.96810958904</v>
          </cell>
          <cell r="AL5019" t="str">
            <v>Chirografario</v>
          </cell>
          <cell r="AM5019" t="str">
            <v>Chirografario - Altro</v>
          </cell>
          <cell r="AN5019" t="str">
            <v>SME &amp; CORP. - NON IPO</v>
          </cell>
        </row>
        <row r="5020">
          <cell r="M5020">
            <v>8703.15</v>
          </cell>
          <cell r="N5020">
            <v>8703.15</v>
          </cell>
          <cell r="R5020">
            <v>6538.55</v>
          </cell>
          <cell r="AB5020" t="str">
            <v>Chirografario</v>
          </cell>
          <cell r="AK5020">
            <v>62686.52424657534</v>
          </cell>
          <cell r="AL5020" t="str">
            <v>Chirografario</v>
          </cell>
          <cell r="AM5020" t="str">
            <v>Chirografario - Altro</v>
          </cell>
          <cell r="AN5020" t="str">
            <v>CONSUMER - NON IPO</v>
          </cell>
        </row>
        <row r="5021">
          <cell r="M5021">
            <v>25499.9</v>
          </cell>
          <cell r="N5021">
            <v>25499.9</v>
          </cell>
          <cell r="R5021">
            <v>1054.23</v>
          </cell>
          <cell r="AB5021" t="str">
            <v>Chirografario</v>
          </cell>
          <cell r="AK5021">
            <v>177311.63342465754</v>
          </cell>
          <cell r="AL5021" t="str">
            <v>Chirografario</v>
          </cell>
          <cell r="AM5021" t="str">
            <v>Chirografario - Altro</v>
          </cell>
          <cell r="AN5021" t="str">
            <v>SME &amp; CORP. - NON IPO</v>
          </cell>
        </row>
        <row r="5022">
          <cell r="M5022">
            <v>8383.4500000000007</v>
          </cell>
          <cell r="N5022">
            <v>8383.4500000000007</v>
          </cell>
          <cell r="R5022">
            <v>1504.95</v>
          </cell>
          <cell r="AB5022" t="str">
            <v>Chirografario</v>
          </cell>
          <cell r="AK5022">
            <v>58293.687945205485</v>
          </cell>
          <cell r="AL5022" t="str">
            <v>Chirografario</v>
          </cell>
          <cell r="AM5022" t="str">
            <v>Chirografario - Altro</v>
          </cell>
          <cell r="AN5022" t="str">
            <v>CONSUMER - NON IPO</v>
          </cell>
        </row>
        <row r="5023">
          <cell r="M5023">
            <v>3054.16</v>
          </cell>
          <cell r="N5023">
            <v>3054.16</v>
          </cell>
          <cell r="R5023">
            <v>438.44</v>
          </cell>
          <cell r="AB5023" t="str">
            <v>Chirografario</v>
          </cell>
          <cell r="AK5023">
            <v>5773.6175342465749</v>
          </cell>
          <cell r="AL5023" t="str">
            <v>Chirografario</v>
          </cell>
          <cell r="AM5023" t="str">
            <v>Chirografario - Altro</v>
          </cell>
          <cell r="AN5023" t="str">
            <v>CONSUMER - NON IPO</v>
          </cell>
        </row>
        <row r="5024">
          <cell r="M5024">
            <v>9961.84</v>
          </cell>
          <cell r="N5024">
            <v>9961.84</v>
          </cell>
          <cell r="R5024">
            <v>0</v>
          </cell>
          <cell r="AB5024" t="str">
            <v>Chirografario</v>
          </cell>
          <cell r="AK5024">
            <v>92358.538520547954</v>
          </cell>
          <cell r="AL5024" t="str">
            <v>Chirografario</v>
          </cell>
          <cell r="AM5024" t="str">
            <v>Chirografario - Altro</v>
          </cell>
          <cell r="AN5024" t="str">
            <v>SME &amp; CORP. - NON IPO</v>
          </cell>
        </row>
        <row r="5025">
          <cell r="M5025">
            <v>5393.84</v>
          </cell>
          <cell r="N5025">
            <v>5393.84</v>
          </cell>
          <cell r="R5025">
            <v>3144.48</v>
          </cell>
          <cell r="AB5025" t="str">
            <v>Chirografario</v>
          </cell>
          <cell r="AK5025">
            <v>14083.094575342466</v>
          </cell>
          <cell r="AL5025" t="str">
            <v>Chirografario</v>
          </cell>
          <cell r="AM5025" t="str">
            <v>Chirografario - Altro</v>
          </cell>
          <cell r="AN5025" t="str">
            <v>CONSUMER - NON IPO</v>
          </cell>
        </row>
        <row r="5026">
          <cell r="M5026">
            <v>799.76</v>
          </cell>
          <cell r="N5026">
            <v>799.76</v>
          </cell>
          <cell r="R5026">
            <v>525.04</v>
          </cell>
          <cell r="AB5026" t="str">
            <v>Chirografario</v>
          </cell>
          <cell r="AK5026">
            <v>6494.489424657535</v>
          </cell>
          <cell r="AL5026" t="str">
            <v>Chirografario</v>
          </cell>
          <cell r="AM5026" t="str">
            <v>Chirografario - Altro</v>
          </cell>
          <cell r="AN5026" t="str">
            <v>CONSUMER - NON IPO</v>
          </cell>
        </row>
        <row r="5027">
          <cell r="M5027">
            <v>45049.75</v>
          </cell>
          <cell r="N5027">
            <v>45049.75</v>
          </cell>
          <cell r="R5027">
            <v>7998.0300000000007</v>
          </cell>
          <cell r="AB5027" t="str">
            <v>Chirografario</v>
          </cell>
          <cell r="AK5027">
            <v>251784.90410958906</v>
          </cell>
          <cell r="AL5027" t="str">
            <v>Chirografario</v>
          </cell>
          <cell r="AM5027" t="str">
            <v>Chirografario - Altro</v>
          </cell>
          <cell r="AN5027" t="str">
            <v>CONSUMER - NON IPO</v>
          </cell>
        </row>
        <row r="5028">
          <cell r="M5028">
            <v>802.6</v>
          </cell>
          <cell r="N5028">
            <v>802.6</v>
          </cell>
          <cell r="R5028">
            <v>0</v>
          </cell>
          <cell r="AB5028" t="str">
            <v>Chirografario</v>
          </cell>
          <cell r="AK5028">
            <v>4342.8356164383558</v>
          </cell>
          <cell r="AL5028" t="str">
            <v>Chirografario</v>
          </cell>
          <cell r="AM5028" t="str">
            <v>Chirografario - Altro</v>
          </cell>
          <cell r="AN5028" t="str">
            <v>SME &amp; CORP. - NON IPO</v>
          </cell>
        </row>
        <row r="5029">
          <cell r="M5029">
            <v>1748.13</v>
          </cell>
          <cell r="N5029">
            <v>1748.1299999999999</v>
          </cell>
          <cell r="R5029">
            <v>289.62</v>
          </cell>
          <cell r="AB5029" t="str">
            <v>Chirografario</v>
          </cell>
          <cell r="AK5029">
            <v>15627.803260273971</v>
          </cell>
          <cell r="AL5029" t="str">
            <v>Chirografario</v>
          </cell>
          <cell r="AM5029" t="str">
            <v>Chirografario - Altro</v>
          </cell>
          <cell r="AN5029" t="str">
            <v>CONSUMER - NON IPO</v>
          </cell>
        </row>
        <row r="5030">
          <cell r="M5030">
            <v>2467.19</v>
          </cell>
          <cell r="N5030">
            <v>2467.19</v>
          </cell>
          <cell r="R5030">
            <v>396.42</v>
          </cell>
          <cell r="AB5030" t="str">
            <v>Chirografario</v>
          </cell>
          <cell r="AK5030">
            <v>7131.1930136986302</v>
          </cell>
          <cell r="AL5030" t="str">
            <v>Chirografario</v>
          </cell>
          <cell r="AM5030" t="str">
            <v>Chirografario - Altro</v>
          </cell>
          <cell r="AN5030" t="str">
            <v>CONSUMER - NON IPO</v>
          </cell>
        </row>
        <row r="5031">
          <cell r="M5031">
            <v>6622.88</v>
          </cell>
          <cell r="N5031">
            <v>6622.8799999999992</v>
          </cell>
          <cell r="R5031">
            <v>417.63</v>
          </cell>
          <cell r="AB5031" t="str">
            <v>Chirografario</v>
          </cell>
          <cell r="AK5031">
            <v>67208.62334246574</v>
          </cell>
          <cell r="AL5031" t="str">
            <v>Chirografario</v>
          </cell>
          <cell r="AM5031" t="str">
            <v>Chirografario - Altro</v>
          </cell>
          <cell r="AN5031" t="str">
            <v>CONSUMER - NON IPO</v>
          </cell>
        </row>
        <row r="5032">
          <cell r="M5032">
            <v>23786.12</v>
          </cell>
          <cell r="N5032">
            <v>23786.12</v>
          </cell>
          <cell r="R5032">
            <v>587.70000000000005</v>
          </cell>
          <cell r="AB5032" t="str">
            <v>Chirografario</v>
          </cell>
          <cell r="AK5032">
            <v>297163.58136986301</v>
          </cell>
          <cell r="AL5032" t="str">
            <v>Chirografario</v>
          </cell>
          <cell r="AM5032" t="str">
            <v>Chirografario - Altro</v>
          </cell>
          <cell r="AN5032" t="str">
            <v>CONSUMER - NON IPO</v>
          </cell>
        </row>
        <row r="5033">
          <cell r="M5033">
            <v>521.62</v>
          </cell>
          <cell r="N5033">
            <v>521.62</v>
          </cell>
          <cell r="R5033">
            <v>295.79000000000002</v>
          </cell>
          <cell r="AB5033" t="str">
            <v>Chirografario</v>
          </cell>
          <cell r="AK5033">
            <v>4142.9489863013696</v>
          </cell>
          <cell r="AL5033" t="str">
            <v>Chirografario</v>
          </cell>
          <cell r="AM5033" t="str">
            <v>Chirografario - Altro</v>
          </cell>
          <cell r="AN5033" t="str">
            <v>CONSUMER - NON IPO</v>
          </cell>
        </row>
        <row r="5034">
          <cell r="M5034">
            <v>11336.55</v>
          </cell>
          <cell r="N5034">
            <v>11336.55</v>
          </cell>
          <cell r="R5034">
            <v>1983</v>
          </cell>
          <cell r="AB5034" t="str">
            <v>Chirografario</v>
          </cell>
          <cell r="AK5034">
            <v>92338.529178082201</v>
          </cell>
          <cell r="AL5034" t="str">
            <v>Chirografario</v>
          </cell>
          <cell r="AM5034" t="str">
            <v>Chirografario - Altro</v>
          </cell>
          <cell r="AN5034" t="str">
            <v>SME &amp; CORP. - NON IPO</v>
          </cell>
        </row>
        <row r="5035">
          <cell r="M5035">
            <v>6754.9</v>
          </cell>
          <cell r="N5035">
            <v>6754.9</v>
          </cell>
          <cell r="R5035">
            <v>1568.9399999999998</v>
          </cell>
          <cell r="AB5035" t="str">
            <v>Chirografario</v>
          </cell>
          <cell r="AK5035">
            <v>60405.461917808221</v>
          </cell>
          <cell r="AL5035" t="str">
            <v>Chirografario</v>
          </cell>
          <cell r="AM5035" t="str">
            <v>Chirografario - Altro</v>
          </cell>
          <cell r="AN5035" t="str">
            <v>CONSUMER - NON IPO</v>
          </cell>
        </row>
        <row r="5036">
          <cell r="M5036">
            <v>8647.91</v>
          </cell>
          <cell r="N5036">
            <v>8647.91</v>
          </cell>
          <cell r="R5036">
            <v>5367.03</v>
          </cell>
          <cell r="AB5036" t="str">
            <v>Chirografario</v>
          </cell>
          <cell r="AK5036">
            <v>45561.454602739723</v>
          </cell>
          <cell r="AL5036" t="str">
            <v>Chirografario</v>
          </cell>
          <cell r="AM5036" t="str">
            <v>Chirografario - Altro</v>
          </cell>
          <cell r="AN5036" t="str">
            <v>SME &amp; CORP. - NON IPO</v>
          </cell>
        </row>
        <row r="5037">
          <cell r="M5037">
            <v>1586.74</v>
          </cell>
          <cell r="N5037">
            <v>1586.74</v>
          </cell>
          <cell r="R5037">
            <v>0</v>
          </cell>
          <cell r="AB5037" t="str">
            <v>Chirografario</v>
          </cell>
          <cell r="AK5037">
            <v>4586.3306849315068</v>
          </cell>
          <cell r="AL5037" t="str">
            <v>Chirografario</v>
          </cell>
          <cell r="AM5037" t="str">
            <v>Chirografario - Altro</v>
          </cell>
          <cell r="AN5037" t="str">
            <v>CONSUMER - NON IPO</v>
          </cell>
        </row>
        <row r="5038">
          <cell r="M5038">
            <v>15330.37</v>
          </cell>
          <cell r="N5038">
            <v>15330.369999999999</v>
          </cell>
          <cell r="R5038">
            <v>2863.44</v>
          </cell>
          <cell r="AB5038" t="str">
            <v>Chirografario</v>
          </cell>
          <cell r="AK5038">
            <v>69301.672602739724</v>
          </cell>
          <cell r="AL5038" t="str">
            <v>Chirografario</v>
          </cell>
          <cell r="AM5038" t="str">
            <v>Chirografario - Altro</v>
          </cell>
          <cell r="AN5038" t="str">
            <v>SME &amp; CORP. - NON IPO</v>
          </cell>
        </row>
        <row r="5039">
          <cell r="M5039">
            <v>5163.03</v>
          </cell>
          <cell r="N5039">
            <v>5163.03</v>
          </cell>
          <cell r="R5039">
            <v>1027.1199999999999</v>
          </cell>
          <cell r="AB5039" t="str">
            <v>Chirografario</v>
          </cell>
          <cell r="AK5039">
            <v>23339.724657534247</v>
          </cell>
          <cell r="AL5039" t="str">
            <v>Chirografario</v>
          </cell>
          <cell r="AM5039" t="str">
            <v>Chirografario - Altro</v>
          </cell>
          <cell r="AN5039" t="str">
            <v>CONSUMER - NON IPO</v>
          </cell>
        </row>
        <row r="5040">
          <cell r="M5040">
            <v>4745.92</v>
          </cell>
          <cell r="N5040">
            <v>4745.92</v>
          </cell>
          <cell r="R5040">
            <v>850.4</v>
          </cell>
          <cell r="AB5040" t="str">
            <v>Chirografario</v>
          </cell>
          <cell r="AK5040">
            <v>21142.098410958904</v>
          </cell>
          <cell r="AL5040" t="str">
            <v>Chirografario</v>
          </cell>
          <cell r="AM5040" t="str">
            <v>Chirografario - Altro</v>
          </cell>
          <cell r="AN5040" t="str">
            <v>CONSUMER - NON IPO</v>
          </cell>
        </row>
        <row r="5041">
          <cell r="M5041">
            <v>1228.31</v>
          </cell>
          <cell r="N5041">
            <v>1228.31</v>
          </cell>
          <cell r="R5041">
            <v>191.38</v>
          </cell>
          <cell r="AB5041" t="str">
            <v>Chirografario</v>
          </cell>
          <cell r="AK5041">
            <v>6437.6904931506842</v>
          </cell>
          <cell r="AL5041" t="str">
            <v>Chirografario</v>
          </cell>
          <cell r="AM5041" t="str">
            <v>Chirografario - Altro</v>
          </cell>
          <cell r="AN5041" t="str">
            <v>CONSUMER - NON IPO</v>
          </cell>
        </row>
        <row r="5042">
          <cell r="M5042">
            <v>11068.1</v>
          </cell>
          <cell r="N5042">
            <v>11068.099999999999</v>
          </cell>
          <cell r="R5042">
            <v>4687.43</v>
          </cell>
          <cell r="AB5042" t="str">
            <v>Chirografario</v>
          </cell>
          <cell r="AK5042">
            <v>85482.120273972585</v>
          </cell>
          <cell r="AL5042" t="str">
            <v>Chirografario</v>
          </cell>
          <cell r="AM5042" t="str">
            <v>Chirografario - Altro</v>
          </cell>
          <cell r="AN5042" t="str">
            <v>SME &amp; CORP. - NON IPO</v>
          </cell>
        </row>
        <row r="5043">
          <cell r="M5043">
            <v>3288.96</v>
          </cell>
          <cell r="N5043">
            <v>3288.96</v>
          </cell>
          <cell r="R5043">
            <v>295.20999999999998</v>
          </cell>
          <cell r="AB5043" t="str">
            <v>Chirografario</v>
          </cell>
          <cell r="AK5043">
            <v>23193.926136986302</v>
          </cell>
          <cell r="AL5043" t="str">
            <v>Chirografario</v>
          </cell>
          <cell r="AM5043" t="str">
            <v>Chirografario - Altro</v>
          </cell>
          <cell r="AN5043" t="str">
            <v>CONSUMER - NON IPO</v>
          </cell>
        </row>
        <row r="5044">
          <cell r="M5044">
            <v>9.83</v>
          </cell>
          <cell r="N5044">
            <v>9.83</v>
          </cell>
          <cell r="R5044">
            <v>0</v>
          </cell>
          <cell r="AB5044" t="str">
            <v>Chirografario</v>
          </cell>
          <cell r="AK5044">
            <v>84.591863013698628</v>
          </cell>
          <cell r="AL5044" t="str">
            <v>Chirografario</v>
          </cell>
          <cell r="AM5044" t="str">
            <v>Chirografario - Altro</v>
          </cell>
          <cell r="AN5044" t="str">
            <v>CONSUMER - NON IPO</v>
          </cell>
        </row>
        <row r="5045">
          <cell r="M5045">
            <v>66843.09</v>
          </cell>
          <cell r="N5045">
            <v>66843.09</v>
          </cell>
          <cell r="R5045">
            <v>10585.220000000001</v>
          </cell>
          <cell r="AB5045" t="str">
            <v>Chirografario</v>
          </cell>
          <cell r="AK5045">
            <v>393916.40161643829</v>
          </cell>
          <cell r="AL5045" t="str">
            <v>Chirografario</v>
          </cell>
          <cell r="AM5045" t="str">
            <v>Chirografario - Altro</v>
          </cell>
          <cell r="AN5045" t="str">
            <v>SME &amp; CORP. - NON IPO</v>
          </cell>
        </row>
        <row r="5046">
          <cell r="M5046">
            <v>7058.11</v>
          </cell>
          <cell r="N5046">
            <v>7058.11</v>
          </cell>
          <cell r="R5046">
            <v>1014.87</v>
          </cell>
          <cell r="AB5046" t="str">
            <v>Chirografario</v>
          </cell>
          <cell r="AK5046">
            <v>11157.614986301369</v>
          </cell>
          <cell r="AL5046" t="str">
            <v>Chirografario</v>
          </cell>
          <cell r="AM5046" t="str">
            <v>Chirografario - Altro</v>
          </cell>
          <cell r="AN5046" t="str">
            <v>CONSUMER - NON IPO</v>
          </cell>
        </row>
        <row r="5047">
          <cell r="M5047">
            <v>0.02</v>
          </cell>
          <cell r="N5047">
            <v>0.02</v>
          </cell>
          <cell r="R5047">
            <v>0</v>
          </cell>
          <cell r="AB5047" t="str">
            <v>Chirografario</v>
          </cell>
          <cell r="AK5047">
            <v>0.11145205479452056</v>
          </cell>
          <cell r="AL5047" t="str">
            <v>Chirografario</v>
          </cell>
          <cell r="AM5047" t="str">
            <v>Chirografario - Altro</v>
          </cell>
          <cell r="AN5047" t="str">
            <v>CONSUMER - NON IPO</v>
          </cell>
        </row>
        <row r="5048">
          <cell r="M5048">
            <v>13399.8</v>
          </cell>
          <cell r="N5048">
            <v>13399.8</v>
          </cell>
          <cell r="R5048">
            <v>992.95</v>
          </cell>
          <cell r="AB5048" t="str">
            <v>Chirografario</v>
          </cell>
          <cell r="AK5048">
            <v>116559.90410958903</v>
          </cell>
          <cell r="AL5048" t="str">
            <v>Chirografario</v>
          </cell>
          <cell r="AM5048" t="str">
            <v>Chirografario - Altro</v>
          </cell>
          <cell r="AN5048" t="str">
            <v>SME &amp; CORP. - NON IPO</v>
          </cell>
        </row>
        <row r="5049">
          <cell r="M5049">
            <v>14883.12</v>
          </cell>
          <cell r="N5049">
            <v>14883.12</v>
          </cell>
          <cell r="R5049">
            <v>1131.47</v>
          </cell>
          <cell r="AB5049" t="str">
            <v>Chirografario</v>
          </cell>
          <cell r="AK5049">
            <v>129462.75616438357</v>
          </cell>
          <cell r="AL5049" t="str">
            <v>Chirografario</v>
          </cell>
          <cell r="AM5049" t="str">
            <v>Chirografario - Altro</v>
          </cell>
          <cell r="AN5049" t="str">
            <v>CONSUMER - NON IPO</v>
          </cell>
        </row>
        <row r="5050">
          <cell r="M5050">
            <v>8465.81</v>
          </cell>
          <cell r="N5050">
            <v>8465.8100000000013</v>
          </cell>
          <cell r="R5050">
            <v>0</v>
          </cell>
          <cell r="AB5050" t="str">
            <v>Chirografario</v>
          </cell>
          <cell r="AK5050">
            <v>34767.806000000011</v>
          </cell>
          <cell r="AL5050" t="str">
            <v>Chirografario</v>
          </cell>
          <cell r="AM5050" t="str">
            <v>Chirografario - Altro</v>
          </cell>
          <cell r="AN5050" t="str">
            <v>CONSUMER - NON IPO</v>
          </cell>
        </row>
        <row r="5051">
          <cell r="M5051">
            <v>14204.63</v>
          </cell>
          <cell r="N5051">
            <v>14204.63</v>
          </cell>
          <cell r="R5051">
            <v>6842.39</v>
          </cell>
          <cell r="AB5051" t="str">
            <v>Chirografario</v>
          </cell>
          <cell r="AK5051">
            <v>115038.04460273973</v>
          </cell>
          <cell r="AL5051" t="str">
            <v>Chirografario</v>
          </cell>
          <cell r="AM5051" t="str">
            <v>Chirografario - Altro</v>
          </cell>
          <cell r="AN5051" t="str">
            <v>CONSUMER - NON IPO</v>
          </cell>
        </row>
        <row r="5052">
          <cell r="M5052">
            <v>1479.67</v>
          </cell>
          <cell r="N5052">
            <v>1479.67</v>
          </cell>
          <cell r="R5052">
            <v>209.11</v>
          </cell>
          <cell r="AB5052" t="str">
            <v>Chirografario</v>
          </cell>
          <cell r="AK5052">
            <v>2622.8670958904108</v>
          </cell>
          <cell r="AL5052" t="str">
            <v>Chirografario</v>
          </cell>
          <cell r="AM5052" t="str">
            <v>Chirografario - Altro</v>
          </cell>
          <cell r="AN5052" t="str">
            <v>CONSUMER - NON IPO</v>
          </cell>
        </row>
        <row r="5053">
          <cell r="M5053">
            <v>47423.31</v>
          </cell>
          <cell r="N5053">
            <v>47423.310000000005</v>
          </cell>
          <cell r="R5053">
            <v>13273.83</v>
          </cell>
          <cell r="AB5053" t="str">
            <v>Chirografario</v>
          </cell>
          <cell r="AK5053">
            <v>423951.39871232881</v>
          </cell>
          <cell r="AL5053" t="str">
            <v>Chirografario</v>
          </cell>
          <cell r="AM5053" t="str">
            <v>Chirografario - Altro</v>
          </cell>
          <cell r="AN5053" t="str">
            <v>SME &amp; CORP. - NON IPO</v>
          </cell>
        </row>
        <row r="5054">
          <cell r="M5054">
            <v>538.29999999999995</v>
          </cell>
          <cell r="N5054">
            <v>538.29999999999995</v>
          </cell>
          <cell r="R5054">
            <v>0</v>
          </cell>
          <cell r="AB5054" t="str">
            <v>Chirografario</v>
          </cell>
          <cell r="AK5054">
            <v>2949.58904109589</v>
          </cell>
          <cell r="AL5054" t="str">
            <v>Chirografario</v>
          </cell>
          <cell r="AM5054" t="str">
            <v>Chirografario - Altro</v>
          </cell>
          <cell r="AN5054" t="str">
            <v>CONSUMER - NON IPO</v>
          </cell>
        </row>
        <row r="5055">
          <cell r="M5055">
            <v>4323.32</v>
          </cell>
          <cell r="N5055">
            <v>4323.32</v>
          </cell>
          <cell r="R5055">
            <v>737.26</v>
          </cell>
          <cell r="AB5055" t="str">
            <v>Chirografario</v>
          </cell>
          <cell r="AK5055">
            <v>27728.471561643833</v>
          </cell>
          <cell r="AL5055" t="str">
            <v>Chirografario</v>
          </cell>
          <cell r="AM5055" t="str">
            <v>Chirografario - Altro</v>
          </cell>
          <cell r="AN5055" t="str">
            <v>CONSUMER - NON IPO</v>
          </cell>
        </row>
        <row r="5056">
          <cell r="M5056">
            <v>3453.1000000000004</v>
          </cell>
          <cell r="N5056">
            <v>3453.1000000000004</v>
          </cell>
          <cell r="R5056">
            <v>1447.7399999999998</v>
          </cell>
          <cell r="AB5056" t="str">
            <v>Chirografario</v>
          </cell>
          <cell r="AK5056">
            <v>34994.566849315073</v>
          </cell>
          <cell r="AL5056" t="str">
            <v>Chirografario</v>
          </cell>
          <cell r="AM5056" t="str">
            <v>Chirografario - Altro</v>
          </cell>
          <cell r="AN5056" t="str">
            <v>CONSUMER - NON IPO</v>
          </cell>
        </row>
        <row r="5057">
          <cell r="M5057">
            <v>2916.13</v>
          </cell>
          <cell r="N5057">
            <v>2916.13</v>
          </cell>
          <cell r="R5057">
            <v>0</v>
          </cell>
          <cell r="AB5057" t="str">
            <v>Chirografario</v>
          </cell>
          <cell r="AK5057">
            <v>24471.523808219175</v>
          </cell>
          <cell r="AL5057" t="str">
            <v>Chirografario</v>
          </cell>
          <cell r="AM5057" t="str">
            <v>Chirografario - Altro</v>
          </cell>
          <cell r="AN5057" t="str">
            <v>SME &amp; CORP. - NON IPO</v>
          </cell>
        </row>
        <row r="5058">
          <cell r="M5058">
            <v>3480.67</v>
          </cell>
          <cell r="N5058">
            <v>3480.67</v>
          </cell>
          <cell r="R5058">
            <v>303.33999999999997</v>
          </cell>
          <cell r="AB5058" t="str">
            <v>Chirografario</v>
          </cell>
          <cell r="AK5058">
            <v>28865.720794520545</v>
          </cell>
          <cell r="AL5058" t="str">
            <v>Chirografario</v>
          </cell>
          <cell r="AM5058" t="str">
            <v>Chirografario - Altro</v>
          </cell>
          <cell r="AN5058" t="str">
            <v>CONSUMER - NON IPO</v>
          </cell>
        </row>
        <row r="5059">
          <cell r="M5059">
            <v>3023.67</v>
          </cell>
          <cell r="N5059">
            <v>3023.67</v>
          </cell>
          <cell r="R5059">
            <v>2318.6</v>
          </cell>
          <cell r="AB5059" t="str">
            <v>Chirografario</v>
          </cell>
          <cell r="AK5059">
            <v>19384.62410958904</v>
          </cell>
          <cell r="AL5059" t="str">
            <v>Chirografario</v>
          </cell>
          <cell r="AM5059" t="str">
            <v>Chirografario - Altro</v>
          </cell>
          <cell r="AN5059" t="str">
            <v>CONSUMER - NON IPO</v>
          </cell>
        </row>
        <row r="5060">
          <cell r="M5060">
            <v>1572.72</v>
          </cell>
          <cell r="N5060">
            <v>1572.72</v>
          </cell>
          <cell r="R5060">
            <v>121.25</v>
          </cell>
          <cell r="AB5060" t="str">
            <v>Chirografario</v>
          </cell>
          <cell r="AK5060">
            <v>10935.790027397261</v>
          </cell>
          <cell r="AL5060" t="str">
            <v>Chirografario</v>
          </cell>
          <cell r="AM5060" t="str">
            <v>Chirografario - Altro</v>
          </cell>
          <cell r="AN5060" t="str">
            <v>CONSUMER - NON IPO</v>
          </cell>
        </row>
        <row r="5061">
          <cell r="M5061">
            <v>19621.829999999998</v>
          </cell>
          <cell r="N5061">
            <v>19621.829999999998</v>
          </cell>
          <cell r="R5061">
            <v>932.5</v>
          </cell>
          <cell r="AB5061" t="str">
            <v>Chirografario</v>
          </cell>
          <cell r="AK5061">
            <v>112301.37772602738</v>
          </cell>
          <cell r="AL5061" t="str">
            <v>Chirografario</v>
          </cell>
          <cell r="AM5061" t="str">
            <v>Chirografario - Altro</v>
          </cell>
          <cell r="AN5061" t="str">
            <v>SME &amp; CORP. - NON IPO</v>
          </cell>
        </row>
        <row r="5062">
          <cell r="M5062">
            <v>12239.66</v>
          </cell>
          <cell r="N5062">
            <v>12239.66</v>
          </cell>
          <cell r="R5062">
            <v>2435.23</v>
          </cell>
          <cell r="AB5062" t="str">
            <v>Chirografario</v>
          </cell>
          <cell r="AK5062">
            <v>149558.58520547947</v>
          </cell>
          <cell r="AL5062" t="str">
            <v>Chirografario</v>
          </cell>
          <cell r="AM5062" t="str">
            <v>Chirografario - Altro</v>
          </cell>
          <cell r="AN5062" t="str">
            <v>CONSUMER - NON IPO</v>
          </cell>
        </row>
        <row r="5063">
          <cell r="M5063">
            <v>1484</v>
          </cell>
          <cell r="N5063">
            <v>1484</v>
          </cell>
          <cell r="R5063">
            <v>1202.1600000000001</v>
          </cell>
          <cell r="AB5063" t="str">
            <v>Chirografario</v>
          </cell>
          <cell r="AK5063">
            <v>10627.879452054794</v>
          </cell>
          <cell r="AL5063" t="str">
            <v>Chirografario</v>
          </cell>
          <cell r="AM5063" t="str">
            <v>Chirografario - Altro</v>
          </cell>
          <cell r="AN5063" t="str">
            <v>CONSUMER - NON IPO</v>
          </cell>
        </row>
        <row r="5064">
          <cell r="M5064">
            <v>1371.01</v>
          </cell>
          <cell r="N5064">
            <v>1371.01</v>
          </cell>
          <cell r="R5064">
            <v>1143.1400000000001</v>
          </cell>
          <cell r="AB5064" t="str">
            <v>Chirografario</v>
          </cell>
          <cell r="AK5064">
            <v>8143.4237808219168</v>
          </cell>
          <cell r="AL5064" t="str">
            <v>Chirografario</v>
          </cell>
          <cell r="AM5064" t="str">
            <v>Chirografario - Altro</v>
          </cell>
          <cell r="AN5064" t="str">
            <v>CONSUMER - NON IPO</v>
          </cell>
        </row>
        <row r="5065">
          <cell r="M5065">
            <v>551.91</v>
          </cell>
          <cell r="N5065">
            <v>551.91</v>
          </cell>
          <cell r="R5065">
            <v>0</v>
          </cell>
          <cell r="AB5065" t="str">
            <v>Chirografario</v>
          </cell>
          <cell r="AK5065">
            <v>1453.1109863013698</v>
          </cell>
          <cell r="AL5065" t="str">
            <v>Chirografario</v>
          </cell>
          <cell r="AM5065" t="str">
            <v>Chirografario - Altro</v>
          </cell>
          <cell r="AN5065" t="str">
            <v>CONSUMER - NON IPO</v>
          </cell>
        </row>
        <row r="5066">
          <cell r="M5066">
            <v>13566.34</v>
          </cell>
          <cell r="N5066">
            <v>13566.34</v>
          </cell>
          <cell r="R5066">
            <v>5649.39</v>
          </cell>
          <cell r="AB5066" t="str">
            <v>Chirografario</v>
          </cell>
          <cell r="AK5066">
            <v>98532.513260273976</v>
          </cell>
          <cell r="AL5066" t="str">
            <v>Chirografario</v>
          </cell>
          <cell r="AM5066" t="str">
            <v>Chirografario - Altro</v>
          </cell>
          <cell r="AN5066" t="str">
            <v>CONSUMER - NON IPO</v>
          </cell>
        </row>
        <row r="5067">
          <cell r="M5067">
            <v>12552.54</v>
          </cell>
          <cell r="N5067">
            <v>12552.54</v>
          </cell>
          <cell r="R5067">
            <v>8765.619999999999</v>
          </cell>
          <cell r="AB5067" t="str">
            <v>Chirografario</v>
          </cell>
          <cell r="AK5067">
            <v>54680.927671232879</v>
          </cell>
          <cell r="AL5067" t="str">
            <v>Chirografario</v>
          </cell>
          <cell r="AM5067" t="str">
            <v>Chirografario - Altro</v>
          </cell>
          <cell r="AN5067" t="str">
            <v>CONSUMER - NON IPO</v>
          </cell>
        </row>
        <row r="5068">
          <cell r="M5068">
            <v>5542.65</v>
          </cell>
          <cell r="N5068">
            <v>5542.65</v>
          </cell>
          <cell r="R5068">
            <v>795.71</v>
          </cell>
          <cell r="AB5068" t="str">
            <v>Chirografario</v>
          </cell>
          <cell r="AK5068">
            <v>12877.170410958903</v>
          </cell>
          <cell r="AL5068" t="str">
            <v>Chirografario</v>
          </cell>
          <cell r="AM5068" t="str">
            <v>Chirografario - Altro</v>
          </cell>
          <cell r="AN5068" t="str">
            <v>CONSUMER - NON IPO</v>
          </cell>
        </row>
        <row r="5069">
          <cell r="M5069">
            <v>3060.26</v>
          </cell>
          <cell r="N5069">
            <v>3060.26</v>
          </cell>
          <cell r="R5069">
            <v>2778.09</v>
          </cell>
          <cell r="AB5069" t="str">
            <v>Chirografario</v>
          </cell>
          <cell r="AK5069">
            <v>21673.348219178086</v>
          </cell>
          <cell r="AL5069" t="str">
            <v>Chirografario</v>
          </cell>
          <cell r="AM5069" t="str">
            <v>Chirografario - Altro</v>
          </cell>
          <cell r="AN5069" t="str">
            <v>CONSUMER - NON IPO</v>
          </cell>
        </row>
        <row r="5070">
          <cell r="M5070">
            <v>3443.93</v>
          </cell>
          <cell r="N5070">
            <v>3443.9300000000003</v>
          </cell>
          <cell r="R5070">
            <v>0</v>
          </cell>
          <cell r="AB5070" t="str">
            <v>Chirografario</v>
          </cell>
          <cell r="AK5070">
            <v>11699.926575342466</v>
          </cell>
          <cell r="AL5070" t="str">
            <v>Chirografario</v>
          </cell>
          <cell r="AM5070" t="str">
            <v>Chirografario - Altro</v>
          </cell>
          <cell r="AN5070" t="str">
            <v>SME &amp; CORP. - NON IPO</v>
          </cell>
        </row>
        <row r="5071">
          <cell r="M5071">
            <v>2871</v>
          </cell>
          <cell r="N5071">
            <v>2871</v>
          </cell>
          <cell r="R5071">
            <v>543.13</v>
          </cell>
          <cell r="AB5071" t="str">
            <v>Chirografario</v>
          </cell>
          <cell r="AK5071">
            <v>10587.304109589042</v>
          </cell>
          <cell r="AL5071" t="str">
            <v>Chirografario</v>
          </cell>
          <cell r="AM5071" t="str">
            <v>Chirografario - Altro</v>
          </cell>
          <cell r="AN5071" t="str">
            <v>CONSUMER - NON IPO</v>
          </cell>
        </row>
        <row r="5072">
          <cell r="M5072">
            <v>709.64</v>
          </cell>
          <cell r="N5072">
            <v>709.64</v>
          </cell>
          <cell r="R5072">
            <v>629.09</v>
          </cell>
          <cell r="AB5072" t="str">
            <v>Chirografario</v>
          </cell>
          <cell r="AK5072">
            <v>5692.6737534246577</v>
          </cell>
          <cell r="AL5072" t="str">
            <v>Chirografario</v>
          </cell>
          <cell r="AM5072" t="str">
            <v>Chirografario - Altro</v>
          </cell>
          <cell r="AN5072" t="str">
            <v>CONSUMER - NON IPO</v>
          </cell>
        </row>
        <row r="5073">
          <cell r="M5073">
            <v>3555.01</v>
          </cell>
          <cell r="N5073">
            <v>3555.01</v>
          </cell>
          <cell r="R5073">
            <v>646.21</v>
          </cell>
          <cell r="AB5073" t="str">
            <v>Chirografario</v>
          </cell>
          <cell r="AK5073">
            <v>12311.048328767123</v>
          </cell>
          <cell r="AL5073" t="str">
            <v>Chirografario</v>
          </cell>
          <cell r="AM5073" t="str">
            <v>Chirografario - Altro</v>
          </cell>
          <cell r="AN5073" t="str">
            <v>CONSUMER - NON IPO</v>
          </cell>
        </row>
        <row r="5074">
          <cell r="M5074">
            <v>512.24</v>
          </cell>
          <cell r="N5074">
            <v>512.24</v>
          </cell>
          <cell r="R5074">
            <v>0</v>
          </cell>
          <cell r="AB5074" t="str">
            <v>Chirografario</v>
          </cell>
          <cell r="AK5074">
            <v>1386.5564931506849</v>
          </cell>
          <cell r="AL5074" t="str">
            <v>Chirografario</v>
          </cell>
          <cell r="AM5074" t="str">
            <v>Chirografario - Altro</v>
          </cell>
          <cell r="AN5074" t="str">
            <v>CONSUMER - NON IPO</v>
          </cell>
        </row>
        <row r="5075">
          <cell r="M5075">
            <v>3559.9</v>
          </cell>
          <cell r="N5075">
            <v>3559.8999999999996</v>
          </cell>
          <cell r="R5075">
            <v>0</v>
          </cell>
          <cell r="AB5075" t="str">
            <v>Chirografario</v>
          </cell>
          <cell r="AK5075">
            <v>7685.4827397260269</v>
          </cell>
          <cell r="AL5075" t="str">
            <v>Chirografario</v>
          </cell>
          <cell r="AM5075" t="str">
            <v>Chirografario - Altro</v>
          </cell>
          <cell r="AN5075" t="str">
            <v>CONSUMER - NON IPO</v>
          </cell>
        </row>
        <row r="5076">
          <cell r="M5076">
            <v>15124.510000000002</v>
          </cell>
          <cell r="N5076">
            <v>15124.51</v>
          </cell>
          <cell r="R5076">
            <v>4529.5600000000004</v>
          </cell>
          <cell r="AB5076" t="str">
            <v>Chirografario</v>
          </cell>
          <cell r="AK5076">
            <v>165250.81063013698</v>
          </cell>
          <cell r="AL5076" t="str">
            <v>Chirografario</v>
          </cell>
          <cell r="AM5076" t="str">
            <v>Chirografario - Altro</v>
          </cell>
          <cell r="AN5076" t="str">
            <v>SME &amp; CORP. - NON IPO</v>
          </cell>
        </row>
        <row r="5077">
          <cell r="M5077">
            <v>42736.74</v>
          </cell>
          <cell r="N5077">
            <v>42736.74</v>
          </cell>
          <cell r="R5077">
            <v>0</v>
          </cell>
          <cell r="AB5077" t="str">
            <v>Chirografario</v>
          </cell>
          <cell r="AK5077">
            <v>495394.92312328768</v>
          </cell>
          <cell r="AL5077" t="str">
            <v>Chirografario</v>
          </cell>
          <cell r="AM5077" t="str">
            <v>Chirografario - Altro</v>
          </cell>
          <cell r="AN5077" t="str">
            <v>SME &amp; CORP. - NON IPO</v>
          </cell>
        </row>
        <row r="5078">
          <cell r="M5078">
            <v>38443.32</v>
          </cell>
          <cell r="N5078">
            <v>38443.32</v>
          </cell>
          <cell r="R5078">
            <v>3198.03</v>
          </cell>
          <cell r="AB5078" t="str">
            <v>Chirografario</v>
          </cell>
          <cell r="AK5078">
            <v>398651.9621917808</v>
          </cell>
          <cell r="AL5078" t="str">
            <v>Chirografario</v>
          </cell>
          <cell r="AM5078" t="str">
            <v>Chirografario - Altro</v>
          </cell>
          <cell r="AN5078" t="str">
            <v>SME &amp; CORP. - NON IPO</v>
          </cell>
        </row>
        <row r="5079">
          <cell r="M5079">
            <v>9789.0400000000009</v>
          </cell>
          <cell r="N5079">
            <v>9789.0400000000009</v>
          </cell>
          <cell r="R5079">
            <v>3248.39</v>
          </cell>
          <cell r="AB5079" t="str">
            <v>Chirografario</v>
          </cell>
          <cell r="AK5079">
            <v>103173.79967123287</v>
          </cell>
          <cell r="AL5079" t="str">
            <v>Chirografario</v>
          </cell>
          <cell r="AM5079" t="str">
            <v>Chirografario - Altro</v>
          </cell>
          <cell r="AN5079" t="str">
            <v>CONSUMER - NON IPO</v>
          </cell>
        </row>
        <row r="5080">
          <cell r="M5080">
            <v>21380.01</v>
          </cell>
          <cell r="N5080">
            <v>21380.01</v>
          </cell>
          <cell r="R5080">
            <v>7090.25</v>
          </cell>
          <cell r="AB5080" t="str">
            <v>Chirografario</v>
          </cell>
          <cell r="AK5080">
            <v>225280.87249315067</v>
          </cell>
          <cell r="AL5080" t="str">
            <v>Chirografario</v>
          </cell>
          <cell r="AM5080" t="str">
            <v>Chirografario - Altro</v>
          </cell>
          <cell r="AN5080" t="str">
            <v>SME &amp; CORP. - NON IPO</v>
          </cell>
        </row>
        <row r="5081">
          <cell r="M5081">
            <v>3637.22</v>
          </cell>
          <cell r="N5081">
            <v>3637.22</v>
          </cell>
          <cell r="R5081">
            <v>0</v>
          </cell>
          <cell r="AB5081" t="str">
            <v>Chirografario</v>
          </cell>
          <cell r="AK5081">
            <v>38335.302301369855</v>
          </cell>
          <cell r="AL5081" t="str">
            <v>Chirografario</v>
          </cell>
          <cell r="AM5081" t="str">
            <v>Chirografario - Altro</v>
          </cell>
          <cell r="AN5081" t="str">
            <v>CONSUMER - NON IPO</v>
          </cell>
        </row>
        <row r="5082">
          <cell r="M5082">
            <v>1016.21</v>
          </cell>
          <cell r="N5082">
            <v>1016.21</v>
          </cell>
          <cell r="R5082">
            <v>81.16</v>
          </cell>
          <cell r="AB5082" t="str">
            <v>Chirografario</v>
          </cell>
          <cell r="AK5082">
            <v>9825.2194246575345</v>
          </cell>
          <cell r="AL5082" t="str">
            <v>Chirografario</v>
          </cell>
          <cell r="AM5082" t="str">
            <v>Chirografario - Altro</v>
          </cell>
          <cell r="AN5082" t="str">
            <v>CONSUMER - NON IPO</v>
          </cell>
        </row>
        <row r="5083">
          <cell r="M5083">
            <v>19611.66</v>
          </cell>
          <cell r="N5083">
            <v>19611.66</v>
          </cell>
          <cell r="R5083">
            <v>3329.4300000000003</v>
          </cell>
          <cell r="AB5083" t="str">
            <v>Chirografario</v>
          </cell>
          <cell r="AK5083">
            <v>337804.12717808218</v>
          </cell>
          <cell r="AL5083" t="str">
            <v>Chirografario</v>
          </cell>
          <cell r="AM5083" t="str">
            <v>Chirografario - Altro</v>
          </cell>
          <cell r="AN5083" t="str">
            <v>SME &amp; CORP. - NON IPO</v>
          </cell>
        </row>
        <row r="5084">
          <cell r="M5084">
            <v>3202.1000000000004</v>
          </cell>
          <cell r="N5084">
            <v>3202.1</v>
          </cell>
          <cell r="R5084">
            <v>0</v>
          </cell>
          <cell r="AB5084" t="str">
            <v>Chirografario</v>
          </cell>
          <cell r="AK5084">
            <v>22607.703287671233</v>
          </cell>
          <cell r="AL5084" t="str">
            <v>Chirografario</v>
          </cell>
          <cell r="AM5084" t="str">
            <v>Chirografario - Altro</v>
          </cell>
          <cell r="AN5084" t="str">
            <v>CONSUMER - NON IPO</v>
          </cell>
        </row>
        <row r="5085">
          <cell r="M5085">
            <v>2342.58</v>
          </cell>
          <cell r="N5085">
            <v>2342.58</v>
          </cell>
          <cell r="R5085">
            <v>364.22</v>
          </cell>
          <cell r="AB5085" t="str">
            <v>Chirografario</v>
          </cell>
          <cell r="AK5085">
            <v>7124.0104109589047</v>
          </cell>
          <cell r="AL5085" t="str">
            <v>Chirografario</v>
          </cell>
          <cell r="AM5085" t="str">
            <v>Chirografario - Altro</v>
          </cell>
          <cell r="AN5085" t="str">
            <v>CONSUMER - NON IPO</v>
          </cell>
        </row>
        <row r="5086">
          <cell r="M5086">
            <v>769.15</v>
          </cell>
          <cell r="N5086">
            <v>769.15</v>
          </cell>
          <cell r="R5086">
            <v>63.53</v>
          </cell>
          <cell r="AB5086" t="str">
            <v>Chirografario</v>
          </cell>
          <cell r="AK5086">
            <v>933.51630136986296</v>
          </cell>
          <cell r="AL5086" t="str">
            <v>Chirografario</v>
          </cell>
          <cell r="AM5086" t="str">
            <v>Chirografario - Altro</v>
          </cell>
          <cell r="AN5086" t="str">
            <v>CONSUMER - NON IPO</v>
          </cell>
        </row>
        <row r="5087">
          <cell r="M5087">
            <v>4925.41</v>
          </cell>
          <cell r="N5087">
            <v>4925.41</v>
          </cell>
          <cell r="R5087">
            <v>887.84</v>
          </cell>
          <cell r="AB5087" t="str">
            <v>Chirografario</v>
          </cell>
          <cell r="AK5087">
            <v>10458.062328767122</v>
          </cell>
          <cell r="AL5087" t="str">
            <v>Chirografario</v>
          </cell>
          <cell r="AM5087" t="str">
            <v>Chirografario - Altro</v>
          </cell>
          <cell r="AN5087" t="str">
            <v>CONSUMER - NON IPO</v>
          </cell>
        </row>
        <row r="5088">
          <cell r="M5088">
            <v>60556.39</v>
          </cell>
          <cell r="N5088">
            <v>60556.39</v>
          </cell>
          <cell r="R5088">
            <v>4677.0200000000004</v>
          </cell>
          <cell r="AB5088" t="str">
            <v>Chirografario</v>
          </cell>
          <cell r="AK5088">
            <v>472173.93408219179</v>
          </cell>
          <cell r="AL5088" t="str">
            <v>Chirografario</v>
          </cell>
          <cell r="AM5088" t="str">
            <v>Chirografario - Altro</v>
          </cell>
          <cell r="AN5088" t="str">
            <v>SME &amp; CORP. - NON IPO</v>
          </cell>
        </row>
        <row r="5089">
          <cell r="M5089">
            <v>14984.14</v>
          </cell>
          <cell r="N5089">
            <v>14984.14</v>
          </cell>
          <cell r="R5089">
            <v>9669.4599999999991</v>
          </cell>
          <cell r="AB5089" t="str">
            <v>Chirografario</v>
          </cell>
          <cell r="AK5089">
            <v>114166.83106849315</v>
          </cell>
          <cell r="AL5089" t="str">
            <v>Chirografario</v>
          </cell>
          <cell r="AM5089" t="str">
            <v>Chirografario - Altro</v>
          </cell>
          <cell r="AN5089" t="str">
            <v>CONSUMER - NON IPO</v>
          </cell>
        </row>
        <row r="5090">
          <cell r="M5090">
            <v>29344.89</v>
          </cell>
          <cell r="N5090">
            <v>29344.89</v>
          </cell>
          <cell r="R5090">
            <v>0</v>
          </cell>
          <cell r="AB5090" t="str">
            <v>Chirografario</v>
          </cell>
          <cell r="AK5090">
            <v>214499.08635616436</v>
          </cell>
          <cell r="AL5090" t="str">
            <v>Chirografario</v>
          </cell>
          <cell r="AM5090" t="str">
            <v>Chirografario - Altro</v>
          </cell>
          <cell r="AN5090" t="str">
            <v>CONSUMER - NON IPO</v>
          </cell>
        </row>
        <row r="5091">
          <cell r="M5091">
            <v>6316.3099999999995</v>
          </cell>
          <cell r="N5091">
            <v>6316.3099999999995</v>
          </cell>
          <cell r="R5091">
            <v>1670.8999999999999</v>
          </cell>
          <cell r="AB5091" t="str">
            <v>Chirografario</v>
          </cell>
          <cell r="AK5091">
            <v>65326.219863013685</v>
          </cell>
          <cell r="AL5091" t="str">
            <v>Chirografario</v>
          </cell>
          <cell r="AM5091" t="str">
            <v>Chirografario - Altro</v>
          </cell>
          <cell r="AN5091" t="str">
            <v>CONSUMER - NON IPO</v>
          </cell>
        </row>
        <row r="5092">
          <cell r="M5092">
            <v>39585.730000000003</v>
          </cell>
          <cell r="N5092">
            <v>39585.730000000003</v>
          </cell>
          <cell r="R5092">
            <v>7081.1500000000005</v>
          </cell>
          <cell r="AB5092" t="str">
            <v>Chirografario</v>
          </cell>
          <cell r="AK5092">
            <v>565696.34980821924</v>
          </cell>
          <cell r="AL5092" t="str">
            <v>Chirografario</v>
          </cell>
          <cell r="AM5092" t="str">
            <v>Chirografario - Altro</v>
          </cell>
          <cell r="AN5092" t="str">
            <v>CONSUMER - NON IPO</v>
          </cell>
        </row>
        <row r="5093">
          <cell r="M5093">
            <v>39281.040000000001</v>
          </cell>
          <cell r="N5093">
            <v>39281.040000000001</v>
          </cell>
          <cell r="R5093">
            <v>72.099999999999994</v>
          </cell>
          <cell r="AB5093" t="str">
            <v>Chirografario</v>
          </cell>
          <cell r="AK5093">
            <v>303378.77194520546</v>
          </cell>
          <cell r="AL5093" t="str">
            <v>Chirografario</v>
          </cell>
          <cell r="AM5093" t="str">
            <v>Chirografario - Altro</v>
          </cell>
          <cell r="AN5093" t="str">
            <v>CONSUMER - NON IPO</v>
          </cell>
        </row>
        <row r="5094">
          <cell r="M5094">
            <v>8184.85</v>
          </cell>
          <cell r="N5094">
            <v>8184.85</v>
          </cell>
          <cell r="R5094">
            <v>219.33</v>
          </cell>
          <cell r="AB5094" t="str">
            <v>Chirografario</v>
          </cell>
          <cell r="AK5094">
            <v>70883.043424657531</v>
          </cell>
          <cell r="AL5094" t="str">
            <v>Chirografario</v>
          </cell>
          <cell r="AM5094" t="str">
            <v>Chirografario - Altro</v>
          </cell>
          <cell r="AN5094" t="str">
            <v>CONSUMER - NON IPO</v>
          </cell>
        </row>
        <row r="5095">
          <cell r="M5095">
            <v>12752.76</v>
          </cell>
          <cell r="N5095">
            <v>12752.76</v>
          </cell>
          <cell r="R5095">
            <v>0</v>
          </cell>
          <cell r="AB5095" t="str">
            <v>Chirografario</v>
          </cell>
          <cell r="AK5095">
            <v>107018.36679452054</v>
          </cell>
          <cell r="AL5095" t="str">
            <v>Chirografario</v>
          </cell>
          <cell r="AM5095" t="str">
            <v>Chirografario - Altro</v>
          </cell>
          <cell r="AN5095" t="str">
            <v>CONSUMER - NON IPO</v>
          </cell>
        </row>
        <row r="5096">
          <cell r="M5096">
            <v>47279.87</v>
          </cell>
          <cell r="N5096">
            <v>47279.87</v>
          </cell>
          <cell r="R5096">
            <v>2370.4499999999998</v>
          </cell>
          <cell r="AB5096" t="str">
            <v>Chirografario</v>
          </cell>
          <cell r="AK5096">
            <v>597151.23479452054</v>
          </cell>
          <cell r="AL5096" t="str">
            <v>Chirografario</v>
          </cell>
          <cell r="AM5096" t="str">
            <v>Chirografario - Altro</v>
          </cell>
          <cell r="AN5096" t="str">
            <v>SME &amp; CORP. - NON IPO</v>
          </cell>
        </row>
        <row r="5097">
          <cell r="M5097">
            <v>6242.02</v>
          </cell>
          <cell r="N5097">
            <v>6242.02</v>
          </cell>
          <cell r="R5097">
            <v>1653.54</v>
          </cell>
          <cell r="AB5097" t="str">
            <v>Chirografario</v>
          </cell>
          <cell r="AK5097">
            <v>26267.788273972601</v>
          </cell>
          <cell r="AL5097" t="str">
            <v>Chirografario</v>
          </cell>
          <cell r="AM5097" t="str">
            <v>Chirografario - Altro</v>
          </cell>
          <cell r="AN5097" t="str">
            <v>CONSUMER - NON IPO</v>
          </cell>
        </row>
        <row r="5098">
          <cell r="M5098">
            <v>76409.8</v>
          </cell>
          <cell r="N5098">
            <v>76409.799999999988</v>
          </cell>
          <cell r="R5098">
            <v>9994.36</v>
          </cell>
          <cell r="AB5098" t="str">
            <v>Chirografario</v>
          </cell>
          <cell r="AK5098">
            <v>349391.66082191782</v>
          </cell>
          <cell r="AL5098" t="str">
            <v>Chirografario</v>
          </cell>
          <cell r="AM5098" t="str">
            <v>Chirografario - Altro</v>
          </cell>
          <cell r="AN5098" t="str">
            <v>SME &amp; CORP. - NON IPO</v>
          </cell>
        </row>
        <row r="5099">
          <cell r="M5099">
            <v>64506.77</v>
          </cell>
          <cell r="N5099">
            <v>64506.770000000004</v>
          </cell>
          <cell r="R5099">
            <v>19812.61</v>
          </cell>
          <cell r="AB5099" t="str">
            <v>Chirografario</v>
          </cell>
          <cell r="AK5099">
            <v>230633.79410958907</v>
          </cell>
          <cell r="AL5099" t="str">
            <v>Chirografario</v>
          </cell>
          <cell r="AM5099" t="str">
            <v>Chirografario - Altro</v>
          </cell>
          <cell r="AN5099" t="str">
            <v>SME &amp; CORP. - NON IPO</v>
          </cell>
        </row>
        <row r="5100">
          <cell r="M5100">
            <v>9332.1200000000008</v>
          </cell>
          <cell r="N5100">
            <v>9332.1200000000008</v>
          </cell>
          <cell r="R5100">
            <v>789.27</v>
          </cell>
          <cell r="AB5100" t="str">
            <v>Chirografario</v>
          </cell>
          <cell r="AK5100">
            <v>90585.482630137005</v>
          </cell>
          <cell r="AL5100" t="str">
            <v>Chirografario</v>
          </cell>
          <cell r="AM5100" t="str">
            <v>Chirografario - Altro</v>
          </cell>
          <cell r="AN5100" t="str">
            <v>CONSUMER - NON IPO</v>
          </cell>
        </row>
        <row r="5101">
          <cell r="M5101">
            <v>32166.74</v>
          </cell>
          <cell r="N5101">
            <v>32166.739999999998</v>
          </cell>
          <cell r="R5101">
            <v>2664.71</v>
          </cell>
          <cell r="AB5101" t="str">
            <v>Chirografario</v>
          </cell>
          <cell r="AK5101">
            <v>312237.69813698629</v>
          </cell>
          <cell r="AL5101" t="str">
            <v>Chirografario</v>
          </cell>
          <cell r="AM5101" t="str">
            <v>Chirografario - Altro</v>
          </cell>
          <cell r="AN5101" t="str">
            <v>SME &amp; CORP. - NON IPO</v>
          </cell>
        </row>
        <row r="5102">
          <cell r="M5102">
            <v>32562.78</v>
          </cell>
          <cell r="N5102">
            <v>32562.78</v>
          </cell>
          <cell r="R5102">
            <v>1378.67</v>
          </cell>
          <cell r="AB5102" t="str">
            <v>Chirografario</v>
          </cell>
          <cell r="AK5102">
            <v>316260.4249315068</v>
          </cell>
          <cell r="AL5102" t="str">
            <v>Chirografario</v>
          </cell>
          <cell r="AM5102" t="str">
            <v>Chirografario - Altro</v>
          </cell>
          <cell r="AN5102" t="str">
            <v>CONSUMER - NON IPO</v>
          </cell>
        </row>
        <row r="5103">
          <cell r="M5103">
            <v>27501.599999999999</v>
          </cell>
          <cell r="N5103">
            <v>27501.599999999999</v>
          </cell>
          <cell r="R5103">
            <v>191.26</v>
          </cell>
          <cell r="AB5103" t="str">
            <v>Chirografario</v>
          </cell>
          <cell r="AK5103">
            <v>164708.21260273972</v>
          </cell>
          <cell r="AL5103" t="str">
            <v>Chirografario</v>
          </cell>
          <cell r="AM5103" t="str">
            <v>Chirografario - Altro</v>
          </cell>
          <cell r="AN5103" t="str">
            <v>SME &amp; CORP. - NON IPO</v>
          </cell>
        </row>
        <row r="5104">
          <cell r="M5104">
            <v>58235.25</v>
          </cell>
          <cell r="N5104">
            <v>58235.25</v>
          </cell>
          <cell r="R5104">
            <v>962.74</v>
          </cell>
          <cell r="AB5104" t="str">
            <v>Chirografario</v>
          </cell>
          <cell r="AK5104">
            <v>526350.93082191783</v>
          </cell>
          <cell r="AL5104" t="str">
            <v>Chirografario</v>
          </cell>
          <cell r="AM5104" t="str">
            <v>Chirografario - Altro</v>
          </cell>
          <cell r="AN5104" t="str">
            <v>CONSUMER - NON IPO</v>
          </cell>
        </row>
        <row r="5105">
          <cell r="M5105">
            <v>145.79</v>
          </cell>
          <cell r="N5105">
            <v>145.79</v>
          </cell>
          <cell r="R5105">
            <v>123.67</v>
          </cell>
          <cell r="AB5105" t="str">
            <v>Chirografario</v>
          </cell>
          <cell r="AK5105">
            <v>1384.4058630136985</v>
          </cell>
          <cell r="AL5105" t="str">
            <v>Chirografario</v>
          </cell>
          <cell r="AM5105" t="str">
            <v>Chirografario - Altro</v>
          </cell>
          <cell r="AN5105" t="str">
            <v>CONSUMER - NON IPO</v>
          </cell>
        </row>
        <row r="5106">
          <cell r="M5106">
            <v>50247.94</v>
          </cell>
          <cell r="N5106">
            <v>50247.94</v>
          </cell>
          <cell r="R5106">
            <v>18125.84</v>
          </cell>
          <cell r="AB5106" t="str">
            <v>Chirografario</v>
          </cell>
          <cell r="AK5106">
            <v>61811.849479452052</v>
          </cell>
          <cell r="AL5106" t="str">
            <v>Chirografario</v>
          </cell>
          <cell r="AM5106" t="str">
            <v>Chirografario - Altro</v>
          </cell>
          <cell r="AN5106" t="str">
            <v>SME &amp; CORP. - NON IPO</v>
          </cell>
        </row>
        <row r="5107">
          <cell r="M5107">
            <v>34202.519999999997</v>
          </cell>
          <cell r="N5107">
            <v>34202.519999999997</v>
          </cell>
          <cell r="R5107">
            <v>0</v>
          </cell>
          <cell r="AB5107" t="str">
            <v>Chirografario</v>
          </cell>
          <cell r="AK5107">
            <v>358236.25742465752</v>
          </cell>
          <cell r="AL5107" t="str">
            <v>Chirografario</v>
          </cell>
          <cell r="AM5107" t="str">
            <v>Chirografario - Altro</v>
          </cell>
          <cell r="AN5107" t="str">
            <v>CONSUMER - NON IPO</v>
          </cell>
        </row>
        <row r="5108">
          <cell r="M5108">
            <v>8432.65</v>
          </cell>
          <cell r="N5108">
            <v>8432.65</v>
          </cell>
          <cell r="R5108">
            <v>0</v>
          </cell>
          <cell r="AB5108" t="str">
            <v>Chirografario</v>
          </cell>
          <cell r="AK5108">
            <v>84649.944109589036</v>
          </cell>
          <cell r="AL5108" t="str">
            <v>Chirografario</v>
          </cell>
          <cell r="AM5108" t="str">
            <v>Chirografario - Altro</v>
          </cell>
          <cell r="AN5108" t="str">
            <v>SME &amp; CORP. - NON IPO</v>
          </cell>
        </row>
        <row r="5109">
          <cell r="M5109">
            <v>9257.77</v>
          </cell>
          <cell r="N5109">
            <v>9257.77</v>
          </cell>
          <cell r="R5109">
            <v>0.18</v>
          </cell>
          <cell r="AB5109" t="str">
            <v>Chirografario</v>
          </cell>
          <cell r="AK5109">
            <v>111397.60504109589</v>
          </cell>
          <cell r="AL5109" t="str">
            <v>Chirografario</v>
          </cell>
          <cell r="AM5109" t="str">
            <v>Chirografario - Altro</v>
          </cell>
          <cell r="AN5109" t="str">
            <v>CONSUMER - NON IPO</v>
          </cell>
        </row>
        <row r="5110">
          <cell r="M5110">
            <v>11213.01</v>
          </cell>
          <cell r="N5110">
            <v>11213.01</v>
          </cell>
          <cell r="R5110">
            <v>1905.85</v>
          </cell>
          <cell r="AB5110" t="str">
            <v>Chirografario</v>
          </cell>
          <cell r="AK5110">
            <v>105064.36767123287</v>
          </cell>
          <cell r="AL5110" t="str">
            <v>Chirografario</v>
          </cell>
          <cell r="AM5110" t="str">
            <v>Chirografario - Altro</v>
          </cell>
          <cell r="AN5110" t="str">
            <v>CONSUMER - NON IPO</v>
          </cell>
        </row>
        <row r="5111">
          <cell r="M5111">
            <v>15436</v>
          </cell>
          <cell r="N5111">
            <v>15436</v>
          </cell>
          <cell r="R5111">
            <v>670.24</v>
          </cell>
          <cell r="AB5111" t="str">
            <v>Chirografario</v>
          </cell>
          <cell r="AK5111">
            <v>143787.39726027398</v>
          </cell>
          <cell r="AL5111" t="str">
            <v>Chirografario</v>
          </cell>
          <cell r="AM5111" t="str">
            <v>Chirografario - Altro</v>
          </cell>
          <cell r="AN5111" t="str">
            <v>CONSUMER - NON IPO</v>
          </cell>
        </row>
        <row r="5112">
          <cell r="M5112">
            <v>43327.41</v>
          </cell>
          <cell r="N5112">
            <v>43327.41</v>
          </cell>
          <cell r="R5112">
            <v>1105.02</v>
          </cell>
          <cell r="AB5112" t="str">
            <v>Chirografario</v>
          </cell>
          <cell r="AK5112">
            <v>424727.32323287672</v>
          </cell>
          <cell r="AL5112" t="str">
            <v>Chirografario</v>
          </cell>
          <cell r="AM5112" t="str">
            <v>Chirografario - Altro</v>
          </cell>
          <cell r="AN5112" t="str">
            <v>SME &amp; CORP. - NON IPO</v>
          </cell>
        </row>
        <row r="5113">
          <cell r="M5113">
            <v>44468.640000000007</v>
          </cell>
          <cell r="N5113">
            <v>44468.640000000007</v>
          </cell>
          <cell r="R5113">
            <v>2007.24</v>
          </cell>
          <cell r="AB5113" t="str">
            <v>Chirografario</v>
          </cell>
          <cell r="AK5113">
            <v>639251.92898630153</v>
          </cell>
          <cell r="AL5113" t="str">
            <v>Chirografario</v>
          </cell>
          <cell r="AM5113" t="str">
            <v>Chirografario - Altro</v>
          </cell>
          <cell r="AN5113" t="str">
            <v>CONSUMER - NON IPO</v>
          </cell>
        </row>
        <row r="5114">
          <cell r="M5114">
            <v>27998.37</v>
          </cell>
          <cell r="N5114">
            <v>27998.370000000003</v>
          </cell>
          <cell r="R5114">
            <v>9930.07</v>
          </cell>
          <cell r="AB5114" t="str">
            <v>Chirografario</v>
          </cell>
          <cell r="AK5114">
            <v>200130.81460273976</v>
          </cell>
          <cell r="AL5114" t="str">
            <v>Chirografario</v>
          </cell>
          <cell r="AM5114" t="str">
            <v>Chirografario - Altro</v>
          </cell>
          <cell r="AN5114" t="str">
            <v>SME &amp; CORP. - NON IPO</v>
          </cell>
        </row>
        <row r="5115">
          <cell r="M5115">
            <v>9912.57</v>
          </cell>
          <cell r="N5115">
            <v>9912.57</v>
          </cell>
          <cell r="R5115">
            <v>1745.02</v>
          </cell>
          <cell r="AB5115" t="str">
            <v>Chirografario</v>
          </cell>
          <cell r="AK5115">
            <v>68491.785041095893</v>
          </cell>
          <cell r="AL5115" t="str">
            <v>Chirografario</v>
          </cell>
          <cell r="AM5115" t="str">
            <v>Chirografario - Altro</v>
          </cell>
          <cell r="AN5115" t="str">
            <v>CONSUMER - NON IPO</v>
          </cell>
        </row>
        <row r="5116">
          <cell r="M5116">
            <v>971.7</v>
          </cell>
          <cell r="N5116">
            <v>971.7</v>
          </cell>
          <cell r="R5116">
            <v>418.12</v>
          </cell>
          <cell r="AB5116" t="str">
            <v>Chirografario</v>
          </cell>
          <cell r="AK5116">
            <v>8335.3224657534265</v>
          </cell>
          <cell r="AL5116" t="str">
            <v>Chirografario</v>
          </cell>
          <cell r="AM5116" t="str">
            <v>Chirografario - Altro</v>
          </cell>
          <cell r="AN5116" t="str">
            <v>CONSUMER - NON IPO</v>
          </cell>
        </row>
        <row r="5117">
          <cell r="M5117">
            <v>2278</v>
          </cell>
          <cell r="N5117">
            <v>2278</v>
          </cell>
          <cell r="R5117">
            <v>0</v>
          </cell>
          <cell r="AB5117" t="str">
            <v>Chirografario</v>
          </cell>
          <cell r="AK5117">
            <v>15271.961643835617</v>
          </cell>
          <cell r="AL5117" t="str">
            <v>Chirografario</v>
          </cell>
          <cell r="AM5117" t="str">
            <v>Chirografario - Altro</v>
          </cell>
          <cell r="AN5117" t="str">
            <v>CONSUMER - NON IPO</v>
          </cell>
        </row>
        <row r="5118">
          <cell r="M5118">
            <v>17295.28</v>
          </cell>
          <cell r="N5118">
            <v>17295.28</v>
          </cell>
          <cell r="R5118">
            <v>8679.73</v>
          </cell>
          <cell r="AB5118" t="str">
            <v>Chirografario</v>
          </cell>
          <cell r="AK5118">
            <v>123625.71375342464</v>
          </cell>
          <cell r="AL5118" t="str">
            <v>Chirografario</v>
          </cell>
          <cell r="AM5118" t="str">
            <v>Chirografario - Altro</v>
          </cell>
          <cell r="AN5118" t="str">
            <v>SME &amp; CORP. - NON IPO</v>
          </cell>
        </row>
        <row r="5119">
          <cell r="M5119">
            <v>5813.57</v>
          </cell>
          <cell r="N5119">
            <v>5813.57</v>
          </cell>
          <cell r="R5119">
            <v>0</v>
          </cell>
          <cell r="AB5119" t="str">
            <v>Chirografario</v>
          </cell>
          <cell r="AK5119">
            <v>53038.871506849311</v>
          </cell>
          <cell r="AL5119" t="str">
            <v>Chirografario</v>
          </cell>
          <cell r="AM5119" t="str">
            <v>Chirografario - Altro</v>
          </cell>
          <cell r="AN5119" t="str">
            <v>CONSUMER - NON IPO</v>
          </cell>
        </row>
        <row r="5120">
          <cell r="M5120">
            <v>5410.61</v>
          </cell>
          <cell r="N5120">
            <v>5410.61</v>
          </cell>
          <cell r="R5120">
            <v>35.119999999999997</v>
          </cell>
          <cell r="AB5120" t="str">
            <v>Chirografario</v>
          </cell>
          <cell r="AK5120">
            <v>39549.335561643835</v>
          </cell>
          <cell r="AL5120" t="str">
            <v>Chirografario</v>
          </cell>
          <cell r="AM5120" t="str">
            <v>Chirografario - Altro</v>
          </cell>
          <cell r="AN5120" t="str">
            <v>CONSUMER - NON IPO</v>
          </cell>
        </row>
        <row r="5121">
          <cell r="M5121">
            <v>14086.67</v>
          </cell>
          <cell r="N5121">
            <v>14086.67</v>
          </cell>
          <cell r="R5121">
            <v>1026.56</v>
          </cell>
          <cell r="AB5121" t="str">
            <v>Chirografario</v>
          </cell>
          <cell r="AK5121">
            <v>186754.5099452055</v>
          </cell>
          <cell r="AL5121" t="str">
            <v>Chirografario</v>
          </cell>
          <cell r="AM5121" t="str">
            <v>Chirografario - Altro</v>
          </cell>
          <cell r="AN5121" t="str">
            <v>SME &amp; CORP. - NON IPO</v>
          </cell>
        </row>
        <row r="5122">
          <cell r="M5122">
            <v>2823.24</v>
          </cell>
          <cell r="N5122">
            <v>2823.24</v>
          </cell>
          <cell r="R5122">
            <v>204.95</v>
          </cell>
          <cell r="AB5122" t="str">
            <v>Chirografario</v>
          </cell>
          <cell r="AK5122">
            <v>37429.200986301366</v>
          </cell>
          <cell r="AL5122" t="str">
            <v>Chirografario</v>
          </cell>
          <cell r="AM5122" t="str">
            <v>Chirografario - Altro</v>
          </cell>
          <cell r="AN5122" t="str">
            <v>CONSUMER - NON IPO</v>
          </cell>
        </row>
        <row r="5123">
          <cell r="M5123">
            <v>1419.77</v>
          </cell>
          <cell r="N5123">
            <v>1419.77</v>
          </cell>
          <cell r="R5123">
            <v>1238.3599999999999</v>
          </cell>
          <cell r="AB5123" t="str">
            <v>Chirografario</v>
          </cell>
          <cell r="AK5123">
            <v>9510.5141095890413</v>
          </cell>
          <cell r="AL5123" t="str">
            <v>Chirografario</v>
          </cell>
          <cell r="AM5123" t="str">
            <v>Chirografario - Altro</v>
          </cell>
          <cell r="AN5123" t="str">
            <v>SME &amp; CORP. - NON IPO</v>
          </cell>
        </row>
        <row r="5124">
          <cell r="M5124">
            <v>19935.669999999998</v>
          </cell>
          <cell r="N5124">
            <v>19935.669999999998</v>
          </cell>
          <cell r="R5124">
            <v>13214.83</v>
          </cell>
          <cell r="AB5124" t="str">
            <v>Chirografario</v>
          </cell>
          <cell r="AK5124">
            <v>159321.50517808218</v>
          </cell>
          <cell r="AL5124" t="str">
            <v>Chirografario</v>
          </cell>
          <cell r="AM5124" t="str">
            <v>Chirografario - Altro</v>
          </cell>
          <cell r="AN5124" t="str">
            <v>SME &amp; CORP. - NON IPO</v>
          </cell>
        </row>
        <row r="5125">
          <cell r="M5125">
            <v>5076.91</v>
          </cell>
          <cell r="N5125">
            <v>5076.91</v>
          </cell>
          <cell r="R5125">
            <v>832.62</v>
          </cell>
          <cell r="AB5125" t="str">
            <v>Chirografario</v>
          </cell>
          <cell r="AK5125">
            <v>43550.151260273975</v>
          </cell>
          <cell r="AL5125" t="str">
            <v>Chirografario</v>
          </cell>
          <cell r="AM5125" t="str">
            <v>Chirografario - Altro</v>
          </cell>
          <cell r="AN5125" t="str">
            <v>CONSUMER - NON IPO</v>
          </cell>
        </row>
        <row r="5126">
          <cell r="M5126">
            <v>10624.89</v>
          </cell>
          <cell r="N5126">
            <v>10624.890000000001</v>
          </cell>
          <cell r="R5126">
            <v>1775.35</v>
          </cell>
          <cell r="AB5126" t="str">
            <v>Chirografario</v>
          </cell>
          <cell r="AK5126">
            <v>91141.179698630149</v>
          </cell>
          <cell r="AL5126" t="str">
            <v>Chirografario</v>
          </cell>
          <cell r="AM5126" t="str">
            <v>Chirografario - Altro</v>
          </cell>
          <cell r="AN5126" t="str">
            <v>CONSUMER - NON IPO</v>
          </cell>
        </row>
        <row r="5127">
          <cell r="M5127">
            <v>2176.54</v>
          </cell>
          <cell r="N5127">
            <v>2176.54</v>
          </cell>
          <cell r="R5127">
            <v>361.47</v>
          </cell>
          <cell r="AB5127" t="str">
            <v>Chirografario</v>
          </cell>
          <cell r="AK5127">
            <v>18670.539013698632</v>
          </cell>
          <cell r="AL5127" t="str">
            <v>Chirografario</v>
          </cell>
          <cell r="AM5127" t="str">
            <v>Chirografario - Altro</v>
          </cell>
          <cell r="AN5127" t="str">
            <v>CONSUMER - NON IPO</v>
          </cell>
        </row>
        <row r="5128">
          <cell r="M5128">
            <v>2957.41</v>
          </cell>
          <cell r="N5128">
            <v>2957.41</v>
          </cell>
          <cell r="R5128">
            <v>865.93</v>
          </cell>
          <cell r="AB5128" t="str">
            <v>Chirografario</v>
          </cell>
          <cell r="AK5128">
            <v>29274.307753424659</v>
          </cell>
          <cell r="AL5128" t="str">
            <v>Chirografario</v>
          </cell>
          <cell r="AM5128" t="str">
            <v>Chirografario - Altro</v>
          </cell>
          <cell r="AN5128" t="str">
            <v>CONSUMER - NON IPO</v>
          </cell>
        </row>
        <row r="5129">
          <cell r="M5129">
            <v>2719.54</v>
          </cell>
          <cell r="N5129">
            <v>2719.54</v>
          </cell>
          <cell r="R5129">
            <v>144.63999999999999</v>
          </cell>
          <cell r="AB5129" t="str">
            <v>Chirografario</v>
          </cell>
          <cell r="AK5129">
            <v>34221.499232876711</v>
          </cell>
          <cell r="AL5129" t="str">
            <v>Chirografario</v>
          </cell>
          <cell r="AM5129" t="str">
            <v>Chirografario - Altro</v>
          </cell>
          <cell r="AN5129" t="str">
            <v>SME &amp; CORP. - NON IPO</v>
          </cell>
        </row>
        <row r="5130">
          <cell r="M5130">
            <v>7095.34</v>
          </cell>
          <cell r="N5130">
            <v>7095.34</v>
          </cell>
          <cell r="R5130">
            <v>5054.01</v>
          </cell>
          <cell r="AB5130" t="str">
            <v>Chirografario</v>
          </cell>
          <cell r="AK5130">
            <v>48656.537041095893</v>
          </cell>
          <cell r="AL5130" t="str">
            <v>Chirografario</v>
          </cell>
          <cell r="AM5130" t="str">
            <v>Chirografario - Altro</v>
          </cell>
          <cell r="AN5130" t="str">
            <v>SME &amp; CORP. - NON IPO</v>
          </cell>
        </row>
        <row r="5131">
          <cell r="M5131">
            <v>69349.240000000005</v>
          </cell>
          <cell r="N5131">
            <v>69349.240000000005</v>
          </cell>
          <cell r="R5131">
            <v>15905.43</v>
          </cell>
          <cell r="AB5131" t="str">
            <v>Chirografario</v>
          </cell>
          <cell r="AK5131">
            <v>94808.960986301376</v>
          </cell>
          <cell r="AL5131" t="str">
            <v>Chirografario</v>
          </cell>
          <cell r="AM5131" t="str">
            <v>Chirografario - Altro</v>
          </cell>
          <cell r="AN5131" t="str">
            <v>SME &amp; CORP. - NON IPO</v>
          </cell>
        </row>
        <row r="5132">
          <cell r="M5132">
            <v>348.5</v>
          </cell>
          <cell r="N5132">
            <v>348.5</v>
          </cell>
          <cell r="R5132">
            <v>0</v>
          </cell>
          <cell r="AB5132" t="str">
            <v>Chirografario</v>
          </cell>
          <cell r="AK5132">
            <v>1264.1479452054796</v>
          </cell>
          <cell r="AL5132" t="str">
            <v>Chirografario</v>
          </cell>
          <cell r="AM5132" t="str">
            <v>Chirografario - Altro</v>
          </cell>
          <cell r="AN5132" t="str">
            <v>CONSUMER - NON IPO</v>
          </cell>
        </row>
        <row r="5133">
          <cell r="M5133">
            <v>4104.13</v>
          </cell>
          <cell r="N5133">
            <v>4104.13</v>
          </cell>
          <cell r="R5133">
            <v>2688.61</v>
          </cell>
          <cell r="AB5133" t="str">
            <v>Chirografario</v>
          </cell>
          <cell r="AK5133">
            <v>10041.063260273972</v>
          </cell>
          <cell r="AL5133" t="str">
            <v>Chirografario</v>
          </cell>
          <cell r="AM5133" t="str">
            <v>Chirografario - Altro</v>
          </cell>
          <cell r="AN5133" t="str">
            <v>SME &amp; CORP. - NON IPO</v>
          </cell>
        </row>
        <row r="5134">
          <cell r="M5134">
            <v>397.63</v>
          </cell>
          <cell r="N5134">
            <v>397.63</v>
          </cell>
          <cell r="R5134">
            <v>13.09</v>
          </cell>
          <cell r="AB5134" t="str">
            <v>Chirografario</v>
          </cell>
          <cell r="AK5134">
            <v>574.11235616438353</v>
          </cell>
          <cell r="AL5134" t="str">
            <v>Chirografario</v>
          </cell>
          <cell r="AM5134" t="str">
            <v>Chirografario - Altro</v>
          </cell>
          <cell r="AN5134" t="str">
            <v>CONSUMER - NON IPO</v>
          </cell>
        </row>
        <row r="5135">
          <cell r="M5135">
            <v>3058.47</v>
          </cell>
          <cell r="N5135">
            <v>3058.47</v>
          </cell>
          <cell r="R5135">
            <v>0</v>
          </cell>
          <cell r="AB5135" t="str">
            <v>Chirografario</v>
          </cell>
          <cell r="AK5135">
            <v>22272.365095890407</v>
          </cell>
          <cell r="AL5135" t="str">
            <v>Chirografario</v>
          </cell>
          <cell r="AM5135" t="str">
            <v>Chirografario - Altro</v>
          </cell>
          <cell r="AN5135" t="str">
            <v>CONSUMER - NON IPO</v>
          </cell>
        </row>
        <row r="5136">
          <cell r="M5136">
            <v>5621.05</v>
          </cell>
          <cell r="N5136">
            <v>5621.05</v>
          </cell>
          <cell r="R5136">
            <v>2470.7800000000002</v>
          </cell>
          <cell r="AB5136" t="str">
            <v>Chirografario</v>
          </cell>
          <cell r="AK5136">
            <v>36914.128356164387</v>
          </cell>
          <cell r="AL5136" t="str">
            <v>Chirografario</v>
          </cell>
          <cell r="AM5136" t="str">
            <v>Chirografario - Altro</v>
          </cell>
          <cell r="AN5136" t="str">
            <v>CONSUMER - NON IPO</v>
          </cell>
        </row>
        <row r="5137">
          <cell r="M5137">
            <v>27331.59</v>
          </cell>
          <cell r="N5137">
            <v>27331.59</v>
          </cell>
          <cell r="R5137">
            <v>3035.3</v>
          </cell>
          <cell r="AB5137" t="str">
            <v>Chirografario</v>
          </cell>
          <cell r="AK5137">
            <v>33172.313342465757</v>
          </cell>
          <cell r="AL5137" t="str">
            <v>Chirografario</v>
          </cell>
          <cell r="AM5137" t="str">
            <v>Chirografario - Altro</v>
          </cell>
          <cell r="AN5137" t="str">
            <v>CONSUMER - NON IPO</v>
          </cell>
        </row>
        <row r="5138">
          <cell r="M5138">
            <v>327.93</v>
          </cell>
          <cell r="N5138">
            <v>327.93</v>
          </cell>
          <cell r="R5138">
            <v>45.66</v>
          </cell>
          <cell r="AB5138" t="str">
            <v>Chirografario</v>
          </cell>
          <cell r="AK5138">
            <v>645.07873972602738</v>
          </cell>
          <cell r="AL5138" t="str">
            <v>Chirografario</v>
          </cell>
          <cell r="AM5138" t="str">
            <v>Chirografario - Altro</v>
          </cell>
          <cell r="AN5138" t="str">
            <v>SME &amp; CORP. - NON IPO</v>
          </cell>
        </row>
        <row r="5139">
          <cell r="M5139">
            <v>22918.06</v>
          </cell>
          <cell r="N5139">
            <v>22918.06</v>
          </cell>
          <cell r="R5139">
            <v>849.56999999999994</v>
          </cell>
          <cell r="AB5139" t="str">
            <v>Chirografario</v>
          </cell>
          <cell r="AK5139">
            <v>300257.98060273973</v>
          </cell>
          <cell r="AL5139" t="str">
            <v>Chirografario</v>
          </cell>
          <cell r="AM5139" t="str">
            <v>Chirografario - Altro</v>
          </cell>
          <cell r="AN5139" t="str">
            <v>CONSUMER - NON IPO</v>
          </cell>
        </row>
        <row r="5140">
          <cell r="M5140">
            <v>4032.62</v>
          </cell>
          <cell r="N5140">
            <v>4032.62</v>
          </cell>
          <cell r="R5140">
            <v>725.92</v>
          </cell>
          <cell r="AB5140" t="str">
            <v>Chirografario</v>
          </cell>
          <cell r="AK5140">
            <v>23599.113205479451</v>
          </cell>
          <cell r="AL5140" t="str">
            <v>Chirografario</v>
          </cell>
          <cell r="AM5140" t="str">
            <v>Chirografario - Altro</v>
          </cell>
          <cell r="AN5140" t="str">
            <v>CONSUMER - NON IPO</v>
          </cell>
        </row>
        <row r="5141">
          <cell r="M5141">
            <v>48737.67</v>
          </cell>
          <cell r="N5141">
            <v>48737.67</v>
          </cell>
          <cell r="R5141">
            <v>4282.8599999999997</v>
          </cell>
          <cell r="AB5141" t="str">
            <v>Chirografario</v>
          </cell>
          <cell r="AK5141">
            <v>218184.52816438355</v>
          </cell>
          <cell r="AL5141" t="str">
            <v>Chirografario</v>
          </cell>
          <cell r="AM5141" t="str">
            <v>Chirografario - Altro</v>
          </cell>
          <cell r="AN5141" t="str">
            <v>SME &amp; CORP. - NON IPO</v>
          </cell>
        </row>
        <row r="5142">
          <cell r="M5142">
            <v>20917.45</v>
          </cell>
          <cell r="N5142">
            <v>20917.45</v>
          </cell>
          <cell r="R5142">
            <v>8303.0499999999993</v>
          </cell>
          <cell r="AB5142" t="str">
            <v>Chirografario</v>
          </cell>
          <cell r="AK5142">
            <v>59886.945890410956</v>
          </cell>
          <cell r="AL5142" t="str">
            <v>Chirografario</v>
          </cell>
          <cell r="AM5142" t="str">
            <v>Chirografario - Altro</v>
          </cell>
          <cell r="AN5142" t="str">
            <v>SME &amp; CORP. - NON IPO</v>
          </cell>
        </row>
        <row r="5143">
          <cell r="M5143">
            <v>18232.920000000002</v>
          </cell>
          <cell r="N5143">
            <v>18232.919999999998</v>
          </cell>
          <cell r="R5143">
            <v>3345.8</v>
          </cell>
          <cell r="AB5143" t="str">
            <v>Chirografario</v>
          </cell>
          <cell r="AK5143">
            <v>205857.15978082191</v>
          </cell>
          <cell r="AL5143" t="str">
            <v>Chirografario</v>
          </cell>
          <cell r="AM5143" t="str">
            <v>Chirografario - Altro</v>
          </cell>
          <cell r="AN5143" t="str">
            <v>CONSUMER - NON IPO</v>
          </cell>
        </row>
        <row r="5144">
          <cell r="M5144">
            <v>1057.46</v>
          </cell>
          <cell r="N5144">
            <v>1057.46</v>
          </cell>
          <cell r="R5144">
            <v>684.82</v>
          </cell>
          <cell r="AB5144" t="str">
            <v>Chirografario</v>
          </cell>
          <cell r="AK5144">
            <v>2688.5558356164388</v>
          </cell>
          <cell r="AL5144" t="str">
            <v>Chirografario</v>
          </cell>
          <cell r="AM5144" t="str">
            <v>Chirografario - Altro</v>
          </cell>
          <cell r="AN5144" t="str">
            <v>CONSUMER - NON IPO</v>
          </cell>
        </row>
        <row r="5145">
          <cell r="M5145">
            <v>20887.490000000002</v>
          </cell>
          <cell r="N5145">
            <v>20887.489999999998</v>
          </cell>
          <cell r="R5145">
            <v>13862.56</v>
          </cell>
          <cell r="AB5145" t="str">
            <v>Chirografario</v>
          </cell>
          <cell r="AK5145">
            <v>156455.88399999999</v>
          </cell>
          <cell r="AL5145" t="str">
            <v>Chirografario</v>
          </cell>
          <cell r="AM5145" t="str">
            <v>Chirografario - Altro</v>
          </cell>
          <cell r="AN5145" t="str">
            <v>SME &amp; CORP. - NON IPO</v>
          </cell>
        </row>
        <row r="5146">
          <cell r="M5146">
            <v>1861.66</v>
          </cell>
          <cell r="N5146">
            <v>1861.66</v>
          </cell>
          <cell r="R5146">
            <v>0</v>
          </cell>
          <cell r="AB5146" t="str">
            <v>Chirografario</v>
          </cell>
          <cell r="AK5146">
            <v>7834.2733150684926</v>
          </cell>
          <cell r="AL5146" t="str">
            <v>Chirografario</v>
          </cell>
          <cell r="AM5146" t="str">
            <v>Chirografario - Altro</v>
          </cell>
          <cell r="AN5146" t="str">
            <v>CONSUMER - NON IPO</v>
          </cell>
        </row>
        <row r="5147">
          <cell r="M5147">
            <v>2455.2999999999997</v>
          </cell>
          <cell r="N5147">
            <v>2455.3000000000002</v>
          </cell>
          <cell r="R5147">
            <v>1349.59</v>
          </cell>
          <cell r="AB5147" t="str">
            <v>Chirografario</v>
          </cell>
          <cell r="AK5147">
            <v>14240.74</v>
          </cell>
          <cell r="AL5147" t="str">
            <v>Chirografario</v>
          </cell>
          <cell r="AM5147" t="str">
            <v>Chirografario - Altro</v>
          </cell>
          <cell r="AN5147" t="str">
            <v>CONSUMER - NON IPO</v>
          </cell>
        </row>
        <row r="5148">
          <cell r="M5148">
            <v>1166.22</v>
          </cell>
          <cell r="N5148">
            <v>1166.22</v>
          </cell>
          <cell r="R5148">
            <v>0</v>
          </cell>
          <cell r="AB5148" t="str">
            <v>Chirografario</v>
          </cell>
          <cell r="AK5148">
            <v>4747.9532054794518</v>
          </cell>
          <cell r="AL5148" t="str">
            <v>Chirografario</v>
          </cell>
          <cell r="AM5148" t="str">
            <v>Chirografario - Altro</v>
          </cell>
          <cell r="AN5148" t="str">
            <v>CONSUMER - NON IPO</v>
          </cell>
        </row>
        <row r="5149">
          <cell r="M5149">
            <v>2449.96</v>
          </cell>
          <cell r="N5149">
            <v>2449.96</v>
          </cell>
          <cell r="R5149">
            <v>1772.35</v>
          </cell>
          <cell r="AB5149" t="str">
            <v>Chirografario</v>
          </cell>
          <cell r="AK5149">
            <v>17351.086575342466</v>
          </cell>
          <cell r="AL5149" t="str">
            <v>Chirografario</v>
          </cell>
          <cell r="AM5149" t="str">
            <v>Chirografario - Altro</v>
          </cell>
          <cell r="AN5149" t="str">
            <v>CONSUMER - NON IPO</v>
          </cell>
        </row>
        <row r="5150">
          <cell r="M5150">
            <v>10169.9</v>
          </cell>
          <cell r="N5150">
            <v>10169.9</v>
          </cell>
          <cell r="R5150">
            <v>4503.5</v>
          </cell>
          <cell r="AB5150" t="str">
            <v>Chirografario</v>
          </cell>
          <cell r="AK5150">
            <v>39620.815890410959</v>
          </cell>
          <cell r="AL5150" t="str">
            <v>Chirografario</v>
          </cell>
          <cell r="AM5150" t="str">
            <v>Chirografario - Altro</v>
          </cell>
          <cell r="AN5150" t="str">
            <v>CONSUMER - NON IPO</v>
          </cell>
        </row>
        <row r="5151">
          <cell r="M5151">
            <v>4011.71</v>
          </cell>
          <cell r="N5151">
            <v>4011.71</v>
          </cell>
          <cell r="R5151">
            <v>1068.8</v>
          </cell>
          <cell r="AB5151" t="str">
            <v>Chirografario</v>
          </cell>
          <cell r="AK5151">
            <v>42425.20712328767</v>
          </cell>
          <cell r="AL5151" t="str">
            <v>Chirografario</v>
          </cell>
          <cell r="AM5151" t="str">
            <v>Chirografario - Altro</v>
          </cell>
          <cell r="AN5151" t="str">
            <v>CONSUMER - NON IPO</v>
          </cell>
        </row>
        <row r="5152">
          <cell r="M5152">
            <v>3724</v>
          </cell>
          <cell r="N5152">
            <v>3724</v>
          </cell>
          <cell r="R5152">
            <v>260.60000000000002</v>
          </cell>
          <cell r="AB5152" t="str">
            <v>Chirografario</v>
          </cell>
          <cell r="AK5152">
            <v>7539.8246575342464</v>
          </cell>
          <cell r="AL5152" t="str">
            <v>Chirografario</v>
          </cell>
          <cell r="AM5152" t="str">
            <v>Chirografario - Altro</v>
          </cell>
          <cell r="AN5152" t="str">
            <v>CONSUMER - NON IPO</v>
          </cell>
        </row>
        <row r="5153">
          <cell r="M5153">
            <v>22791.75</v>
          </cell>
          <cell r="N5153">
            <v>22791.75</v>
          </cell>
          <cell r="R5153">
            <v>13689.18</v>
          </cell>
          <cell r="AB5153" t="str">
            <v>Chirografario</v>
          </cell>
          <cell r="AK5153">
            <v>241030.56164383559</v>
          </cell>
          <cell r="AL5153" t="str">
            <v>Chirografario</v>
          </cell>
          <cell r="AM5153" t="str">
            <v>Chirografario - Altro</v>
          </cell>
          <cell r="AN5153" t="str">
            <v>SME &amp; CORP. - NON IPO</v>
          </cell>
        </row>
        <row r="5154">
          <cell r="M5154">
            <v>10340.41</v>
          </cell>
          <cell r="N5154">
            <v>10340.41</v>
          </cell>
          <cell r="R5154">
            <v>8567.08</v>
          </cell>
          <cell r="AB5154" t="str">
            <v>Chirografario</v>
          </cell>
          <cell r="AK5154">
            <v>109296.71720547945</v>
          </cell>
          <cell r="AL5154" t="str">
            <v>Chirografario</v>
          </cell>
          <cell r="AM5154" t="str">
            <v>Chirografario - Altro</v>
          </cell>
          <cell r="AN5154" t="str">
            <v>SME &amp; CORP. - NON IPO</v>
          </cell>
        </row>
        <row r="5155">
          <cell r="M5155">
            <v>34908.47</v>
          </cell>
          <cell r="N5155">
            <v>34908.47</v>
          </cell>
          <cell r="R5155">
            <v>2102.59</v>
          </cell>
          <cell r="AB5155" t="str">
            <v>Chirografario</v>
          </cell>
          <cell r="AK5155">
            <v>205338.3153150685</v>
          </cell>
          <cell r="AL5155" t="str">
            <v>Chirografario</v>
          </cell>
          <cell r="AM5155" t="str">
            <v>Chirografario - Altro</v>
          </cell>
          <cell r="AN5155" t="str">
            <v>SME &amp; CORP. - NON IPO</v>
          </cell>
        </row>
        <row r="5156">
          <cell r="M5156">
            <v>5650.08</v>
          </cell>
          <cell r="N5156">
            <v>5650.08</v>
          </cell>
          <cell r="R5156">
            <v>2886.96</v>
          </cell>
          <cell r="AB5156" t="str">
            <v>Chirografario</v>
          </cell>
          <cell r="AK5156">
            <v>14040.061808219178</v>
          </cell>
          <cell r="AL5156" t="str">
            <v>Chirografario</v>
          </cell>
          <cell r="AM5156" t="str">
            <v>Chirografario - Altro</v>
          </cell>
          <cell r="AN5156" t="str">
            <v>CONSUMER - NON IPO</v>
          </cell>
        </row>
        <row r="5157">
          <cell r="M5157">
            <v>6941.4</v>
          </cell>
          <cell r="N5157">
            <v>6941.4</v>
          </cell>
          <cell r="R5157">
            <v>4084.03</v>
          </cell>
          <cell r="AB5157" t="str">
            <v>Chirografario</v>
          </cell>
          <cell r="AK5157">
            <v>18332.903013698629</v>
          </cell>
          <cell r="AL5157" t="str">
            <v>Chirografario</v>
          </cell>
          <cell r="AM5157" t="str">
            <v>Chirografario - Altro</v>
          </cell>
          <cell r="AN5157" t="str">
            <v>CONSUMER - NON IPO</v>
          </cell>
        </row>
        <row r="5158">
          <cell r="M5158">
            <v>32456.9</v>
          </cell>
          <cell r="N5158">
            <v>32456.9</v>
          </cell>
          <cell r="R5158">
            <v>12027.349999999999</v>
          </cell>
          <cell r="AB5158" t="str">
            <v>Chirografario</v>
          </cell>
          <cell r="AK5158">
            <v>55665.806575342467</v>
          </cell>
          <cell r="AL5158" t="str">
            <v>Chirografario</v>
          </cell>
          <cell r="AM5158" t="str">
            <v>Chirografario - Altro</v>
          </cell>
          <cell r="AN5158" t="str">
            <v>SME &amp; CORP. - NON IPO</v>
          </cell>
        </row>
        <row r="5159">
          <cell r="M5159">
            <v>2922.88</v>
          </cell>
          <cell r="N5159">
            <v>2922.8799999999997</v>
          </cell>
          <cell r="R5159">
            <v>0</v>
          </cell>
          <cell r="AB5159" t="str">
            <v>Chirografario</v>
          </cell>
          <cell r="AK5159">
            <v>3955.897863013698</v>
          </cell>
          <cell r="AL5159" t="str">
            <v>Chirografario</v>
          </cell>
          <cell r="AM5159" t="str">
            <v>Chirografario - Altro</v>
          </cell>
          <cell r="AN5159" t="str">
            <v>CONSUMER - NON IPO</v>
          </cell>
        </row>
        <row r="5160">
          <cell r="M5160">
            <v>43791.25</v>
          </cell>
          <cell r="N5160">
            <v>43791.25</v>
          </cell>
          <cell r="R5160">
            <v>16596.41</v>
          </cell>
          <cell r="AB5160" t="str">
            <v>Chirografario</v>
          </cell>
          <cell r="AK5160">
            <v>75104.993150684939</v>
          </cell>
          <cell r="AL5160" t="str">
            <v>Chirografario</v>
          </cell>
          <cell r="AM5160" t="str">
            <v>Chirografario - Altro</v>
          </cell>
          <cell r="AN5160" t="str">
            <v>SME &amp; CORP. - NON IPO</v>
          </cell>
        </row>
        <row r="5161">
          <cell r="M5161">
            <v>2096.3000000000002</v>
          </cell>
          <cell r="N5161">
            <v>2096.2999999999997</v>
          </cell>
          <cell r="R5161">
            <v>0</v>
          </cell>
          <cell r="AB5161" t="str">
            <v>Chirografario</v>
          </cell>
          <cell r="AK5161">
            <v>8459.8627397260279</v>
          </cell>
          <cell r="AL5161" t="str">
            <v>Chirografario</v>
          </cell>
          <cell r="AM5161" t="str">
            <v>Chirografario - Altro</v>
          </cell>
          <cell r="AN5161" t="str">
            <v>CONSUMER - NON IPO</v>
          </cell>
        </row>
        <row r="5162">
          <cell r="M5162">
            <v>14688.52</v>
          </cell>
          <cell r="N5162">
            <v>14688.52</v>
          </cell>
          <cell r="R5162">
            <v>7846.29</v>
          </cell>
          <cell r="AB5162" t="str">
            <v>Chirografario</v>
          </cell>
          <cell r="AK5162">
            <v>70263.440876712339</v>
          </cell>
          <cell r="AL5162" t="str">
            <v>Chirografario</v>
          </cell>
          <cell r="AM5162" t="str">
            <v>Chirografario - Altro</v>
          </cell>
          <cell r="AN5162" t="str">
            <v>SME &amp; CORP. - NON IPO</v>
          </cell>
        </row>
        <row r="5163">
          <cell r="M5163">
            <v>5540.06</v>
          </cell>
          <cell r="N5163">
            <v>5540.06</v>
          </cell>
          <cell r="R5163">
            <v>204.23</v>
          </cell>
          <cell r="AB5163" t="str">
            <v>Chirografario</v>
          </cell>
          <cell r="AK5163">
            <v>8681.9570410958913</v>
          </cell>
          <cell r="AL5163" t="str">
            <v>Chirografario</v>
          </cell>
          <cell r="AM5163" t="str">
            <v>Chirografario - Altro</v>
          </cell>
          <cell r="AN5163" t="str">
            <v>CONSUMER - NON IPO</v>
          </cell>
        </row>
        <row r="5164">
          <cell r="M5164">
            <v>7711.78</v>
          </cell>
          <cell r="N5164">
            <v>7711.7800000000007</v>
          </cell>
          <cell r="R5164">
            <v>269.82</v>
          </cell>
          <cell r="AB5164" t="str">
            <v>Chirografario</v>
          </cell>
          <cell r="AK5164">
            <v>15613.713479452057</v>
          </cell>
          <cell r="AL5164" t="str">
            <v>Chirografario</v>
          </cell>
          <cell r="AM5164" t="str">
            <v>Chirografario - Altro</v>
          </cell>
          <cell r="AN5164" t="str">
            <v>CONSUMER - NON IPO</v>
          </cell>
        </row>
        <row r="5165">
          <cell r="M5165">
            <v>20253.03</v>
          </cell>
          <cell r="N5165">
            <v>20253.03</v>
          </cell>
          <cell r="R5165">
            <v>1369.22</v>
          </cell>
          <cell r="AB5165" t="str">
            <v>Chirografario</v>
          </cell>
          <cell r="AK5165">
            <v>41005.449780821917</v>
          </cell>
          <cell r="AL5165" t="str">
            <v>Chirografario</v>
          </cell>
          <cell r="AM5165" t="str">
            <v>Chirografario - Altro</v>
          </cell>
          <cell r="AN5165" t="str">
            <v>SME &amp; CORP. - NON IPO</v>
          </cell>
        </row>
        <row r="5166">
          <cell r="M5166">
            <v>9006.32</v>
          </cell>
          <cell r="N5166">
            <v>9006.32</v>
          </cell>
          <cell r="R5166">
            <v>768.81</v>
          </cell>
          <cell r="AB5166" t="str">
            <v>Chirografario</v>
          </cell>
          <cell r="AK5166">
            <v>82759.444602739735</v>
          </cell>
          <cell r="AL5166" t="str">
            <v>Chirografario</v>
          </cell>
          <cell r="AM5166" t="str">
            <v>Chirografario - Altro</v>
          </cell>
          <cell r="AN5166" t="str">
            <v>CONSUMER - NON IPO</v>
          </cell>
        </row>
        <row r="5167">
          <cell r="M5167">
            <v>684.33</v>
          </cell>
          <cell r="N5167">
            <v>684.33</v>
          </cell>
          <cell r="R5167">
            <v>0</v>
          </cell>
          <cell r="AB5167" t="str">
            <v>Chirografario</v>
          </cell>
          <cell r="AK5167">
            <v>1248.667890410959</v>
          </cell>
          <cell r="AL5167" t="str">
            <v>Chirografario</v>
          </cell>
          <cell r="AM5167" t="str">
            <v>Chirografario - Altro</v>
          </cell>
          <cell r="AN5167" t="str">
            <v>CONSUMER - NON IPO</v>
          </cell>
        </row>
        <row r="5168">
          <cell r="M5168">
            <v>1344.44</v>
          </cell>
          <cell r="N5168">
            <v>1344.44</v>
          </cell>
          <cell r="R5168">
            <v>0</v>
          </cell>
          <cell r="AB5168" t="str">
            <v>Chirografario</v>
          </cell>
          <cell r="AK5168">
            <v>2305.8066849315069</v>
          </cell>
          <cell r="AL5168" t="str">
            <v>Chirografario</v>
          </cell>
          <cell r="AM5168" t="str">
            <v>Chirografario - Altro</v>
          </cell>
          <cell r="AN5168" t="str">
            <v>CONSUMER - NON IPO</v>
          </cell>
        </row>
        <row r="5169">
          <cell r="M5169">
            <v>4254.16</v>
          </cell>
          <cell r="N5169">
            <v>4254.16</v>
          </cell>
          <cell r="R5169">
            <v>763.68</v>
          </cell>
          <cell r="AB5169" t="str">
            <v>Chirografario</v>
          </cell>
          <cell r="AK5169">
            <v>29580.981041095889</v>
          </cell>
          <cell r="AL5169" t="str">
            <v>Chirografario</v>
          </cell>
          <cell r="AM5169" t="str">
            <v>Chirografario - Altro</v>
          </cell>
          <cell r="AN5169" t="str">
            <v>SME &amp; CORP. - NON IPO</v>
          </cell>
        </row>
        <row r="5170">
          <cell r="M5170">
            <v>30003.86</v>
          </cell>
          <cell r="N5170">
            <v>30003.86</v>
          </cell>
          <cell r="R5170">
            <v>2877.55</v>
          </cell>
          <cell r="AB5170" t="str">
            <v>Chirografario</v>
          </cell>
          <cell r="AK5170">
            <v>458442.54032876709</v>
          </cell>
          <cell r="AL5170" t="str">
            <v>Chirografario</v>
          </cell>
          <cell r="AM5170" t="str">
            <v>Chirografario - Altro</v>
          </cell>
          <cell r="AN5170" t="str">
            <v>SME &amp; CORP. - NON IPO</v>
          </cell>
        </row>
        <row r="5171">
          <cell r="M5171">
            <v>73993.51999999999</v>
          </cell>
          <cell r="N5171">
            <v>73993.51999999999</v>
          </cell>
          <cell r="R5171">
            <v>6200.9800000000005</v>
          </cell>
          <cell r="AB5171" t="str">
            <v>Chirografario</v>
          </cell>
          <cell r="AK5171">
            <v>791426.58104109578</v>
          </cell>
          <cell r="AL5171" t="str">
            <v>Chirografario</v>
          </cell>
          <cell r="AM5171" t="str">
            <v>Chirografario - Altro</v>
          </cell>
          <cell r="AN5171" t="str">
            <v>CONSUMER - NON IPO</v>
          </cell>
        </row>
        <row r="5172">
          <cell r="M5172">
            <v>22661.99</v>
          </cell>
          <cell r="N5172">
            <v>22661.99</v>
          </cell>
          <cell r="R5172">
            <v>3822.21</v>
          </cell>
          <cell r="AB5172" t="str">
            <v>Chirografario</v>
          </cell>
          <cell r="AK5172">
            <v>178874.50189041096</v>
          </cell>
          <cell r="AL5172" t="str">
            <v>Chirografario</v>
          </cell>
          <cell r="AM5172" t="str">
            <v>Chirografario - Altro</v>
          </cell>
          <cell r="AN5172" t="str">
            <v>CONSUMER - NON IPO</v>
          </cell>
        </row>
        <row r="5173">
          <cell r="M5173">
            <v>33031.589999999997</v>
          </cell>
          <cell r="N5173">
            <v>33031.590000000004</v>
          </cell>
          <cell r="R5173">
            <v>0</v>
          </cell>
          <cell r="AB5173" t="str">
            <v>Chirografario</v>
          </cell>
          <cell r="AK5173">
            <v>439908.38079452055</v>
          </cell>
          <cell r="AL5173" t="str">
            <v>Chirografario</v>
          </cell>
          <cell r="AM5173" t="str">
            <v>Chirografario - Altro</v>
          </cell>
          <cell r="AN5173" t="str">
            <v>SME &amp; CORP. - NON IPO</v>
          </cell>
        </row>
        <row r="5174">
          <cell r="M5174">
            <v>34120.199999999997</v>
          </cell>
          <cell r="N5174">
            <v>34120.199999999997</v>
          </cell>
          <cell r="R5174">
            <v>5803.49</v>
          </cell>
          <cell r="AB5174" t="str">
            <v>Chirografario</v>
          </cell>
          <cell r="AK5174">
            <v>324001.67999999993</v>
          </cell>
          <cell r="AL5174" t="str">
            <v>Chirografario</v>
          </cell>
          <cell r="AM5174" t="str">
            <v>Chirografario - Altro</v>
          </cell>
          <cell r="AN5174" t="str">
            <v>CONSUMER - NON IPO</v>
          </cell>
        </row>
        <row r="5175">
          <cell r="M5175">
            <v>9256.36</v>
          </cell>
          <cell r="N5175">
            <v>9256.36</v>
          </cell>
          <cell r="R5175">
            <v>1154.48</v>
          </cell>
          <cell r="AB5175" t="str">
            <v>Chirografario</v>
          </cell>
          <cell r="AK5175">
            <v>84702.033972602745</v>
          </cell>
          <cell r="AL5175" t="str">
            <v>Chirografario</v>
          </cell>
          <cell r="AM5175" t="str">
            <v>Chirografario - Altro</v>
          </cell>
          <cell r="AN5175" t="str">
            <v>CONSUMER - NON IPO</v>
          </cell>
        </row>
        <row r="5176">
          <cell r="M5176">
            <v>10405.36</v>
          </cell>
          <cell r="N5176">
            <v>10405.359999999999</v>
          </cell>
          <cell r="R5176">
            <v>2417.0100000000002</v>
          </cell>
          <cell r="AB5176" t="str">
            <v>Chirografario</v>
          </cell>
          <cell r="AK5176">
            <v>115200.16372602739</v>
          </cell>
          <cell r="AL5176" t="str">
            <v>Chirografario</v>
          </cell>
          <cell r="AM5176" t="str">
            <v>Chirografario - Altro</v>
          </cell>
          <cell r="AN5176" t="str">
            <v>CONSUMER - NON IPO</v>
          </cell>
        </row>
        <row r="5177">
          <cell r="M5177">
            <v>28055.07</v>
          </cell>
          <cell r="N5177">
            <v>28055.07</v>
          </cell>
          <cell r="R5177">
            <v>2115.79</v>
          </cell>
          <cell r="AB5177" t="str">
            <v>Chirografario</v>
          </cell>
          <cell r="AK5177">
            <v>316522.68016438355</v>
          </cell>
          <cell r="AL5177" t="str">
            <v>Chirografario</v>
          </cell>
          <cell r="AM5177" t="str">
            <v>Chirografario - Altro</v>
          </cell>
          <cell r="AN5177" t="str">
            <v>CONSUMER - NON IPO</v>
          </cell>
        </row>
        <row r="5178">
          <cell r="M5178">
            <v>32537.15</v>
          </cell>
          <cell r="N5178">
            <v>32537.150000000005</v>
          </cell>
          <cell r="R5178">
            <v>9448.75</v>
          </cell>
          <cell r="AB5178" t="str">
            <v>Chirografario</v>
          </cell>
          <cell r="AK5178">
            <v>397755.51589041098</v>
          </cell>
          <cell r="AL5178" t="str">
            <v>Chirografario</v>
          </cell>
          <cell r="AM5178" t="str">
            <v>Chirografario - Altro</v>
          </cell>
          <cell r="AN5178" t="str">
            <v>SME &amp; CORP. - NON IPO</v>
          </cell>
        </row>
        <row r="5179">
          <cell r="M5179">
            <v>5008.99</v>
          </cell>
          <cell r="N5179">
            <v>5008.99</v>
          </cell>
          <cell r="R5179">
            <v>785.73</v>
          </cell>
          <cell r="AB5179" t="str">
            <v>Chirografario</v>
          </cell>
          <cell r="AK5179">
            <v>61699.778191780817</v>
          </cell>
          <cell r="AL5179" t="str">
            <v>Chirografario</v>
          </cell>
          <cell r="AM5179" t="str">
            <v>Chirografario - Altro</v>
          </cell>
          <cell r="AN5179" t="str">
            <v>CONSUMER - NON IPO</v>
          </cell>
        </row>
        <row r="5180">
          <cell r="M5180">
            <v>30281.769999999997</v>
          </cell>
          <cell r="N5180">
            <v>30281.769999999997</v>
          </cell>
          <cell r="R5180">
            <v>4782.07</v>
          </cell>
          <cell r="AB5180" t="str">
            <v>Chirografario</v>
          </cell>
          <cell r="AK5180">
            <v>373005.03539726022</v>
          </cell>
          <cell r="AL5180" t="str">
            <v>Chirografario</v>
          </cell>
          <cell r="AM5180" t="str">
            <v>Chirografario - Altro</v>
          </cell>
          <cell r="AN5180" t="str">
            <v>SME &amp; CORP. - NON IPO</v>
          </cell>
        </row>
        <row r="5181">
          <cell r="M5181">
            <v>1418.11</v>
          </cell>
          <cell r="N5181">
            <v>1418.11</v>
          </cell>
          <cell r="R5181">
            <v>450.59</v>
          </cell>
          <cell r="AB5181" t="str">
            <v>Chirografario</v>
          </cell>
          <cell r="AK5181">
            <v>11426.469890410957</v>
          </cell>
          <cell r="AL5181" t="str">
            <v>Chirografario</v>
          </cell>
          <cell r="AM5181" t="str">
            <v>Chirografario - Altro</v>
          </cell>
          <cell r="AN5181" t="str">
            <v>SME &amp; CORP. - NON IPO</v>
          </cell>
        </row>
        <row r="5182">
          <cell r="M5182">
            <v>35500.19</v>
          </cell>
          <cell r="N5182">
            <v>35500.19</v>
          </cell>
          <cell r="R5182">
            <v>8986.32</v>
          </cell>
          <cell r="AB5182" t="str">
            <v>Chirografario</v>
          </cell>
          <cell r="AK5182">
            <v>344594.9949863014</v>
          </cell>
          <cell r="AL5182" t="str">
            <v>Chirografario</v>
          </cell>
          <cell r="AM5182" t="str">
            <v>Chirografario - Altro</v>
          </cell>
          <cell r="AN5182" t="str">
            <v>CONSUMER - NON IPO</v>
          </cell>
        </row>
        <row r="5183">
          <cell r="M5183">
            <v>6601.71</v>
          </cell>
          <cell r="N5183">
            <v>6601.7099999999991</v>
          </cell>
          <cell r="R5183">
            <v>1676.8600000000001</v>
          </cell>
          <cell r="AB5183" t="str">
            <v>Chirografario</v>
          </cell>
          <cell r="AK5183">
            <v>64081.804191780822</v>
          </cell>
          <cell r="AL5183" t="str">
            <v>Chirografario</v>
          </cell>
          <cell r="AM5183" t="str">
            <v>Chirografario - Altro</v>
          </cell>
          <cell r="AN5183" t="str">
            <v>SME &amp; CORP. - NON IPO</v>
          </cell>
        </row>
        <row r="5184">
          <cell r="M5184">
            <v>19404.02</v>
          </cell>
          <cell r="N5184">
            <v>19404.020000000004</v>
          </cell>
          <cell r="R5184">
            <v>715.14</v>
          </cell>
          <cell r="AB5184" t="str">
            <v>Chirografario</v>
          </cell>
          <cell r="AK5184">
            <v>222588.03216438359</v>
          </cell>
          <cell r="AL5184" t="str">
            <v>Chirografario</v>
          </cell>
          <cell r="AM5184" t="str">
            <v>Chirografario - Altro</v>
          </cell>
          <cell r="AN5184" t="str">
            <v>SME &amp; CORP. - NON IPO</v>
          </cell>
        </row>
        <row r="5185">
          <cell r="M5185">
            <v>24807.24</v>
          </cell>
          <cell r="N5185">
            <v>24807.24</v>
          </cell>
          <cell r="R5185">
            <v>5838.41</v>
          </cell>
          <cell r="AB5185" t="str">
            <v>Chirografario</v>
          </cell>
          <cell r="AK5185">
            <v>304755.24427397264</v>
          </cell>
          <cell r="AL5185" t="str">
            <v>Chirografario</v>
          </cell>
          <cell r="AM5185" t="str">
            <v>Chirografario - Altro</v>
          </cell>
          <cell r="AN5185" t="str">
            <v>CONSUMER - NON IPO</v>
          </cell>
        </row>
        <row r="5186">
          <cell r="M5186">
            <v>41864.720000000001</v>
          </cell>
          <cell r="N5186">
            <v>41864.720000000001</v>
          </cell>
          <cell r="R5186">
            <v>6605.55</v>
          </cell>
          <cell r="AB5186" t="str">
            <v>Chirografario</v>
          </cell>
          <cell r="AK5186">
            <v>480239.95243835618</v>
          </cell>
          <cell r="AL5186" t="str">
            <v>Chirografario</v>
          </cell>
          <cell r="AM5186" t="str">
            <v>Chirografario - Altro</v>
          </cell>
          <cell r="AN5186" t="str">
            <v>SME &amp; CORP. - NON IPO</v>
          </cell>
        </row>
        <row r="5187">
          <cell r="M5187">
            <v>7887.6</v>
          </cell>
          <cell r="N5187">
            <v>7887.6</v>
          </cell>
          <cell r="R5187">
            <v>1524.14</v>
          </cell>
          <cell r="AB5187" t="str">
            <v>Chirografario</v>
          </cell>
          <cell r="AK5187">
            <v>85553.447671232876</v>
          </cell>
          <cell r="AL5187" t="str">
            <v>Chirografario</v>
          </cell>
          <cell r="AM5187" t="str">
            <v>Chirografario - Altro</v>
          </cell>
          <cell r="AN5187" t="str">
            <v>CONSUMER - NON IPO</v>
          </cell>
        </row>
        <row r="5188">
          <cell r="M5188">
            <v>55590.71</v>
          </cell>
          <cell r="N5188">
            <v>55590.710000000006</v>
          </cell>
          <cell r="R5188">
            <v>9616.81</v>
          </cell>
          <cell r="AB5188" t="str">
            <v>Chirografario</v>
          </cell>
          <cell r="AK5188">
            <v>424469.33909589046</v>
          </cell>
          <cell r="AL5188" t="str">
            <v>Chirografario</v>
          </cell>
          <cell r="AM5188" t="str">
            <v>Chirografario - Altro</v>
          </cell>
          <cell r="AN5188" t="str">
            <v>CONSUMER - NON IPO</v>
          </cell>
        </row>
        <row r="5189">
          <cell r="M5189">
            <v>5971.71</v>
          </cell>
          <cell r="N5189">
            <v>5971.71</v>
          </cell>
          <cell r="R5189">
            <v>1010.81</v>
          </cell>
          <cell r="AB5189" t="str">
            <v>Chirografario</v>
          </cell>
          <cell r="AK5189">
            <v>43945.241260273971</v>
          </cell>
          <cell r="AL5189" t="str">
            <v>Chirografario</v>
          </cell>
          <cell r="AM5189" t="str">
            <v>Chirografario - Altro</v>
          </cell>
          <cell r="AN5189" t="str">
            <v>SME &amp; CORP. - NON IPO</v>
          </cell>
        </row>
        <row r="5190">
          <cell r="M5190">
            <v>8585.7100000000009</v>
          </cell>
          <cell r="N5190">
            <v>8585.7100000000009</v>
          </cell>
          <cell r="R5190">
            <v>5942.25</v>
          </cell>
          <cell r="AB5190" t="str">
            <v>Chirografario</v>
          </cell>
          <cell r="AK5190">
            <v>31002.645972602742</v>
          </cell>
          <cell r="AL5190" t="str">
            <v>Chirografario</v>
          </cell>
          <cell r="AM5190" t="str">
            <v>Chirografario - Altro</v>
          </cell>
          <cell r="AN5190" t="str">
            <v>CONSUMER - NON IPO</v>
          </cell>
        </row>
        <row r="5191">
          <cell r="M5191">
            <v>19295.86</v>
          </cell>
          <cell r="N5191">
            <v>19295.86</v>
          </cell>
          <cell r="R5191">
            <v>809.75</v>
          </cell>
          <cell r="AB5191" t="str">
            <v>Chirografario</v>
          </cell>
          <cell r="AK5191">
            <v>171072.33687671233</v>
          </cell>
          <cell r="AL5191" t="str">
            <v>Chirografario</v>
          </cell>
          <cell r="AM5191" t="str">
            <v>Chirografario - Altro</v>
          </cell>
          <cell r="AN5191" t="str">
            <v>SME &amp; CORP. - NON IPO</v>
          </cell>
        </row>
        <row r="5192">
          <cell r="M5192">
            <v>2630.13</v>
          </cell>
          <cell r="N5192">
            <v>2630.13</v>
          </cell>
          <cell r="R5192">
            <v>0</v>
          </cell>
          <cell r="AB5192" t="str">
            <v>Chirografario</v>
          </cell>
          <cell r="AK5192">
            <v>4064.0912876712332</v>
          </cell>
          <cell r="AL5192" t="str">
            <v>Chirografario</v>
          </cell>
          <cell r="AM5192" t="str">
            <v>Chirografario - Altro</v>
          </cell>
          <cell r="AN5192" t="str">
            <v>SME &amp; CORP. - NON IPO</v>
          </cell>
        </row>
        <row r="5193">
          <cell r="M5193">
            <v>4267.0200000000004</v>
          </cell>
          <cell r="N5193">
            <v>4267.0200000000004</v>
          </cell>
          <cell r="R5193">
            <v>674.81</v>
          </cell>
          <cell r="AB5193" t="str">
            <v>Chirografario</v>
          </cell>
          <cell r="AK5193">
            <v>5856.9233424657541</v>
          </cell>
          <cell r="AL5193" t="str">
            <v>Chirografario</v>
          </cell>
          <cell r="AM5193" t="str">
            <v>Chirografario - Altro</v>
          </cell>
          <cell r="AN5193" t="str">
            <v>CONSUMER - NON IPO</v>
          </cell>
        </row>
        <row r="5194">
          <cell r="M5194">
            <v>27508.799999999999</v>
          </cell>
          <cell r="N5194">
            <v>27508.799999999999</v>
          </cell>
          <cell r="R5194">
            <v>0</v>
          </cell>
          <cell r="AB5194" t="str">
            <v>Chirografario</v>
          </cell>
          <cell r="AK5194">
            <v>40848.683835616437</v>
          </cell>
          <cell r="AL5194" t="str">
            <v>Chirografario</v>
          </cell>
          <cell r="AM5194" t="str">
            <v>Chirografario - Altro</v>
          </cell>
          <cell r="AN5194" t="str">
            <v>SME &amp; CORP. - NON IPO</v>
          </cell>
        </row>
        <row r="5195">
          <cell r="M5195">
            <v>32244.400000000001</v>
          </cell>
          <cell r="N5195">
            <v>32244.400000000001</v>
          </cell>
          <cell r="R5195">
            <v>23020.58</v>
          </cell>
          <cell r="AB5195" t="str">
            <v>Chirografario</v>
          </cell>
          <cell r="AK5195">
            <v>248149.36876712329</v>
          </cell>
          <cell r="AL5195" t="str">
            <v>Chirografario</v>
          </cell>
          <cell r="AM5195" t="str">
            <v>Chirografario - Altro</v>
          </cell>
          <cell r="AN5195" t="str">
            <v>SME &amp; CORP. - NON IPO</v>
          </cell>
        </row>
        <row r="5196">
          <cell r="M5196">
            <v>44995.65</v>
          </cell>
          <cell r="N5196">
            <v>44995.65</v>
          </cell>
          <cell r="R5196">
            <v>4039.69</v>
          </cell>
          <cell r="AB5196" t="str">
            <v>Chirografario</v>
          </cell>
          <cell r="AK5196">
            <v>87649.060684931508</v>
          </cell>
          <cell r="AL5196" t="str">
            <v>Chirografario</v>
          </cell>
          <cell r="AM5196" t="str">
            <v>Chirografario - Altro</v>
          </cell>
          <cell r="AN5196" t="str">
            <v>CONSUMER - NON IPO</v>
          </cell>
        </row>
        <row r="5197">
          <cell r="M5197">
            <v>15318.1</v>
          </cell>
          <cell r="N5197">
            <v>15318.1</v>
          </cell>
          <cell r="R5197">
            <v>2638.69</v>
          </cell>
          <cell r="AB5197" t="str">
            <v>Chirografario</v>
          </cell>
          <cell r="AK5197">
            <v>114738.86410958905</v>
          </cell>
          <cell r="AL5197" t="str">
            <v>Chirografario</v>
          </cell>
          <cell r="AM5197" t="str">
            <v>Chirografario - Altro</v>
          </cell>
          <cell r="AN5197" t="str">
            <v>CONSUMER - NON IPO</v>
          </cell>
        </row>
        <row r="5198">
          <cell r="M5198">
            <v>14596.78</v>
          </cell>
          <cell r="N5198">
            <v>14596.779999999999</v>
          </cell>
          <cell r="R5198">
            <v>2385.12</v>
          </cell>
          <cell r="AB5198" t="str">
            <v>Chirografario</v>
          </cell>
          <cell r="AK5198">
            <v>39511.283945205476</v>
          </cell>
          <cell r="AL5198" t="str">
            <v>Chirografario</v>
          </cell>
          <cell r="AM5198" t="str">
            <v>Chirografario - Altro</v>
          </cell>
          <cell r="AN5198" t="str">
            <v>CONSUMER - NON IPO</v>
          </cell>
        </row>
        <row r="5199">
          <cell r="M5199">
            <v>4870.33</v>
          </cell>
          <cell r="N5199">
            <v>4870.33</v>
          </cell>
          <cell r="R5199">
            <v>2127.13</v>
          </cell>
          <cell r="AB5199" t="str">
            <v>Chirografario</v>
          </cell>
          <cell r="AK5199">
            <v>31583.756465753424</v>
          </cell>
          <cell r="AL5199" t="str">
            <v>Chirografario</v>
          </cell>
          <cell r="AM5199" t="str">
            <v>Chirografario - Altro</v>
          </cell>
          <cell r="AN5199" t="str">
            <v>CONSUMER - NON IPO</v>
          </cell>
        </row>
        <row r="5200">
          <cell r="M5200">
            <v>7495.87</v>
          </cell>
          <cell r="N5200">
            <v>7495.87</v>
          </cell>
          <cell r="R5200">
            <v>312.61</v>
          </cell>
          <cell r="AB5200" t="str">
            <v>Chirografario</v>
          </cell>
          <cell r="AK5200">
            <v>87794.093835616426</v>
          </cell>
          <cell r="AL5200" t="str">
            <v>Chirografario</v>
          </cell>
          <cell r="AM5200" t="str">
            <v>Chirografario - Altro</v>
          </cell>
          <cell r="AN5200" t="str">
            <v>CONSUMER - NON IPO</v>
          </cell>
        </row>
        <row r="5201">
          <cell r="M5201">
            <v>3713.31</v>
          </cell>
          <cell r="N5201">
            <v>3713.31</v>
          </cell>
          <cell r="R5201">
            <v>601.86</v>
          </cell>
          <cell r="AB5201" t="str">
            <v>Chirografario</v>
          </cell>
          <cell r="AK5201">
            <v>14191.965616438356</v>
          </cell>
          <cell r="AL5201" t="str">
            <v>Chirografario</v>
          </cell>
          <cell r="AM5201" t="str">
            <v>Chirografario - Altro</v>
          </cell>
          <cell r="AN5201" t="str">
            <v>SME &amp; CORP. - NON IPO</v>
          </cell>
        </row>
        <row r="5202">
          <cell r="M5202">
            <v>1556.05</v>
          </cell>
          <cell r="N5202">
            <v>1556.05</v>
          </cell>
          <cell r="R5202">
            <v>0</v>
          </cell>
          <cell r="AB5202" t="str">
            <v>Chirografario</v>
          </cell>
          <cell r="AK5202">
            <v>6403.2523287671229</v>
          </cell>
          <cell r="AL5202" t="str">
            <v>Chirografario</v>
          </cell>
          <cell r="AM5202" t="str">
            <v>Chirografario - Altro</v>
          </cell>
          <cell r="AN5202" t="str">
            <v>SME &amp; CORP. - NON IPO</v>
          </cell>
        </row>
        <row r="5203">
          <cell r="M5203">
            <v>7817.87</v>
          </cell>
          <cell r="N5203">
            <v>39240.39</v>
          </cell>
          <cell r="R5203">
            <v>3142.33</v>
          </cell>
          <cell r="AB5203" t="str">
            <v>Chirografario</v>
          </cell>
          <cell r="AK5203">
            <v>59881.910219178084</v>
          </cell>
          <cell r="AL5203" t="str">
            <v>Chirografario</v>
          </cell>
          <cell r="AM5203" t="str">
            <v>Chirografario - Altro</v>
          </cell>
          <cell r="AN5203" t="str">
            <v>SME &amp; CORP. - NON IPO</v>
          </cell>
        </row>
        <row r="5204">
          <cell r="M5204">
            <v>21188.43</v>
          </cell>
          <cell r="N5204">
            <v>21188.43</v>
          </cell>
          <cell r="R5204">
            <v>8867.5600000000013</v>
          </cell>
          <cell r="AB5204" t="str">
            <v>Chirografario</v>
          </cell>
          <cell r="AK5204">
            <v>184774.71969863016</v>
          </cell>
          <cell r="AL5204" t="str">
            <v>Chirografario</v>
          </cell>
          <cell r="AM5204" t="str">
            <v>Chirografario - Altro</v>
          </cell>
          <cell r="AN5204" t="str">
            <v>CONSUMER - NON IPO</v>
          </cell>
        </row>
        <row r="5205">
          <cell r="M5205">
            <v>1003.01</v>
          </cell>
          <cell r="N5205">
            <v>1003.01</v>
          </cell>
          <cell r="R5205">
            <v>133.52000000000001</v>
          </cell>
          <cell r="AB5205" t="str">
            <v>Chirografario</v>
          </cell>
          <cell r="AK5205">
            <v>1313.5309041095891</v>
          </cell>
          <cell r="AL5205" t="str">
            <v>Chirografario</v>
          </cell>
          <cell r="AM5205" t="str">
            <v>Chirografario - Altro</v>
          </cell>
          <cell r="AN5205" t="str">
            <v>CONSUMER - NON IPO</v>
          </cell>
        </row>
        <row r="5206">
          <cell r="M5206">
            <v>4386.97</v>
          </cell>
          <cell r="N5206">
            <v>4386.97</v>
          </cell>
          <cell r="R5206">
            <v>2858.59</v>
          </cell>
          <cell r="AB5206" t="str">
            <v>Chirografario</v>
          </cell>
          <cell r="AK5206">
            <v>23184.835972602741</v>
          </cell>
          <cell r="AL5206" t="str">
            <v>Chirografario</v>
          </cell>
          <cell r="AM5206" t="str">
            <v>Chirografario - Altro</v>
          </cell>
          <cell r="AN5206" t="str">
            <v>CONSUMER - NON IPO</v>
          </cell>
        </row>
        <row r="5207">
          <cell r="M5207">
            <v>12978.87</v>
          </cell>
          <cell r="N5207">
            <v>12978.87</v>
          </cell>
          <cell r="R5207">
            <v>7360.09</v>
          </cell>
          <cell r="AB5207" t="str">
            <v>Chirografario</v>
          </cell>
          <cell r="AK5207">
            <v>31931.576054794521</v>
          </cell>
          <cell r="AL5207" t="str">
            <v>Chirografario</v>
          </cell>
          <cell r="AM5207" t="str">
            <v>Chirografario - Altro</v>
          </cell>
          <cell r="AN5207" t="str">
            <v>CONSUMER - NON IPO</v>
          </cell>
        </row>
        <row r="5208">
          <cell r="M5208">
            <v>20071.38</v>
          </cell>
          <cell r="N5208">
            <v>20071.38</v>
          </cell>
          <cell r="R5208">
            <v>2859.26</v>
          </cell>
          <cell r="AB5208" t="str">
            <v>Chirografario</v>
          </cell>
          <cell r="AK5208">
            <v>176188.22334246576</v>
          </cell>
          <cell r="AL5208" t="str">
            <v>Chirografario</v>
          </cell>
          <cell r="AM5208" t="str">
            <v>Chirografario - Altro</v>
          </cell>
          <cell r="AN5208" t="str">
            <v>CONSUMER - NON IPO</v>
          </cell>
        </row>
        <row r="5209">
          <cell r="M5209">
            <v>58600.520000000004</v>
          </cell>
          <cell r="N5209">
            <v>58600.520000000004</v>
          </cell>
          <cell r="R5209">
            <v>8537.7000000000007</v>
          </cell>
          <cell r="AB5209" t="str">
            <v>Chirografario</v>
          </cell>
          <cell r="AK5209">
            <v>288025.56953424658</v>
          </cell>
          <cell r="AL5209" t="str">
            <v>Chirografario</v>
          </cell>
          <cell r="AM5209" t="str">
            <v>Chirografario - Altro</v>
          </cell>
          <cell r="AN5209" t="str">
            <v>SME &amp; CORP. - NON IPO</v>
          </cell>
        </row>
        <row r="5210">
          <cell r="M5210">
            <v>27568.93</v>
          </cell>
          <cell r="N5210">
            <v>27568.93</v>
          </cell>
          <cell r="R5210">
            <v>901.65</v>
          </cell>
          <cell r="AB5210" t="str">
            <v>Chirografario</v>
          </cell>
          <cell r="AK5210">
            <v>64805.868328767123</v>
          </cell>
          <cell r="AL5210" t="str">
            <v>Chirografario</v>
          </cell>
          <cell r="AM5210" t="str">
            <v>Chirografario - Altro</v>
          </cell>
          <cell r="AN5210" t="str">
            <v>SME &amp; CORP. - NON IPO</v>
          </cell>
        </row>
        <row r="5211">
          <cell r="M5211">
            <v>4137.63</v>
          </cell>
          <cell r="N5211">
            <v>4137.63</v>
          </cell>
          <cell r="R5211">
            <v>494.82</v>
          </cell>
          <cell r="AB5211" t="str">
            <v>Chirografario</v>
          </cell>
          <cell r="AK5211">
            <v>9488.2090684931518</v>
          </cell>
          <cell r="AL5211" t="str">
            <v>Chirografario</v>
          </cell>
          <cell r="AM5211" t="str">
            <v>Chirografario - Altro</v>
          </cell>
          <cell r="AN5211" t="str">
            <v>SME &amp; CORP. - NON IPO</v>
          </cell>
        </row>
        <row r="5212">
          <cell r="M5212">
            <v>10523.79</v>
          </cell>
          <cell r="N5212">
            <v>10523.79</v>
          </cell>
          <cell r="R5212">
            <v>0</v>
          </cell>
          <cell r="AB5212" t="str">
            <v>Chirografario</v>
          </cell>
          <cell r="AK5212">
            <v>32119.183726027401</v>
          </cell>
          <cell r="AL5212" t="str">
            <v>Chirografario</v>
          </cell>
          <cell r="AM5212" t="str">
            <v>Chirografario - Altro</v>
          </cell>
          <cell r="AN5212" t="str">
            <v>SME &amp; CORP. - NON IPO</v>
          </cell>
        </row>
        <row r="5213">
          <cell r="M5213">
            <v>11187.47</v>
          </cell>
          <cell r="N5213">
            <v>11187.47</v>
          </cell>
          <cell r="R5213">
            <v>1279.23</v>
          </cell>
          <cell r="AB5213" t="str">
            <v>Chirografario</v>
          </cell>
          <cell r="AK5213">
            <v>38497.157041095888</v>
          </cell>
          <cell r="AL5213" t="str">
            <v>Chirografario</v>
          </cell>
          <cell r="AM5213" t="str">
            <v>Chirografario - Altro</v>
          </cell>
          <cell r="AN5213" t="str">
            <v>SME &amp; CORP. - NON IPO</v>
          </cell>
        </row>
        <row r="5214">
          <cell r="M5214">
            <v>36472.269999999997</v>
          </cell>
          <cell r="N5214">
            <v>36472.269999999997</v>
          </cell>
          <cell r="R5214">
            <v>5365.76</v>
          </cell>
          <cell r="AB5214" t="str">
            <v>Chirografario</v>
          </cell>
          <cell r="AK5214">
            <v>97625.774767123294</v>
          </cell>
          <cell r="AL5214" t="str">
            <v>Chirografario</v>
          </cell>
          <cell r="AM5214" t="str">
            <v>Chirografario - Altro</v>
          </cell>
          <cell r="AN5214" t="str">
            <v>CONSUMER - NON IPO</v>
          </cell>
        </row>
        <row r="5215">
          <cell r="M5215">
            <v>11746.28</v>
          </cell>
          <cell r="N5215">
            <v>11746.28</v>
          </cell>
          <cell r="R5215">
            <v>1036.96</v>
          </cell>
          <cell r="AB5215" t="str">
            <v>Chirografario</v>
          </cell>
          <cell r="AK5215">
            <v>52584.716493150685</v>
          </cell>
          <cell r="AL5215" t="str">
            <v>Chirografario</v>
          </cell>
          <cell r="AM5215" t="str">
            <v>Chirografario - Altro</v>
          </cell>
          <cell r="AN5215" t="str">
            <v>CONSUMER - NON IPO</v>
          </cell>
        </row>
        <row r="5216">
          <cell r="M5216">
            <v>38419.919999999998</v>
          </cell>
          <cell r="N5216">
            <v>38419.919999999998</v>
          </cell>
          <cell r="R5216">
            <v>9141.4500000000007</v>
          </cell>
          <cell r="AB5216" t="str">
            <v>Chirografario</v>
          </cell>
          <cell r="AK5216">
            <v>165363.54608219178</v>
          </cell>
          <cell r="AL5216" t="str">
            <v>Chirografario</v>
          </cell>
          <cell r="AM5216" t="str">
            <v>Chirografario - Altro</v>
          </cell>
          <cell r="AN5216" t="str">
            <v>SME &amp; CORP. - NON IPO</v>
          </cell>
        </row>
        <row r="5217">
          <cell r="M5217">
            <v>54984.79</v>
          </cell>
          <cell r="N5217">
            <v>54984.790000000008</v>
          </cell>
          <cell r="R5217">
            <v>7233.03</v>
          </cell>
          <cell r="AB5217" t="str">
            <v>Chirografario</v>
          </cell>
          <cell r="AK5217">
            <v>303244.8829315069</v>
          </cell>
          <cell r="AL5217" t="str">
            <v>Chirografario</v>
          </cell>
          <cell r="AM5217" t="str">
            <v>Chirografario - Altro</v>
          </cell>
          <cell r="AN5217" t="str">
            <v>CONSUMER - NON IPO</v>
          </cell>
        </row>
        <row r="5218">
          <cell r="M5218">
            <v>7057.27</v>
          </cell>
          <cell r="N5218">
            <v>7057.27</v>
          </cell>
          <cell r="R5218">
            <v>5006.57</v>
          </cell>
          <cell r="AB5218" t="str">
            <v>Chirografario</v>
          </cell>
          <cell r="AK5218">
            <v>28113.070082191782</v>
          </cell>
          <cell r="AL5218" t="str">
            <v>Chirografario</v>
          </cell>
          <cell r="AM5218" t="str">
            <v>Chirografario - Altro</v>
          </cell>
          <cell r="AN5218" t="str">
            <v>SME &amp; CORP. - NON IPO</v>
          </cell>
        </row>
        <row r="5219">
          <cell r="M5219">
            <v>37664.269999999997</v>
          </cell>
          <cell r="N5219">
            <v>37664.270000000004</v>
          </cell>
          <cell r="R5219">
            <v>16335.91</v>
          </cell>
          <cell r="AB5219" t="str">
            <v>Chirografario</v>
          </cell>
          <cell r="AK5219">
            <v>143949.74424657537</v>
          </cell>
          <cell r="AL5219" t="str">
            <v>Chirografario</v>
          </cell>
          <cell r="AM5219" t="str">
            <v>Chirografario - Altro</v>
          </cell>
          <cell r="AN5219" t="str">
            <v>SME &amp; CORP. - NON IPO</v>
          </cell>
        </row>
        <row r="5220">
          <cell r="M5220">
            <v>20877.57</v>
          </cell>
          <cell r="N5220">
            <v>20877.57</v>
          </cell>
          <cell r="R5220">
            <v>7747.29</v>
          </cell>
          <cell r="AB5220" t="str">
            <v>Chirografario</v>
          </cell>
          <cell r="AK5220">
            <v>51707.735013698628</v>
          </cell>
          <cell r="AL5220" t="str">
            <v>Chirografario</v>
          </cell>
          <cell r="AM5220" t="str">
            <v>Chirografario - Altro</v>
          </cell>
          <cell r="AN5220" t="str">
            <v>SME &amp; CORP. - NON IPO</v>
          </cell>
        </row>
        <row r="5221">
          <cell r="M5221">
            <v>54177.36</v>
          </cell>
          <cell r="N5221">
            <v>54177.36</v>
          </cell>
          <cell r="R5221">
            <v>31261.73</v>
          </cell>
          <cell r="AB5221" t="str">
            <v>Chirografario</v>
          </cell>
          <cell r="AK5221">
            <v>195632.2204931507</v>
          </cell>
          <cell r="AL5221" t="str">
            <v>Chirografario</v>
          </cell>
          <cell r="AM5221" t="str">
            <v>Chirografario - Altro</v>
          </cell>
          <cell r="AN5221" t="str">
            <v>SME &amp; CORP. - NON IPO</v>
          </cell>
        </row>
        <row r="5222">
          <cell r="M5222">
            <v>12239.27</v>
          </cell>
          <cell r="N5222">
            <v>12239.27</v>
          </cell>
          <cell r="R5222">
            <v>9804.7800000000007</v>
          </cell>
          <cell r="AB5222" t="str">
            <v>Chirografario</v>
          </cell>
          <cell r="AK5222">
            <v>68204.589534246581</v>
          </cell>
          <cell r="AL5222" t="str">
            <v>Chirografario</v>
          </cell>
          <cell r="AM5222" t="str">
            <v>Chirografario - Altro</v>
          </cell>
          <cell r="AN5222" t="str">
            <v>SME &amp; CORP. - NON IPO</v>
          </cell>
        </row>
        <row r="5223">
          <cell r="M5223">
            <v>737.89</v>
          </cell>
          <cell r="N5223">
            <v>737.89</v>
          </cell>
          <cell r="R5223">
            <v>0</v>
          </cell>
          <cell r="AB5223" t="str">
            <v>Chirografario</v>
          </cell>
          <cell r="AK5223">
            <v>2047.8974520547943</v>
          </cell>
          <cell r="AL5223" t="str">
            <v>Chirografario</v>
          </cell>
          <cell r="AM5223" t="str">
            <v>Chirografario - Altro</v>
          </cell>
          <cell r="AN5223" t="str">
            <v>CONSUMER - NON IPO</v>
          </cell>
        </row>
        <row r="5224">
          <cell r="M5224">
            <v>0</v>
          </cell>
          <cell r="N5224">
            <v>709.54</v>
          </cell>
          <cell r="R5224">
            <v>0</v>
          </cell>
          <cell r="AB5224" t="str">
            <v>Chirografario</v>
          </cell>
          <cell r="AK5224">
            <v>785.35386301369851</v>
          </cell>
          <cell r="AL5224" t="str">
            <v>Chirografario</v>
          </cell>
          <cell r="AM5224" t="str">
            <v>Chirografario - Altro</v>
          </cell>
          <cell r="AN5224" t="str">
            <v>CONSUMER - NON IPO</v>
          </cell>
        </row>
        <row r="5225">
          <cell r="M5225">
            <v>2590.5</v>
          </cell>
          <cell r="N5225">
            <v>2590.5</v>
          </cell>
          <cell r="R5225">
            <v>417.34</v>
          </cell>
          <cell r="AB5225" t="str">
            <v>Chirografario</v>
          </cell>
          <cell r="AK5225">
            <v>6664.3273972602738</v>
          </cell>
          <cell r="AL5225" t="str">
            <v>Chirografario</v>
          </cell>
          <cell r="AM5225" t="str">
            <v>Chirografario - Altro</v>
          </cell>
          <cell r="AN5225" t="str">
            <v>CONSUMER - NON IPO</v>
          </cell>
        </row>
        <row r="5226">
          <cell r="M5226">
            <v>157.15</v>
          </cell>
          <cell r="N5226">
            <v>157.15</v>
          </cell>
          <cell r="R5226">
            <v>0</v>
          </cell>
          <cell r="AB5226" t="str">
            <v>Chirografario</v>
          </cell>
          <cell r="AK5226">
            <v>188.58</v>
          </cell>
          <cell r="AL5226" t="str">
            <v>Chirografario</v>
          </cell>
          <cell r="AM5226" t="str">
            <v>Chirografario - Altro</v>
          </cell>
          <cell r="AN5226" t="str">
            <v>CONSUMER - NON IPO</v>
          </cell>
        </row>
        <row r="5227">
          <cell r="M5227">
            <v>4002.93</v>
          </cell>
          <cell r="N5227">
            <v>4002.93</v>
          </cell>
          <cell r="R5227">
            <v>674.92</v>
          </cell>
          <cell r="AB5227" t="str">
            <v>Chirografario</v>
          </cell>
          <cell r="AK5227">
            <v>8641.9420273972592</v>
          </cell>
          <cell r="AL5227" t="str">
            <v>Chirografario</v>
          </cell>
          <cell r="AM5227" t="str">
            <v>Chirografario - Altro</v>
          </cell>
          <cell r="AN5227" t="str">
            <v>CONSUMER - NON IPO</v>
          </cell>
        </row>
        <row r="5228">
          <cell r="M5228">
            <v>36541.89</v>
          </cell>
          <cell r="N5228">
            <v>36541.89</v>
          </cell>
          <cell r="R5228">
            <v>5771.26</v>
          </cell>
          <cell r="AB5228" t="str">
            <v>Chirografario</v>
          </cell>
          <cell r="AK5228">
            <v>93507.19249315068</v>
          </cell>
          <cell r="AL5228" t="str">
            <v>Chirografario</v>
          </cell>
          <cell r="AM5228" t="str">
            <v>Chirografario - Altro</v>
          </cell>
          <cell r="AN5228" t="str">
            <v>CONSUMER - NON IPO</v>
          </cell>
        </row>
        <row r="5229">
          <cell r="M5229">
            <v>608.67999999999995</v>
          </cell>
          <cell r="N5229">
            <v>608.68000000000006</v>
          </cell>
          <cell r="R5229">
            <v>0</v>
          </cell>
          <cell r="AB5229" t="str">
            <v>Chirografario</v>
          </cell>
          <cell r="AK5229">
            <v>983.89369863013712</v>
          </cell>
          <cell r="AL5229" t="str">
            <v>Chirografario</v>
          </cell>
          <cell r="AM5229" t="str">
            <v>Chirografario - Altro</v>
          </cell>
          <cell r="AN5229" t="str">
            <v>CONSUMER - NON IPO</v>
          </cell>
        </row>
        <row r="5230">
          <cell r="M5230">
            <v>40537.9</v>
          </cell>
          <cell r="N5230">
            <v>40537.9</v>
          </cell>
          <cell r="R5230">
            <v>17214.13</v>
          </cell>
          <cell r="AB5230" t="str">
            <v>Chirografario</v>
          </cell>
          <cell r="AK5230">
            <v>240784.01972602739</v>
          </cell>
          <cell r="AL5230" t="str">
            <v>Chirografario</v>
          </cell>
          <cell r="AM5230" t="str">
            <v>Chirografario - Altro</v>
          </cell>
          <cell r="AN5230" t="str">
            <v>CONSUMER - NON IPO</v>
          </cell>
        </row>
        <row r="5231">
          <cell r="M5231">
            <v>419.16</v>
          </cell>
          <cell r="N5231">
            <v>419.15999999999997</v>
          </cell>
          <cell r="R5231">
            <v>0</v>
          </cell>
          <cell r="AB5231" t="str">
            <v>Chirografario</v>
          </cell>
          <cell r="AK5231">
            <v>1798.3686575342465</v>
          </cell>
          <cell r="AL5231" t="str">
            <v>Chirografario</v>
          </cell>
          <cell r="AM5231" t="str">
            <v>Chirografario - Altro</v>
          </cell>
          <cell r="AN5231" t="str">
            <v>CONSUMER - NON IPO</v>
          </cell>
        </row>
        <row r="5232">
          <cell r="M5232">
            <v>5279.4</v>
          </cell>
          <cell r="N5232">
            <v>5279.4</v>
          </cell>
          <cell r="R5232">
            <v>2141.08</v>
          </cell>
          <cell r="AB5232" t="str">
            <v>Chirografario</v>
          </cell>
          <cell r="AK5232">
            <v>12569.311232876713</v>
          </cell>
          <cell r="AL5232" t="str">
            <v>Chirografario</v>
          </cell>
          <cell r="AM5232" t="str">
            <v>Chirografario - Altro</v>
          </cell>
          <cell r="AN5232" t="str">
            <v>CONSUMER - NON IPO</v>
          </cell>
        </row>
        <row r="5233">
          <cell r="M5233">
            <v>5821.92</v>
          </cell>
          <cell r="N5233">
            <v>5821.92</v>
          </cell>
          <cell r="R5233">
            <v>1088.1400000000001</v>
          </cell>
          <cell r="AB5233" t="str">
            <v>Chirografario</v>
          </cell>
          <cell r="AK5233">
            <v>18598.24306849315</v>
          </cell>
          <cell r="AL5233" t="str">
            <v>Chirografario</v>
          </cell>
          <cell r="AM5233" t="str">
            <v>Chirografario - Altro</v>
          </cell>
          <cell r="AN5233" t="str">
            <v>CONSUMER - NON IPO</v>
          </cell>
        </row>
        <row r="5234">
          <cell r="M5234">
            <v>20930.02</v>
          </cell>
          <cell r="N5234">
            <v>20930.02</v>
          </cell>
          <cell r="R5234">
            <v>12955.15</v>
          </cell>
          <cell r="AB5234" t="str">
            <v>Chirografario</v>
          </cell>
          <cell r="AK5234">
            <v>118928.38761643835</v>
          </cell>
          <cell r="AL5234" t="str">
            <v>Chirografario</v>
          </cell>
          <cell r="AM5234" t="str">
            <v>Chirografario - Altro</v>
          </cell>
          <cell r="AN5234" t="str">
            <v>CONSUMER - NON IPO</v>
          </cell>
        </row>
        <row r="5235">
          <cell r="M5235">
            <v>1813.02</v>
          </cell>
          <cell r="N5235">
            <v>1813.02</v>
          </cell>
          <cell r="R5235">
            <v>263.02999999999997</v>
          </cell>
          <cell r="AB5235" t="str">
            <v>Chirografario</v>
          </cell>
          <cell r="AK5235">
            <v>2354.442410958904</v>
          </cell>
          <cell r="AL5235" t="str">
            <v>Chirografario</v>
          </cell>
          <cell r="AM5235" t="str">
            <v>Chirografario - Altro</v>
          </cell>
          <cell r="AN5235" t="str">
            <v>CONSUMER - NON IPO</v>
          </cell>
        </row>
        <row r="5236">
          <cell r="M5236">
            <v>7247.79</v>
          </cell>
          <cell r="N5236">
            <v>7247.79</v>
          </cell>
          <cell r="R5236">
            <v>5608.71</v>
          </cell>
          <cell r="AB5236" t="str">
            <v>Chirografario</v>
          </cell>
          <cell r="AK5236">
            <v>28018.169013698629</v>
          </cell>
          <cell r="AL5236" t="str">
            <v>Chirografario</v>
          </cell>
          <cell r="AM5236" t="str">
            <v>Chirografario - Altro</v>
          </cell>
          <cell r="AN5236" t="str">
            <v>CONSUMER - NON IPO</v>
          </cell>
        </row>
        <row r="5237">
          <cell r="M5237">
            <v>38192.67</v>
          </cell>
          <cell r="N5237">
            <v>38192.67</v>
          </cell>
          <cell r="R5237">
            <v>4621.55</v>
          </cell>
          <cell r="AB5237" t="str">
            <v>Chirografario</v>
          </cell>
          <cell r="AK5237">
            <v>64142.758109589042</v>
          </cell>
          <cell r="AL5237" t="str">
            <v>Chirografario</v>
          </cell>
          <cell r="AM5237" t="str">
            <v>Chirografario - Altro</v>
          </cell>
          <cell r="AN5237" t="str">
            <v>SME &amp; CORP. - NON IPO</v>
          </cell>
        </row>
        <row r="5238">
          <cell r="M5238">
            <v>2920.96</v>
          </cell>
          <cell r="N5238">
            <v>2920.9600000000005</v>
          </cell>
          <cell r="R5238">
            <v>464.92</v>
          </cell>
          <cell r="AB5238" t="str">
            <v>Chirografario</v>
          </cell>
          <cell r="AK5238">
            <v>4577.5044383561653</v>
          </cell>
          <cell r="AL5238" t="str">
            <v>Chirografario</v>
          </cell>
          <cell r="AM5238" t="str">
            <v>Chirografario - Altro</v>
          </cell>
          <cell r="AN5238" t="str">
            <v>SME &amp; CORP. - NON IPO</v>
          </cell>
        </row>
        <row r="5239">
          <cell r="M5239">
            <v>34435.050000000003</v>
          </cell>
          <cell r="N5239">
            <v>34435.050000000003</v>
          </cell>
          <cell r="R5239">
            <v>2039.43</v>
          </cell>
          <cell r="AB5239" t="str">
            <v>Chirografario</v>
          </cell>
          <cell r="AK5239">
            <v>194911.81726027399</v>
          </cell>
          <cell r="AL5239" t="str">
            <v>Chirografario</v>
          </cell>
          <cell r="AM5239" t="str">
            <v>Chirografario - Altro</v>
          </cell>
          <cell r="AN5239" t="str">
            <v>SME &amp; CORP. - NON IPO</v>
          </cell>
        </row>
        <row r="5240">
          <cell r="M5240">
            <v>1340.61</v>
          </cell>
          <cell r="N5240">
            <v>1340.6100000000001</v>
          </cell>
          <cell r="R5240">
            <v>205.54</v>
          </cell>
          <cell r="AB5240" t="str">
            <v>Chirografario</v>
          </cell>
          <cell r="AK5240">
            <v>2831.8090684931512</v>
          </cell>
          <cell r="AL5240" t="str">
            <v>Chirografario</v>
          </cell>
          <cell r="AM5240" t="str">
            <v>Chirografario - Altro</v>
          </cell>
          <cell r="AN5240" t="str">
            <v>CONSUMER - NON IPO</v>
          </cell>
        </row>
        <row r="5241">
          <cell r="M5241">
            <v>6182.47</v>
          </cell>
          <cell r="N5241">
            <v>6182.47</v>
          </cell>
          <cell r="R5241">
            <v>3770.63</v>
          </cell>
          <cell r="AB5241" t="str">
            <v>Chirografario</v>
          </cell>
          <cell r="AK5241">
            <v>7977.9270410958907</v>
          </cell>
          <cell r="AL5241" t="str">
            <v>Chirografario</v>
          </cell>
          <cell r="AM5241" t="str">
            <v>Chirografario - Altro</v>
          </cell>
          <cell r="AN5241" t="str">
            <v>SME &amp; CORP. - NON IPO</v>
          </cell>
        </row>
        <row r="5242">
          <cell r="M5242">
            <v>4206.4799999999996</v>
          </cell>
          <cell r="N5242">
            <v>4206.4799999999996</v>
          </cell>
          <cell r="R5242">
            <v>0</v>
          </cell>
          <cell r="AB5242" t="str">
            <v>Chirografario</v>
          </cell>
          <cell r="AK5242">
            <v>16076.820821917807</v>
          </cell>
          <cell r="AL5242" t="str">
            <v>Chirografario</v>
          </cell>
          <cell r="AM5242" t="str">
            <v>Chirografario - Altro</v>
          </cell>
          <cell r="AN5242" t="str">
            <v>SME &amp; CORP. - NON IPO</v>
          </cell>
        </row>
        <row r="5243">
          <cell r="M5243">
            <v>2385.9499999999998</v>
          </cell>
          <cell r="N5243">
            <v>2385.9499999999998</v>
          </cell>
          <cell r="R5243">
            <v>0</v>
          </cell>
          <cell r="AB5243" t="str">
            <v>Chirografario</v>
          </cell>
          <cell r="AK5243">
            <v>11269.528219178081</v>
          </cell>
          <cell r="AL5243" t="str">
            <v>Chirografario</v>
          </cell>
          <cell r="AM5243" t="str">
            <v>Chirografario - Altro</v>
          </cell>
          <cell r="AN5243" t="str">
            <v>CONSUMER - NON IPO</v>
          </cell>
        </row>
        <row r="5244">
          <cell r="M5244">
            <v>18119.79</v>
          </cell>
          <cell r="N5244">
            <v>18119.79</v>
          </cell>
          <cell r="R5244">
            <v>2998.42</v>
          </cell>
          <cell r="AB5244" t="str">
            <v>Chirografario</v>
          </cell>
          <cell r="AK5244">
            <v>111051.97323287673</v>
          </cell>
          <cell r="AL5244" t="str">
            <v>Chirografario</v>
          </cell>
          <cell r="AM5244" t="str">
            <v>Chirografario - Altro</v>
          </cell>
          <cell r="AN5244" t="str">
            <v>SME &amp; CORP. - NON IPO</v>
          </cell>
        </row>
        <row r="5245">
          <cell r="M5245">
            <v>26470.41</v>
          </cell>
          <cell r="N5245">
            <v>26470.41</v>
          </cell>
          <cell r="R5245">
            <v>9729.99</v>
          </cell>
          <cell r="AB5245" t="str">
            <v>Chirografario</v>
          </cell>
          <cell r="AK5245">
            <v>84415.225315068485</v>
          </cell>
          <cell r="AL5245" t="str">
            <v>Chirografario</v>
          </cell>
          <cell r="AM5245" t="str">
            <v>Chirografario - Altro</v>
          </cell>
          <cell r="AN5245" t="str">
            <v>SME &amp; CORP. - NON IPO</v>
          </cell>
        </row>
        <row r="5246">
          <cell r="M5246">
            <v>11330.04</v>
          </cell>
          <cell r="N5246">
            <v>11330.039999999999</v>
          </cell>
          <cell r="R5246">
            <v>1982.44</v>
          </cell>
          <cell r="AB5246" t="str">
            <v>Chirografario</v>
          </cell>
          <cell r="AK5246">
            <v>63944.883287671233</v>
          </cell>
          <cell r="AL5246" t="str">
            <v>Chirografario</v>
          </cell>
          <cell r="AM5246" t="str">
            <v>Chirografario - Altro</v>
          </cell>
          <cell r="AN5246" t="str">
            <v>CONSUMER - NON IPO</v>
          </cell>
        </row>
        <row r="5247">
          <cell r="M5247">
            <v>30779.539999999997</v>
          </cell>
          <cell r="N5247">
            <v>30779.54</v>
          </cell>
          <cell r="R5247">
            <v>10468.370000000001</v>
          </cell>
          <cell r="AB5247" t="str">
            <v>Chirografario</v>
          </cell>
          <cell r="AK5247">
            <v>48656.9714520548</v>
          </cell>
          <cell r="AL5247" t="str">
            <v>Chirografario</v>
          </cell>
          <cell r="AM5247" t="str">
            <v>Chirografario - Altro</v>
          </cell>
          <cell r="AN5247" t="str">
            <v>SME &amp; CORP. - NON IPO</v>
          </cell>
        </row>
        <row r="5248">
          <cell r="M5248">
            <v>6832.95</v>
          </cell>
          <cell r="N5248">
            <v>6832.95</v>
          </cell>
          <cell r="R5248">
            <v>971.16</v>
          </cell>
          <cell r="AB5248" t="str">
            <v>Chirografario</v>
          </cell>
          <cell r="AK5248">
            <v>17990.314931506848</v>
          </cell>
          <cell r="AL5248" t="str">
            <v>Chirografario</v>
          </cell>
          <cell r="AM5248" t="str">
            <v>Chirografario - Altro</v>
          </cell>
          <cell r="AN5248" t="str">
            <v>CONSUMER - NON IPO</v>
          </cell>
        </row>
        <row r="5249">
          <cell r="M5249">
            <v>29302.41</v>
          </cell>
          <cell r="N5249">
            <v>29302.41</v>
          </cell>
          <cell r="R5249">
            <v>4239.1499999999996</v>
          </cell>
          <cell r="AB5249" t="str">
            <v>Chirografario</v>
          </cell>
          <cell r="AK5249">
            <v>176617.26575342467</v>
          </cell>
          <cell r="AL5249" t="str">
            <v>Chirografario</v>
          </cell>
          <cell r="AM5249" t="str">
            <v>Chirografario - Altro</v>
          </cell>
          <cell r="AN5249" t="str">
            <v>SME &amp; CORP. - NON IPO</v>
          </cell>
        </row>
        <row r="5250">
          <cell r="M5250">
            <v>33837.519999999997</v>
          </cell>
          <cell r="N5250">
            <v>33837.519999999997</v>
          </cell>
          <cell r="R5250">
            <v>17769.14</v>
          </cell>
          <cell r="AB5250" t="str">
            <v>Chirografario</v>
          </cell>
          <cell r="AK5250">
            <v>87977.551999999996</v>
          </cell>
          <cell r="AL5250" t="str">
            <v>Chirografario</v>
          </cell>
          <cell r="AM5250" t="str">
            <v>Chirografario - Altro</v>
          </cell>
          <cell r="AN5250" t="str">
            <v>SME &amp; CORP. - NON IPO</v>
          </cell>
        </row>
        <row r="5251">
          <cell r="M5251">
            <v>7356.53</v>
          </cell>
          <cell r="N5251">
            <v>7356.53</v>
          </cell>
          <cell r="R5251">
            <v>1246.6600000000001</v>
          </cell>
          <cell r="AB5251" t="str">
            <v>Chirografario</v>
          </cell>
          <cell r="AK5251">
            <v>13423.147890410959</v>
          </cell>
          <cell r="AL5251" t="str">
            <v>Chirografario</v>
          </cell>
          <cell r="AM5251" t="str">
            <v>Chirografario - Altro</v>
          </cell>
          <cell r="AN5251" t="str">
            <v>CONSUMER - NON IPO</v>
          </cell>
        </row>
        <row r="5252">
          <cell r="M5252">
            <v>43208.98</v>
          </cell>
          <cell r="N5252">
            <v>43208.979999999996</v>
          </cell>
          <cell r="R5252">
            <v>1401.79</v>
          </cell>
          <cell r="AB5252" t="str">
            <v>Chirografario</v>
          </cell>
          <cell r="AK5252">
            <v>146792.1512328767</v>
          </cell>
          <cell r="AL5252" t="str">
            <v>Chirografario</v>
          </cell>
          <cell r="AM5252" t="str">
            <v>Chirografario - Altro</v>
          </cell>
          <cell r="AN5252" t="str">
            <v>SME &amp; CORP. - NON IPO</v>
          </cell>
        </row>
        <row r="5253">
          <cell r="M5253">
            <v>2591.58</v>
          </cell>
          <cell r="N5253">
            <v>2591.58</v>
          </cell>
          <cell r="R5253">
            <v>316.92</v>
          </cell>
          <cell r="AB5253" t="str">
            <v>Chirografario</v>
          </cell>
          <cell r="AK5253">
            <v>7384.227945205479</v>
          </cell>
          <cell r="AL5253" t="str">
            <v>Chirografario</v>
          </cell>
          <cell r="AM5253" t="str">
            <v>Chirografario - Altro</v>
          </cell>
          <cell r="AN5253" t="str">
            <v>SME &amp; CORP. - NON IPO</v>
          </cell>
        </row>
        <row r="5254">
          <cell r="M5254">
            <v>5067.32</v>
          </cell>
          <cell r="N5254">
            <v>5067.32</v>
          </cell>
          <cell r="R5254">
            <v>3114.91</v>
          </cell>
          <cell r="AB5254" t="str">
            <v>Chirografario</v>
          </cell>
          <cell r="AK5254">
            <v>20185.981589041094</v>
          </cell>
          <cell r="AL5254" t="str">
            <v>Chirografario</v>
          </cell>
          <cell r="AM5254" t="str">
            <v>Chirografario - Altro</v>
          </cell>
          <cell r="AN5254" t="str">
            <v>SME &amp; CORP. - NON IPO</v>
          </cell>
        </row>
        <row r="5255">
          <cell r="M5255">
            <v>6356</v>
          </cell>
          <cell r="N5255">
            <v>6356</v>
          </cell>
          <cell r="R5255">
            <v>3933.38</v>
          </cell>
          <cell r="AB5255" t="str">
            <v>Chirografario</v>
          </cell>
          <cell r="AK5255">
            <v>25319.517808219178</v>
          </cell>
          <cell r="AL5255" t="str">
            <v>Chirografario</v>
          </cell>
          <cell r="AM5255" t="str">
            <v>Chirografario - Altro</v>
          </cell>
          <cell r="AN5255" t="str">
            <v>SME &amp; CORP. - NON IPO</v>
          </cell>
        </row>
        <row r="5256">
          <cell r="M5256">
            <v>15957.78</v>
          </cell>
          <cell r="N5256">
            <v>15957.78</v>
          </cell>
          <cell r="R5256">
            <v>1204.99</v>
          </cell>
          <cell r="AB5256" t="str">
            <v>Chirografario</v>
          </cell>
          <cell r="AK5256">
            <v>45468.74301369863</v>
          </cell>
          <cell r="AL5256" t="str">
            <v>Chirografario</v>
          </cell>
          <cell r="AM5256" t="str">
            <v>Chirografario - Altro</v>
          </cell>
          <cell r="AN5256" t="str">
            <v>SME &amp; CORP. - NON IPO</v>
          </cell>
        </row>
        <row r="5257">
          <cell r="M5257">
            <v>67848.63</v>
          </cell>
          <cell r="N5257">
            <v>67848.62999999999</v>
          </cell>
          <cell r="R5257">
            <v>6959.29</v>
          </cell>
          <cell r="AB5257" t="str">
            <v>Chirografario</v>
          </cell>
          <cell r="AK5257">
            <v>113948.52106849314</v>
          </cell>
          <cell r="AL5257" t="str">
            <v>Chirografario</v>
          </cell>
          <cell r="AM5257" t="str">
            <v>Chirografario - Altro</v>
          </cell>
          <cell r="AN5257" t="str">
            <v>SME &amp; CORP. - NON IPO</v>
          </cell>
        </row>
        <row r="5258">
          <cell r="M5258">
            <v>47546.65</v>
          </cell>
          <cell r="N5258">
            <v>47546.65</v>
          </cell>
          <cell r="R5258">
            <v>8993.44</v>
          </cell>
          <cell r="AB5258" t="str">
            <v>Chirografario</v>
          </cell>
          <cell r="AK5258">
            <v>187060.24493150684</v>
          </cell>
          <cell r="AL5258" t="str">
            <v>Chirografario</v>
          </cell>
          <cell r="AM5258" t="str">
            <v>Chirografario - Altro</v>
          </cell>
          <cell r="AN5258" t="str">
            <v>CONSUMER - NON IPO</v>
          </cell>
        </row>
        <row r="5259">
          <cell r="M5259">
            <v>1886.46</v>
          </cell>
          <cell r="N5259">
            <v>1886.46</v>
          </cell>
          <cell r="R5259">
            <v>351.06</v>
          </cell>
          <cell r="AB5259" t="str">
            <v>Chirografario</v>
          </cell>
          <cell r="AK5259">
            <v>6956.6442739726035</v>
          </cell>
          <cell r="AL5259" t="str">
            <v>Chirografario</v>
          </cell>
          <cell r="AM5259" t="str">
            <v>Chirografario - Altro</v>
          </cell>
          <cell r="AN5259" t="str">
            <v>CONSUMER - NON IPO</v>
          </cell>
        </row>
        <row r="5260">
          <cell r="M5260">
            <v>506.61</v>
          </cell>
          <cell r="N5260">
            <v>506.61</v>
          </cell>
          <cell r="R5260">
            <v>270.64999999999998</v>
          </cell>
          <cell r="AB5260" t="str">
            <v>Chirografario</v>
          </cell>
          <cell r="AK5260">
            <v>2316.5262739726031</v>
          </cell>
          <cell r="AL5260" t="str">
            <v>Chirografario</v>
          </cell>
          <cell r="AM5260" t="str">
            <v>Chirografario - Altro</v>
          </cell>
          <cell r="AN5260" t="str">
            <v>CONSUMER - NON IPO</v>
          </cell>
        </row>
        <row r="5261">
          <cell r="M5261">
            <v>27648.41</v>
          </cell>
          <cell r="N5261">
            <v>27648.41</v>
          </cell>
          <cell r="R5261">
            <v>83.49</v>
          </cell>
          <cell r="AB5261" t="str">
            <v>Chirografario</v>
          </cell>
          <cell r="AK5261">
            <v>47418.916876712334</v>
          </cell>
          <cell r="AL5261" t="str">
            <v>Chirografario</v>
          </cell>
          <cell r="AM5261" t="str">
            <v>Chirografario - Altro</v>
          </cell>
          <cell r="AN5261" t="str">
            <v>SME &amp; CORP. - NON IPO</v>
          </cell>
        </row>
        <row r="5262">
          <cell r="M5262">
            <v>3336.52</v>
          </cell>
          <cell r="N5262">
            <v>33669.550000000003</v>
          </cell>
          <cell r="R5262">
            <v>2218.5700000000002</v>
          </cell>
          <cell r="AB5262" t="str">
            <v>Chirografario</v>
          </cell>
          <cell r="AK5262">
            <v>47414.106027397262</v>
          </cell>
          <cell r="AL5262" t="str">
            <v>Chirografario</v>
          </cell>
          <cell r="AM5262" t="str">
            <v>Chirografario - Altro</v>
          </cell>
          <cell r="AN5262" t="str">
            <v>SME &amp; CORP. - NON IPO</v>
          </cell>
        </row>
        <row r="5263">
          <cell r="M5263">
            <v>4938.51</v>
          </cell>
          <cell r="N5263">
            <v>4938.51</v>
          </cell>
          <cell r="R5263">
            <v>1235.1500000000001</v>
          </cell>
          <cell r="AB5263" t="str">
            <v>Chirografario</v>
          </cell>
          <cell r="AK5263">
            <v>7076.2759726027398</v>
          </cell>
          <cell r="AL5263" t="str">
            <v>Chirografario</v>
          </cell>
          <cell r="AM5263" t="str">
            <v>Chirografario - Altro</v>
          </cell>
          <cell r="AN5263" t="str">
            <v>SME &amp; CORP. - NON IPO</v>
          </cell>
        </row>
        <row r="5264">
          <cell r="M5264">
            <v>21664.22</v>
          </cell>
          <cell r="N5264">
            <v>21664.219999999998</v>
          </cell>
          <cell r="R5264">
            <v>7879.76</v>
          </cell>
          <cell r="AB5264" t="str">
            <v>Chirografario</v>
          </cell>
          <cell r="AK5264">
            <v>34247.273808219172</v>
          </cell>
          <cell r="AL5264" t="str">
            <v>Chirografario</v>
          </cell>
          <cell r="AM5264" t="str">
            <v>Chirografario - Altro</v>
          </cell>
          <cell r="AN5264" t="str">
            <v>SME &amp; CORP. - NON IPO</v>
          </cell>
        </row>
        <row r="5265">
          <cell r="M5265">
            <v>9808.56</v>
          </cell>
          <cell r="N5265">
            <v>9808.56</v>
          </cell>
          <cell r="R5265">
            <v>1295.31</v>
          </cell>
          <cell r="AB5265" t="str">
            <v>Chirografario</v>
          </cell>
          <cell r="AK5265">
            <v>11582.162630136985</v>
          </cell>
          <cell r="AL5265" t="str">
            <v>Chirografario</v>
          </cell>
          <cell r="AM5265" t="str">
            <v>Chirografario - Altro</v>
          </cell>
          <cell r="AN5265" t="str">
            <v>SME &amp; CORP. - NON IPO</v>
          </cell>
        </row>
        <row r="5266">
          <cell r="M5266">
            <v>832.36</v>
          </cell>
          <cell r="N5266">
            <v>832.3599999999999</v>
          </cell>
          <cell r="R5266">
            <v>0</v>
          </cell>
          <cell r="AB5266" t="str">
            <v>Chirografario</v>
          </cell>
          <cell r="AK5266">
            <v>4316.8698082191777</v>
          </cell>
          <cell r="AL5266" t="str">
            <v>Chirografario</v>
          </cell>
          <cell r="AM5266" t="str">
            <v>Chirografario - Altro</v>
          </cell>
          <cell r="AN5266" t="str">
            <v>SME &amp; CORP. - NON IPO</v>
          </cell>
        </row>
        <row r="5267">
          <cell r="M5267">
            <v>8102.92</v>
          </cell>
          <cell r="N5267">
            <v>8102.92</v>
          </cell>
          <cell r="R5267">
            <v>593.15</v>
          </cell>
          <cell r="AB5267" t="str">
            <v>Chirografario</v>
          </cell>
          <cell r="AK5267">
            <v>23087.772054794521</v>
          </cell>
          <cell r="AL5267" t="str">
            <v>Chirografario</v>
          </cell>
          <cell r="AM5267" t="str">
            <v>Chirografario - Altro</v>
          </cell>
          <cell r="AN5267" t="str">
            <v>SME &amp; CORP. - NON IPO</v>
          </cell>
        </row>
        <row r="5268">
          <cell r="M5268">
            <v>58954.55</v>
          </cell>
          <cell r="N5268">
            <v>58954.55</v>
          </cell>
          <cell r="R5268">
            <v>16895.32</v>
          </cell>
          <cell r="AB5268" t="str">
            <v>Chirografario</v>
          </cell>
          <cell r="AK5268">
            <v>101111.09123287672</v>
          </cell>
          <cell r="AL5268" t="str">
            <v>Chirografario</v>
          </cell>
          <cell r="AM5268" t="str">
            <v>Chirografario - Altro</v>
          </cell>
          <cell r="AN5268" t="str">
            <v>SME &amp; CORP. - NON IPO</v>
          </cell>
        </row>
        <row r="5269">
          <cell r="M5269">
            <v>1315.94</v>
          </cell>
          <cell r="N5269">
            <v>1315.94</v>
          </cell>
          <cell r="R5269">
            <v>158.88</v>
          </cell>
          <cell r="AB5269" t="str">
            <v>Chirografario</v>
          </cell>
          <cell r="AK5269">
            <v>1748.5778082191782</v>
          </cell>
          <cell r="AL5269" t="str">
            <v>Chirografario</v>
          </cell>
          <cell r="AM5269" t="str">
            <v>Chirografario - Altro</v>
          </cell>
          <cell r="AN5269" t="str">
            <v>CONSUMER - NON IPO</v>
          </cell>
        </row>
        <row r="5270">
          <cell r="M5270">
            <v>11502.87</v>
          </cell>
          <cell r="N5270">
            <v>11502.87</v>
          </cell>
          <cell r="R5270">
            <v>4671.2700000000004</v>
          </cell>
          <cell r="AB5270" t="str">
            <v>Chirografario</v>
          </cell>
          <cell r="AK5270">
            <v>28079.608684931511</v>
          </cell>
          <cell r="AL5270" t="str">
            <v>Chirografario</v>
          </cell>
          <cell r="AM5270" t="str">
            <v>Chirografario - Altro</v>
          </cell>
          <cell r="AN5270" t="str">
            <v>SME &amp; CORP. - NON IPO</v>
          </cell>
        </row>
        <row r="5271">
          <cell r="M5271">
            <v>3340.28</v>
          </cell>
          <cell r="N5271">
            <v>3340.28</v>
          </cell>
          <cell r="R5271">
            <v>2525.9299999999998</v>
          </cell>
          <cell r="AB5271" t="str">
            <v>Chirografario</v>
          </cell>
          <cell r="AK5271">
            <v>13306.211287671233</v>
          </cell>
          <cell r="AL5271" t="str">
            <v>Chirografario</v>
          </cell>
          <cell r="AM5271" t="str">
            <v>Chirografario - Altro</v>
          </cell>
          <cell r="AN5271" t="str">
            <v>CONSUMER - NON IPO</v>
          </cell>
        </row>
        <row r="5272">
          <cell r="M5272">
            <v>1807.15</v>
          </cell>
          <cell r="N5272">
            <v>1807.1499999999999</v>
          </cell>
          <cell r="R5272">
            <v>0</v>
          </cell>
          <cell r="AB5272" t="str">
            <v>Chirografario</v>
          </cell>
          <cell r="AK5272">
            <v>6144.3099999999995</v>
          </cell>
          <cell r="AL5272" t="str">
            <v>Chirografario</v>
          </cell>
          <cell r="AM5272" t="str">
            <v>Chirografario - Altro</v>
          </cell>
          <cell r="AN5272" t="str">
            <v>SME &amp; CORP. - NON IPO</v>
          </cell>
        </row>
        <row r="5273">
          <cell r="M5273">
            <v>327.68</v>
          </cell>
          <cell r="N5273">
            <v>327.68</v>
          </cell>
          <cell r="R5273">
            <v>0</v>
          </cell>
          <cell r="AB5273" t="str">
            <v>Chirografario</v>
          </cell>
          <cell r="AK5273">
            <v>1242.4907397260274</v>
          </cell>
          <cell r="AL5273" t="str">
            <v>Chirografario</v>
          </cell>
          <cell r="AM5273" t="str">
            <v>Chirografario - Altro</v>
          </cell>
          <cell r="AN5273" t="str">
            <v>CONSUMER - NON IPO</v>
          </cell>
        </row>
        <row r="5274">
          <cell r="M5274">
            <v>32038.25</v>
          </cell>
          <cell r="N5274">
            <v>32038.25</v>
          </cell>
          <cell r="R5274">
            <v>3061.23</v>
          </cell>
          <cell r="AB5274" t="str">
            <v>Chirografario</v>
          </cell>
          <cell r="AK5274">
            <v>74434.071232876711</v>
          </cell>
          <cell r="AL5274" t="str">
            <v>Chirografario</v>
          </cell>
          <cell r="AM5274" t="str">
            <v>Chirografario - Altro</v>
          </cell>
          <cell r="AN5274" t="str">
            <v>SME &amp; CORP. - NON IPO</v>
          </cell>
        </row>
        <row r="5275">
          <cell r="M5275">
            <v>15774.07</v>
          </cell>
          <cell r="N5275">
            <v>15774.070000000002</v>
          </cell>
          <cell r="R5275">
            <v>2391.33</v>
          </cell>
          <cell r="AB5275" t="str">
            <v>Chirografario</v>
          </cell>
          <cell r="AK5275">
            <v>26491.794273972606</v>
          </cell>
          <cell r="AL5275" t="str">
            <v>Chirografario</v>
          </cell>
          <cell r="AM5275" t="str">
            <v>Chirografario - Altro</v>
          </cell>
          <cell r="AN5275" t="str">
            <v>SME &amp; CORP. - NON IPO</v>
          </cell>
        </row>
        <row r="5276">
          <cell r="M5276">
            <v>136305.75</v>
          </cell>
          <cell r="N5276">
            <v>136305.75</v>
          </cell>
          <cell r="R5276">
            <v>0.83</v>
          </cell>
          <cell r="AB5276" t="str">
            <v>Chirografario</v>
          </cell>
          <cell r="AK5276">
            <v>1009782.8712328767</v>
          </cell>
          <cell r="AL5276" t="str">
            <v>Chirografario</v>
          </cell>
          <cell r="AM5276" t="str">
            <v>Chirografario - Altro</v>
          </cell>
          <cell r="AN5276" t="str">
            <v>CONSUMER - NON IPO</v>
          </cell>
        </row>
        <row r="5277">
          <cell r="M5277">
            <v>18347.39</v>
          </cell>
          <cell r="N5277">
            <v>18347.39</v>
          </cell>
          <cell r="R5277">
            <v>0</v>
          </cell>
          <cell r="AB5277" t="str">
            <v>Chirografario</v>
          </cell>
          <cell r="AK5277">
            <v>130442.40287671234</v>
          </cell>
          <cell r="AL5277" t="str">
            <v>Chirografario</v>
          </cell>
          <cell r="AM5277" t="str">
            <v>Chirografario - Altro</v>
          </cell>
          <cell r="AN5277" t="str">
            <v>CONSUMER - NON IPO</v>
          </cell>
        </row>
        <row r="5278">
          <cell r="M5278">
            <v>55473.82</v>
          </cell>
          <cell r="N5278">
            <v>59712.380000000005</v>
          </cell>
          <cell r="R5278">
            <v>0</v>
          </cell>
          <cell r="AB5278" t="str">
            <v>Chirografario</v>
          </cell>
          <cell r="AK5278">
            <v>717366.5378082192</v>
          </cell>
          <cell r="AL5278" t="str">
            <v>Chirografario</v>
          </cell>
          <cell r="AM5278" t="str">
            <v>Chirografario - Altro</v>
          </cell>
          <cell r="AN5278" t="str">
            <v>CONSUMER - NON IPO</v>
          </cell>
        </row>
        <row r="5279">
          <cell r="M5279">
            <v>2273.5100000000002</v>
          </cell>
          <cell r="N5279">
            <v>2273.5100000000002</v>
          </cell>
          <cell r="R5279">
            <v>1407.18</v>
          </cell>
          <cell r="AB5279" t="str">
            <v>Chirografario</v>
          </cell>
          <cell r="AK5279">
            <v>12451.360246575343</v>
          </cell>
          <cell r="AL5279" t="str">
            <v>Chirografario</v>
          </cell>
          <cell r="AM5279" t="str">
            <v>Chirografario - Altro</v>
          </cell>
          <cell r="AN5279" t="str">
            <v>CONSUMER - NON IPO</v>
          </cell>
        </row>
        <row r="5280">
          <cell r="M5280">
            <v>31428.49</v>
          </cell>
          <cell r="N5280">
            <v>31428.489999999998</v>
          </cell>
          <cell r="R5280">
            <v>0</v>
          </cell>
          <cell r="AB5280" t="str">
            <v>Chirografario</v>
          </cell>
          <cell r="AK5280">
            <v>366206.48758904112</v>
          </cell>
          <cell r="AL5280" t="str">
            <v>Chirografario</v>
          </cell>
          <cell r="AM5280" t="str">
            <v>Chirografario - Altro</v>
          </cell>
          <cell r="AN5280" t="str">
            <v>CONSUMER - NON IPO</v>
          </cell>
        </row>
        <row r="5281">
          <cell r="M5281">
            <v>16871.489999999998</v>
          </cell>
          <cell r="N5281">
            <v>16871.489999999998</v>
          </cell>
          <cell r="R5281">
            <v>0</v>
          </cell>
          <cell r="AB5281" t="str">
            <v>Chirografario</v>
          </cell>
          <cell r="AK5281">
            <v>277755.57098630135</v>
          </cell>
          <cell r="AL5281" t="str">
            <v>Chirografario</v>
          </cell>
          <cell r="AM5281" t="str">
            <v>Chirografario - Altro</v>
          </cell>
          <cell r="AN5281" t="str">
            <v>CONSUMER - NON IPO</v>
          </cell>
        </row>
        <row r="5282">
          <cell r="M5282">
            <v>51908.2</v>
          </cell>
          <cell r="N5282">
            <v>51908.2</v>
          </cell>
          <cell r="R5282">
            <v>0</v>
          </cell>
          <cell r="AB5282" t="str">
            <v>Chirografario</v>
          </cell>
          <cell r="AK5282">
            <v>457218.80273972603</v>
          </cell>
          <cell r="AL5282" t="str">
            <v>Chirografario</v>
          </cell>
          <cell r="AM5282" t="str">
            <v>Chirografario - Altro</v>
          </cell>
          <cell r="AN5282" t="str">
            <v>SME &amp; CORP. - NON IPO</v>
          </cell>
        </row>
        <row r="5283">
          <cell r="M5283">
            <v>25610.89</v>
          </cell>
          <cell r="N5283">
            <v>25610.89</v>
          </cell>
          <cell r="R5283">
            <v>10532.75</v>
          </cell>
          <cell r="AB5283" t="str">
            <v>Chirografario</v>
          </cell>
          <cell r="AK5283">
            <v>408721.73767123284</v>
          </cell>
          <cell r="AL5283" t="str">
            <v>Chirografario</v>
          </cell>
          <cell r="AM5283" t="str">
            <v>Chirografario - Altro</v>
          </cell>
          <cell r="AN5283" t="str">
            <v>CONSUMER - NON IPO</v>
          </cell>
        </row>
        <row r="5284">
          <cell r="M5284">
            <v>26790.260000000002</v>
          </cell>
          <cell r="N5284">
            <v>26790.260000000002</v>
          </cell>
          <cell r="R5284">
            <v>7843.84</v>
          </cell>
          <cell r="AB5284" t="str">
            <v>Chirografario</v>
          </cell>
          <cell r="AK5284">
            <v>289041.21610958909</v>
          </cell>
          <cell r="AL5284" t="str">
            <v>Chirografario</v>
          </cell>
          <cell r="AM5284" t="str">
            <v>Chirografario - Altro</v>
          </cell>
          <cell r="AN5284" t="str">
            <v>CONSUMER - NON IPO</v>
          </cell>
        </row>
        <row r="5285">
          <cell r="M5285">
            <v>28736.85</v>
          </cell>
          <cell r="N5285">
            <v>46974.77</v>
          </cell>
          <cell r="R5285">
            <v>1360.82</v>
          </cell>
          <cell r="AB5285" t="str">
            <v>Chirografario</v>
          </cell>
          <cell r="AK5285">
            <v>815687.924</v>
          </cell>
          <cell r="AL5285" t="str">
            <v>Chirografario</v>
          </cell>
          <cell r="AM5285" t="str">
            <v>Chirografario - Altro</v>
          </cell>
          <cell r="AN5285" t="str">
            <v>SME &amp; CORP. - NON IPO</v>
          </cell>
        </row>
        <row r="5286">
          <cell r="M5286">
            <v>41343.599999999999</v>
          </cell>
          <cell r="N5286">
            <v>41343.599999999999</v>
          </cell>
          <cell r="R5286">
            <v>4639.4400000000005</v>
          </cell>
          <cell r="AB5286" t="str">
            <v>Chirografario</v>
          </cell>
          <cell r="AK5286">
            <v>198449.28</v>
          </cell>
          <cell r="AL5286" t="str">
            <v>Chirografario</v>
          </cell>
          <cell r="AM5286" t="str">
            <v>Chirografario - Altro</v>
          </cell>
          <cell r="AN5286" t="str">
            <v>SME &amp; CORP. - NON IPO</v>
          </cell>
        </row>
        <row r="5287">
          <cell r="M5287">
            <v>45230.35</v>
          </cell>
          <cell r="N5287">
            <v>45230.35</v>
          </cell>
          <cell r="R5287">
            <v>0</v>
          </cell>
          <cell r="AB5287" t="str">
            <v>Chirografario</v>
          </cell>
          <cell r="AK5287">
            <v>782051.33931506856</v>
          </cell>
          <cell r="AL5287" t="str">
            <v>Chirografario</v>
          </cell>
          <cell r="AM5287" t="str">
            <v>Chirografario - Altro</v>
          </cell>
          <cell r="AN5287" t="str">
            <v>CONSUMER - NON IPO</v>
          </cell>
        </row>
        <row r="5288">
          <cell r="M5288">
            <v>2921.66</v>
          </cell>
          <cell r="N5288">
            <v>2921.66</v>
          </cell>
          <cell r="R5288">
            <v>0</v>
          </cell>
          <cell r="AB5288" t="str">
            <v>Chirografario</v>
          </cell>
          <cell r="AK5288">
            <v>39246.298575342465</v>
          </cell>
          <cell r="AL5288" t="str">
            <v>Chirografario</v>
          </cell>
          <cell r="AM5288" t="str">
            <v>Chirografario - Altro</v>
          </cell>
          <cell r="AN5288" t="str">
            <v>CONSUMER - NON IPO</v>
          </cell>
        </row>
        <row r="5289">
          <cell r="M5289">
            <v>71458.31</v>
          </cell>
          <cell r="N5289">
            <v>71458.31</v>
          </cell>
          <cell r="R5289">
            <v>23050.19</v>
          </cell>
          <cell r="AB5289" t="str">
            <v>Chirografario</v>
          </cell>
          <cell r="AK5289">
            <v>779189.24328767112</v>
          </cell>
          <cell r="AL5289" t="str">
            <v>Chirografario</v>
          </cell>
          <cell r="AM5289" t="str">
            <v>Chirografario - Altro</v>
          </cell>
          <cell r="AN5289" t="str">
            <v>CONSUMER - NON IPO</v>
          </cell>
        </row>
        <row r="5290">
          <cell r="M5290">
            <v>15527.92</v>
          </cell>
          <cell r="N5290">
            <v>15527.919999999998</v>
          </cell>
          <cell r="R5290">
            <v>0</v>
          </cell>
          <cell r="AB5290" t="str">
            <v>Chirografario</v>
          </cell>
          <cell r="AK5290">
            <v>176763.03452054792</v>
          </cell>
          <cell r="AL5290" t="str">
            <v>Chirografario</v>
          </cell>
          <cell r="AM5290" t="str">
            <v>Chirografario - Altro</v>
          </cell>
          <cell r="AN5290" t="str">
            <v>CONSUMER - NON IPO</v>
          </cell>
        </row>
        <row r="5291">
          <cell r="M5291">
            <v>40900.870000000003</v>
          </cell>
          <cell r="N5291">
            <v>40900.869999999995</v>
          </cell>
          <cell r="R5291">
            <v>4831.1400000000003</v>
          </cell>
          <cell r="AB5291" t="str">
            <v>Chirografario</v>
          </cell>
          <cell r="AK5291">
            <v>628864.88339726022</v>
          </cell>
          <cell r="AL5291" t="str">
            <v>Chirografario</v>
          </cell>
          <cell r="AM5291" t="str">
            <v>Chirografario - Altro</v>
          </cell>
          <cell r="AN5291" t="str">
            <v>SME &amp; CORP. - NON IPO</v>
          </cell>
        </row>
        <row r="5292">
          <cell r="M5292">
            <v>39924.019999999997</v>
          </cell>
          <cell r="N5292">
            <v>39924.019999999997</v>
          </cell>
          <cell r="R5292">
            <v>25923.940000000002</v>
          </cell>
          <cell r="AB5292" t="str">
            <v>Chirografario</v>
          </cell>
          <cell r="AK5292">
            <v>370144.88679452054</v>
          </cell>
          <cell r="AL5292" t="str">
            <v>Chirografario</v>
          </cell>
          <cell r="AM5292" t="str">
            <v>Chirografario - Altro</v>
          </cell>
          <cell r="AN5292" t="str">
            <v>SME &amp; CORP. - NON IPO</v>
          </cell>
        </row>
        <row r="5293">
          <cell r="M5293">
            <v>67424.69</v>
          </cell>
          <cell r="N5293">
            <v>67424.69</v>
          </cell>
          <cell r="R5293">
            <v>30134.46</v>
          </cell>
          <cell r="AB5293" t="str">
            <v>Chirografario</v>
          </cell>
          <cell r="AK5293">
            <v>698630.6235068494</v>
          </cell>
          <cell r="AL5293" t="str">
            <v>Chirografario</v>
          </cell>
          <cell r="AM5293" t="str">
            <v>Chirografario - Altro</v>
          </cell>
          <cell r="AN5293" t="str">
            <v>SME &amp; CORP. - NON IPO</v>
          </cell>
        </row>
        <row r="5294">
          <cell r="M5294">
            <v>37774.82</v>
          </cell>
          <cell r="N5294">
            <v>37774.82</v>
          </cell>
          <cell r="R5294">
            <v>0</v>
          </cell>
          <cell r="AB5294" t="str">
            <v>Chirografario</v>
          </cell>
          <cell r="AK5294">
            <v>611952.08399999992</v>
          </cell>
          <cell r="AL5294" t="str">
            <v>Chirografario</v>
          </cell>
          <cell r="AM5294" t="str">
            <v>Chirografario - Altro</v>
          </cell>
          <cell r="AN5294" t="str">
            <v>SME &amp; CORP. - NON IPO</v>
          </cell>
        </row>
        <row r="5295">
          <cell r="M5295">
            <v>63524.95</v>
          </cell>
          <cell r="N5295">
            <v>81161.69</v>
          </cell>
          <cell r="R5295">
            <v>54965.55</v>
          </cell>
          <cell r="AB5295" t="str">
            <v>Chirografario</v>
          </cell>
          <cell r="AK5295">
            <v>1029085.7570410959</v>
          </cell>
          <cell r="AL5295" t="str">
            <v>Chirografario</v>
          </cell>
          <cell r="AM5295" t="str">
            <v>Chirografario - Altro</v>
          </cell>
          <cell r="AN5295" t="str">
            <v>SME &amp; CORP. - NON IPO</v>
          </cell>
        </row>
        <row r="5296">
          <cell r="M5296">
            <v>40626.94</v>
          </cell>
          <cell r="N5296">
            <v>40626.94</v>
          </cell>
          <cell r="R5296">
            <v>12494.77</v>
          </cell>
          <cell r="AB5296" t="str">
            <v>Chirografario</v>
          </cell>
          <cell r="AK5296">
            <v>222502.0631780822</v>
          </cell>
          <cell r="AL5296" t="str">
            <v>Chirografario</v>
          </cell>
          <cell r="AM5296" t="str">
            <v>Chirografario - Altro</v>
          </cell>
          <cell r="AN5296" t="str">
            <v>SME &amp; CORP. - NON IPO</v>
          </cell>
        </row>
        <row r="5297">
          <cell r="M5297">
            <v>14468.449999999999</v>
          </cell>
          <cell r="N5297">
            <v>14468.45</v>
          </cell>
          <cell r="R5297">
            <v>0</v>
          </cell>
          <cell r="AB5297" t="str">
            <v>Chirografario</v>
          </cell>
          <cell r="AK5297">
            <v>55257.587123287674</v>
          </cell>
          <cell r="AL5297" t="str">
            <v>Chirografario</v>
          </cell>
          <cell r="AM5297" t="str">
            <v>Chirografario - Altro</v>
          </cell>
          <cell r="AN5297" t="str">
            <v>SME &amp; CORP. - NON IPO</v>
          </cell>
        </row>
        <row r="5298">
          <cell r="M5298">
            <v>38303.18</v>
          </cell>
          <cell r="N5298">
            <v>38303.18</v>
          </cell>
          <cell r="R5298">
            <v>6997.01</v>
          </cell>
          <cell r="AB5298" t="str">
            <v>Chirografario</v>
          </cell>
          <cell r="AK5298">
            <v>448199.67610958905</v>
          </cell>
          <cell r="AL5298" t="str">
            <v>Chirografario</v>
          </cell>
          <cell r="AM5298" t="str">
            <v>Chirografario - Altro</v>
          </cell>
          <cell r="AN5298" t="str">
            <v>SME &amp; CORP. - NON IPO</v>
          </cell>
        </row>
        <row r="5299">
          <cell r="M5299">
            <v>33139.839999999997</v>
          </cell>
          <cell r="N5299">
            <v>33139.839999999997</v>
          </cell>
          <cell r="R5299">
            <v>0</v>
          </cell>
          <cell r="AB5299" t="str">
            <v>Chirografario</v>
          </cell>
          <cell r="AK5299">
            <v>159071.23199999999</v>
          </cell>
          <cell r="AL5299" t="str">
            <v>Chirografario</v>
          </cell>
          <cell r="AM5299" t="str">
            <v>Chirografario - Altro</v>
          </cell>
          <cell r="AN5299" t="str">
            <v>SME &amp; CORP. - NON IPO</v>
          </cell>
        </row>
        <row r="5300">
          <cell r="M5300">
            <v>40581.5</v>
          </cell>
          <cell r="N5300">
            <v>40581.5</v>
          </cell>
          <cell r="R5300">
            <v>0</v>
          </cell>
          <cell r="AB5300" t="str">
            <v>Chirografario</v>
          </cell>
          <cell r="AK5300">
            <v>225366.30273972603</v>
          </cell>
          <cell r="AL5300" t="str">
            <v>Chirografario</v>
          </cell>
          <cell r="AM5300" t="str">
            <v>Chirografario - Altro</v>
          </cell>
          <cell r="AN5300" t="str">
            <v>SME &amp; CORP. - NON IPO</v>
          </cell>
        </row>
        <row r="5301">
          <cell r="M5301">
            <v>30515.73</v>
          </cell>
          <cell r="N5301">
            <v>30515.73</v>
          </cell>
          <cell r="R5301">
            <v>10471.370000000001</v>
          </cell>
          <cell r="AB5301" t="str">
            <v>Chirografario</v>
          </cell>
          <cell r="AK5301">
            <v>276397.26953424653</v>
          </cell>
          <cell r="AL5301" t="str">
            <v>Chirografario</v>
          </cell>
          <cell r="AM5301" t="str">
            <v>Chirografario - Altro</v>
          </cell>
          <cell r="AN5301" t="str">
            <v>SME &amp; CORP. - NON IPO</v>
          </cell>
        </row>
        <row r="5302">
          <cell r="M5302">
            <v>35271.67</v>
          </cell>
          <cell r="N5302">
            <v>35271.67</v>
          </cell>
          <cell r="R5302">
            <v>0</v>
          </cell>
          <cell r="AB5302" t="str">
            <v>Chirografario</v>
          </cell>
          <cell r="AK5302">
            <v>429734.56572602742</v>
          </cell>
          <cell r="AL5302" t="str">
            <v>Chirografario</v>
          </cell>
          <cell r="AM5302" t="str">
            <v>Chirografario - Altro</v>
          </cell>
          <cell r="AN5302" t="str">
            <v>SME &amp; CORP. - NON IPO</v>
          </cell>
        </row>
        <row r="5303">
          <cell r="M5303">
            <v>25773.47</v>
          </cell>
          <cell r="N5303">
            <v>25773.469999999998</v>
          </cell>
          <cell r="R5303">
            <v>0</v>
          </cell>
          <cell r="AB5303" t="str">
            <v>Chirografario</v>
          </cell>
          <cell r="AK5303">
            <v>216355.9235068493</v>
          </cell>
          <cell r="AL5303" t="str">
            <v>Chirografario</v>
          </cell>
          <cell r="AM5303" t="str">
            <v>Chirografario - Altro</v>
          </cell>
          <cell r="AN5303" t="str">
            <v>SME &amp; CORP. - NON IPO</v>
          </cell>
        </row>
        <row r="5304">
          <cell r="M5304">
            <v>127.49</v>
          </cell>
          <cell r="N5304">
            <v>127.49</v>
          </cell>
          <cell r="R5304">
            <v>0</v>
          </cell>
          <cell r="AB5304" t="str">
            <v>Chirografario</v>
          </cell>
          <cell r="AK5304">
            <v>1154.7450410958902</v>
          </cell>
          <cell r="AL5304" t="str">
            <v>Chirografario</v>
          </cell>
          <cell r="AM5304" t="str">
            <v>Chirografario - Altro</v>
          </cell>
          <cell r="AN5304" t="str">
            <v>CONSUMER - NON IPO</v>
          </cell>
        </row>
        <row r="5305">
          <cell r="M5305">
            <v>38585.35</v>
          </cell>
          <cell r="N5305">
            <v>38585.35</v>
          </cell>
          <cell r="R5305">
            <v>9510.7099999999991</v>
          </cell>
          <cell r="AB5305" t="str">
            <v>Chirografario</v>
          </cell>
          <cell r="AK5305">
            <v>185315.39328767124</v>
          </cell>
          <cell r="AL5305" t="str">
            <v>Chirografario</v>
          </cell>
          <cell r="AM5305" t="str">
            <v>Chirografario - Altro</v>
          </cell>
          <cell r="AN5305" t="str">
            <v>SME &amp; CORP. - NON IPO</v>
          </cell>
        </row>
        <row r="5306">
          <cell r="M5306">
            <v>30297.75</v>
          </cell>
          <cell r="N5306">
            <v>30297.750000000004</v>
          </cell>
          <cell r="R5306">
            <v>0</v>
          </cell>
          <cell r="AB5306" t="str">
            <v>Chirografario</v>
          </cell>
          <cell r="AK5306">
            <v>124511.30136986304</v>
          </cell>
          <cell r="AL5306" t="str">
            <v>Chirografario</v>
          </cell>
          <cell r="AM5306" t="str">
            <v>Chirografario - Altro</v>
          </cell>
          <cell r="AN5306" t="str">
            <v>CONSUMER - NON IPO</v>
          </cell>
        </row>
        <row r="5307">
          <cell r="M5307">
            <v>33335</v>
          </cell>
          <cell r="N5307">
            <v>33335</v>
          </cell>
          <cell r="R5307">
            <v>4071.65</v>
          </cell>
          <cell r="AB5307" t="str">
            <v>Chirografario</v>
          </cell>
          <cell r="AK5307">
            <v>334171.9589041096</v>
          </cell>
          <cell r="AL5307" t="str">
            <v>Chirografario</v>
          </cell>
          <cell r="AM5307" t="str">
            <v>Chirografario - Altro</v>
          </cell>
          <cell r="AN5307" t="str">
            <v>SME &amp; CORP. - NON IPO</v>
          </cell>
        </row>
        <row r="5308">
          <cell r="M5308">
            <v>79471.59</v>
          </cell>
          <cell r="N5308">
            <v>79471.59</v>
          </cell>
          <cell r="R5308">
            <v>0</v>
          </cell>
          <cell r="AB5308" t="str">
            <v>Chirografario</v>
          </cell>
          <cell r="AK5308">
            <v>315926.78654794517</v>
          </cell>
          <cell r="AL5308" t="str">
            <v>Chirografario</v>
          </cell>
          <cell r="AM5308" t="str">
            <v>Chirografario - Altro</v>
          </cell>
          <cell r="AN5308" t="str">
            <v>SME &amp; CORP. - NON IPO</v>
          </cell>
        </row>
        <row r="5309">
          <cell r="M5309">
            <v>63808.44</v>
          </cell>
          <cell r="N5309">
            <v>63808.44</v>
          </cell>
          <cell r="R5309">
            <v>0</v>
          </cell>
          <cell r="AB5309" t="str">
            <v>Chirografario</v>
          </cell>
          <cell r="AK5309">
            <v>232682.28394520548</v>
          </cell>
          <cell r="AL5309" t="str">
            <v>Chirografario</v>
          </cell>
          <cell r="AM5309" t="str">
            <v>Chirografario - Altro</v>
          </cell>
          <cell r="AN5309" t="str">
            <v>CONSUMER - NON IPO</v>
          </cell>
        </row>
        <row r="5310">
          <cell r="M5310">
            <v>20020.23</v>
          </cell>
          <cell r="N5310">
            <v>20020.23</v>
          </cell>
          <cell r="R5310">
            <v>0</v>
          </cell>
          <cell r="AB5310" t="str">
            <v>Chirografario</v>
          </cell>
          <cell r="AK5310">
            <v>174148.57602739724</v>
          </cell>
          <cell r="AL5310" t="str">
            <v>Chirografario</v>
          </cell>
          <cell r="AM5310" t="str">
            <v>Chirografario - Altro</v>
          </cell>
          <cell r="AN5310" t="str">
            <v>SME &amp; CORP. - NON IPO</v>
          </cell>
        </row>
        <row r="5311">
          <cell r="M5311">
            <v>45615.97</v>
          </cell>
          <cell r="N5311">
            <v>45615.97</v>
          </cell>
          <cell r="R5311">
            <v>6701.6200000000008</v>
          </cell>
          <cell r="AB5311" t="str">
            <v>Chirografario</v>
          </cell>
          <cell r="AK5311">
            <v>330434.58816438355</v>
          </cell>
          <cell r="AL5311" t="str">
            <v>Chirografario</v>
          </cell>
          <cell r="AM5311" t="str">
            <v>Chirografario - Altro</v>
          </cell>
          <cell r="AN5311" t="str">
            <v>SME &amp; CORP. - NON IPO</v>
          </cell>
        </row>
        <row r="5312">
          <cell r="M5312">
            <v>31599.24</v>
          </cell>
          <cell r="N5312">
            <v>31599.239999999998</v>
          </cell>
          <cell r="R5312">
            <v>3667.22</v>
          </cell>
          <cell r="AB5312" t="str">
            <v>Chirografario</v>
          </cell>
          <cell r="AK5312">
            <v>246474.07199999999</v>
          </cell>
          <cell r="AL5312" t="str">
            <v>Chirografario</v>
          </cell>
          <cell r="AM5312" t="str">
            <v>Chirografario - Altro</v>
          </cell>
          <cell r="AN5312" t="str">
            <v>SME &amp; CORP. - NON IPO</v>
          </cell>
        </row>
        <row r="5313">
          <cell r="M5313">
            <v>60228.86</v>
          </cell>
          <cell r="N5313">
            <v>60228.86</v>
          </cell>
          <cell r="R5313">
            <v>7895.2000000000007</v>
          </cell>
          <cell r="AB5313" t="str">
            <v>Chirografario</v>
          </cell>
          <cell r="AK5313">
            <v>504272.31824657531</v>
          </cell>
          <cell r="AL5313" t="str">
            <v>Chirografario</v>
          </cell>
          <cell r="AM5313" t="str">
            <v>Chirografario - Altro</v>
          </cell>
          <cell r="AN5313" t="str">
            <v>SME &amp; CORP. - NON IPO</v>
          </cell>
        </row>
        <row r="5314">
          <cell r="M5314">
            <v>2680.61</v>
          </cell>
          <cell r="N5314">
            <v>2680.61</v>
          </cell>
          <cell r="R5314">
            <v>0</v>
          </cell>
          <cell r="AB5314" t="str">
            <v>Chirografario</v>
          </cell>
          <cell r="AK5314">
            <v>18896.464465753426</v>
          </cell>
          <cell r="AL5314" t="str">
            <v>Chirografario</v>
          </cell>
          <cell r="AM5314" t="str">
            <v>Chirografario - Altro</v>
          </cell>
          <cell r="AN5314" t="str">
            <v>CONSUMER - NON IPO</v>
          </cell>
        </row>
        <row r="5315">
          <cell r="M5315">
            <v>27443.08</v>
          </cell>
          <cell r="N5315">
            <v>27443.08</v>
          </cell>
          <cell r="R5315">
            <v>10780.54</v>
          </cell>
          <cell r="AB5315" t="str">
            <v>Chirografario</v>
          </cell>
          <cell r="AK5315">
            <v>264581.36580821918</v>
          </cell>
          <cell r="AL5315" t="str">
            <v>Chirografario</v>
          </cell>
          <cell r="AM5315" t="str">
            <v>Chirografario - Altro</v>
          </cell>
          <cell r="AN5315" t="str">
            <v>SME &amp; CORP. - NON IPO</v>
          </cell>
        </row>
        <row r="5316">
          <cell r="M5316">
            <v>6927.33</v>
          </cell>
          <cell r="N5316">
            <v>6927.33</v>
          </cell>
          <cell r="R5316">
            <v>0</v>
          </cell>
          <cell r="AB5316" t="str">
            <v>Chirografario</v>
          </cell>
          <cell r="AK5316">
            <v>49250.4694520548</v>
          </cell>
          <cell r="AL5316" t="str">
            <v>Chirografario</v>
          </cell>
          <cell r="AM5316" t="str">
            <v>Chirografario - Altro</v>
          </cell>
          <cell r="AN5316" t="str">
            <v>SME &amp; CORP. - NON IPO</v>
          </cell>
        </row>
        <row r="5317">
          <cell r="M5317">
            <v>13352.27</v>
          </cell>
          <cell r="N5317">
            <v>13352.269999999999</v>
          </cell>
          <cell r="R5317">
            <v>6194.41</v>
          </cell>
          <cell r="AB5317" t="str">
            <v>Chirografario</v>
          </cell>
          <cell r="AK5317">
            <v>52531.122520547935</v>
          </cell>
          <cell r="AL5317" t="str">
            <v>Chirografario</v>
          </cell>
          <cell r="AM5317" t="str">
            <v>Chirografario - Altro</v>
          </cell>
          <cell r="AN5317" t="str">
            <v>CONSUMER - NON IPO</v>
          </cell>
        </row>
        <row r="5318">
          <cell r="M5318">
            <v>84.01</v>
          </cell>
          <cell r="N5318">
            <v>84.01</v>
          </cell>
          <cell r="R5318">
            <v>0</v>
          </cell>
          <cell r="AB5318" t="str">
            <v>Chirografario</v>
          </cell>
          <cell r="AK5318">
            <v>565.74405479452059</v>
          </cell>
          <cell r="AL5318" t="str">
            <v>Chirografario</v>
          </cell>
          <cell r="AM5318" t="str">
            <v>Chirografario - Altro</v>
          </cell>
          <cell r="AN5318" t="str">
            <v>SME &amp; CORP. - NON IPO</v>
          </cell>
        </row>
        <row r="5319">
          <cell r="M5319">
            <v>28100.61</v>
          </cell>
          <cell r="N5319">
            <v>28100.61</v>
          </cell>
          <cell r="R5319">
            <v>2332.9299999999998</v>
          </cell>
          <cell r="AB5319" t="str">
            <v>Chirografario</v>
          </cell>
          <cell r="AK5319">
            <v>50273.146109589048</v>
          </cell>
          <cell r="AL5319" t="str">
            <v>Chirografario</v>
          </cell>
          <cell r="AM5319" t="str">
            <v>Chirografario - Altro</v>
          </cell>
          <cell r="AN5319" t="str">
            <v>SME &amp; CORP. - NON IPO</v>
          </cell>
        </row>
        <row r="5320">
          <cell r="M5320">
            <v>3928.84</v>
          </cell>
          <cell r="N5320">
            <v>3928.84</v>
          </cell>
          <cell r="R5320">
            <v>61.44</v>
          </cell>
          <cell r="AB5320" t="str">
            <v>Chirografario</v>
          </cell>
          <cell r="AK5320">
            <v>36726.581041095887</v>
          </cell>
          <cell r="AL5320" t="str">
            <v>Chirografario</v>
          </cell>
          <cell r="AM5320" t="str">
            <v>Chirografario - Altro</v>
          </cell>
          <cell r="AN5320" t="str">
            <v>CONSUMER - NON IPO</v>
          </cell>
        </row>
        <row r="5321">
          <cell r="M5321">
            <v>28292.38</v>
          </cell>
          <cell r="N5321">
            <v>28292.38</v>
          </cell>
          <cell r="R5321">
            <v>0</v>
          </cell>
          <cell r="AB5321" t="str">
            <v>Chirografario</v>
          </cell>
          <cell r="AK5321">
            <v>534144.63172602735</v>
          </cell>
          <cell r="AL5321" t="str">
            <v>Chirografario</v>
          </cell>
          <cell r="AM5321" t="str">
            <v>Chirografario - Altro</v>
          </cell>
          <cell r="AN5321" t="str">
            <v>CONSUMER - NON IPO</v>
          </cell>
        </row>
        <row r="5322">
          <cell r="M5322">
            <v>87622.48</v>
          </cell>
          <cell r="N5322">
            <v>87622.48000000001</v>
          </cell>
          <cell r="R5322">
            <v>41627.040000000001</v>
          </cell>
          <cell r="AB5322" t="str">
            <v>Chirografario</v>
          </cell>
          <cell r="AK5322">
            <v>542299.12964383571</v>
          </cell>
          <cell r="AL5322" t="str">
            <v>Chirografario</v>
          </cell>
          <cell r="AM5322" t="str">
            <v>Chirografario - Altro</v>
          </cell>
          <cell r="AN5322" t="str">
            <v>CONSUMER - NON IPO</v>
          </cell>
        </row>
        <row r="5323">
          <cell r="M5323">
            <v>42228.09</v>
          </cell>
          <cell r="N5323">
            <v>42228.09</v>
          </cell>
          <cell r="R5323">
            <v>4245.1400000000003</v>
          </cell>
          <cell r="AB5323" t="str">
            <v>Chirografario</v>
          </cell>
          <cell r="AK5323">
            <v>394745.87145205471</v>
          </cell>
          <cell r="AL5323" t="str">
            <v>Chirografario</v>
          </cell>
          <cell r="AM5323" t="str">
            <v>Chirografario - Altro</v>
          </cell>
          <cell r="AN5323" t="str">
            <v>SME &amp; CORP. - NON IPO</v>
          </cell>
        </row>
        <row r="5324">
          <cell r="M5324">
            <v>2366.8199999999997</v>
          </cell>
          <cell r="N5324">
            <v>2366.8199999999997</v>
          </cell>
          <cell r="R5324">
            <v>0</v>
          </cell>
          <cell r="AB5324" t="str">
            <v>Chirografario</v>
          </cell>
          <cell r="AK5324">
            <v>23181.86712328767</v>
          </cell>
          <cell r="AL5324" t="str">
            <v>Chirografario</v>
          </cell>
          <cell r="AM5324" t="str">
            <v>Chirografario - Altro</v>
          </cell>
          <cell r="AN5324" t="str">
            <v>CONSUMER - NON IPO</v>
          </cell>
        </row>
        <row r="5325">
          <cell r="M5325">
            <v>65016.77</v>
          </cell>
          <cell r="N5325">
            <v>65016.77</v>
          </cell>
          <cell r="R5325">
            <v>10168.59</v>
          </cell>
          <cell r="AB5325" t="str">
            <v>Chirografario</v>
          </cell>
          <cell r="AK5325">
            <v>248310.6229589041</v>
          </cell>
          <cell r="AL5325" t="str">
            <v>Chirografario</v>
          </cell>
          <cell r="AM5325" t="str">
            <v>Chirografario - Altro</v>
          </cell>
          <cell r="AN5325" t="str">
            <v>SME &amp; CORP. - NON IPO</v>
          </cell>
        </row>
        <row r="5326">
          <cell r="M5326">
            <v>12434.68</v>
          </cell>
          <cell r="N5326">
            <v>12434.68</v>
          </cell>
          <cell r="R5326">
            <v>1107.42</v>
          </cell>
          <cell r="AB5326" t="str">
            <v>Chirografario</v>
          </cell>
          <cell r="AK5326">
            <v>78151.112109589041</v>
          </cell>
          <cell r="AL5326" t="str">
            <v>Chirografario</v>
          </cell>
          <cell r="AM5326" t="str">
            <v>Chirografario - Altro</v>
          </cell>
          <cell r="AN5326" t="str">
            <v>SME &amp; CORP. - NON IPO</v>
          </cell>
        </row>
        <row r="5327">
          <cell r="M5327">
            <v>50996.61</v>
          </cell>
          <cell r="N5327">
            <v>50996.61</v>
          </cell>
          <cell r="R5327">
            <v>4729.57</v>
          </cell>
          <cell r="AB5327" t="str">
            <v>Chirografario</v>
          </cell>
          <cell r="AK5327">
            <v>320510.20093150681</v>
          </cell>
          <cell r="AL5327" t="str">
            <v>Chirografario</v>
          </cell>
          <cell r="AM5327" t="str">
            <v>Chirografario - Altro</v>
          </cell>
          <cell r="AN5327" t="str">
            <v>SME &amp; CORP. - NON IPO</v>
          </cell>
        </row>
        <row r="5328">
          <cell r="M5328">
            <v>28108.32</v>
          </cell>
          <cell r="N5328">
            <v>28108.320000000003</v>
          </cell>
          <cell r="R5328">
            <v>0</v>
          </cell>
          <cell r="AB5328" t="str">
            <v>Chirografario</v>
          </cell>
          <cell r="AK5328">
            <v>102499.106630137</v>
          </cell>
          <cell r="AL5328" t="str">
            <v>Chirografario</v>
          </cell>
          <cell r="AM5328" t="str">
            <v>Chirografario - Altro</v>
          </cell>
          <cell r="AN5328" t="str">
            <v>SME &amp; CORP. - NON IPO</v>
          </cell>
        </row>
        <row r="5329">
          <cell r="M5329">
            <v>28150.11</v>
          </cell>
          <cell r="N5329">
            <v>28150.109999999997</v>
          </cell>
          <cell r="R5329">
            <v>2537.4</v>
          </cell>
          <cell r="AB5329" t="str">
            <v>Chirografario</v>
          </cell>
          <cell r="AK5329">
            <v>111906.32769863012</v>
          </cell>
          <cell r="AL5329" t="str">
            <v>Chirografario</v>
          </cell>
          <cell r="AM5329" t="str">
            <v>Chirografario - Altro</v>
          </cell>
          <cell r="AN5329" t="str">
            <v>CONSUMER - NON IPO</v>
          </cell>
        </row>
        <row r="5330">
          <cell r="M5330">
            <v>8321.02</v>
          </cell>
          <cell r="N5330">
            <v>8321.02</v>
          </cell>
          <cell r="R5330">
            <v>533.33000000000004</v>
          </cell>
          <cell r="AB5330" t="str">
            <v>Chirografario</v>
          </cell>
          <cell r="AK5330">
            <v>34195.972602739734</v>
          </cell>
          <cell r="AL5330" t="str">
            <v>Chirografario</v>
          </cell>
          <cell r="AM5330" t="str">
            <v>Chirografario - Altro</v>
          </cell>
          <cell r="AN5330" t="str">
            <v>CONSUMER - NON IPO</v>
          </cell>
        </row>
        <row r="5331">
          <cell r="M5331">
            <v>8543.11</v>
          </cell>
          <cell r="N5331">
            <v>8543.11</v>
          </cell>
          <cell r="R5331">
            <v>4897.2</v>
          </cell>
          <cell r="AB5331" t="str">
            <v>Chirografario</v>
          </cell>
          <cell r="AK5331">
            <v>45290.185890410961</v>
          </cell>
          <cell r="AL5331" t="str">
            <v>Chirografario</v>
          </cell>
          <cell r="AM5331" t="str">
            <v>Chirografario - Altro</v>
          </cell>
          <cell r="AN5331" t="str">
            <v>CONSUMER - NON IPO</v>
          </cell>
        </row>
        <row r="5332">
          <cell r="M5332">
            <v>68180.73</v>
          </cell>
          <cell r="N5332">
            <v>68180.73</v>
          </cell>
          <cell r="R5332">
            <v>0</v>
          </cell>
          <cell r="AB5332" t="str">
            <v>Chirografario</v>
          </cell>
          <cell r="AK5332">
            <v>373406.2445753424</v>
          </cell>
          <cell r="AL5332" t="str">
            <v>Chirografario</v>
          </cell>
          <cell r="AM5332" t="str">
            <v>Chirografario - Altro</v>
          </cell>
          <cell r="AN5332" t="str">
            <v>SME &amp; CORP. - NON IPO</v>
          </cell>
        </row>
        <row r="5333">
          <cell r="M5333">
            <v>34822.21</v>
          </cell>
          <cell r="N5333">
            <v>34822.21</v>
          </cell>
          <cell r="R5333">
            <v>0</v>
          </cell>
          <cell r="AB5333" t="str">
            <v>Chirografario</v>
          </cell>
          <cell r="AK5333">
            <v>145871.66873972601</v>
          </cell>
          <cell r="AL5333" t="str">
            <v>Chirografario</v>
          </cell>
          <cell r="AM5333" t="str">
            <v>Chirografario - Altro</v>
          </cell>
          <cell r="AN5333" t="str">
            <v>SME &amp; CORP. - NON IPO</v>
          </cell>
        </row>
        <row r="5334">
          <cell r="M5334">
            <v>117035.49</v>
          </cell>
          <cell r="N5334">
            <v>117035.48999999999</v>
          </cell>
          <cell r="R5334">
            <v>0</v>
          </cell>
          <cell r="AB5334" t="str">
            <v>Chirografario</v>
          </cell>
          <cell r="AK5334">
            <v>423251.63506849308</v>
          </cell>
          <cell r="AL5334" t="str">
            <v>Chirografario</v>
          </cell>
          <cell r="AM5334" t="str">
            <v>Chirografario - Altro</v>
          </cell>
          <cell r="AN5334" t="str">
            <v>SME &amp; CORP. - NON IPO</v>
          </cell>
        </row>
        <row r="5335">
          <cell r="M5335">
            <v>28272.799999999999</v>
          </cell>
          <cell r="N5335">
            <v>28272.800000000003</v>
          </cell>
          <cell r="R5335">
            <v>0</v>
          </cell>
          <cell r="AB5335" t="str">
            <v>Chirografario</v>
          </cell>
          <cell r="AK5335">
            <v>121534.31013698631</v>
          </cell>
          <cell r="AL5335" t="str">
            <v>Chirografario</v>
          </cell>
          <cell r="AM5335" t="str">
            <v>Chirografario - Altro</v>
          </cell>
          <cell r="AN5335" t="str">
            <v>SME &amp; CORP. - NON IPO</v>
          </cell>
        </row>
        <row r="5336">
          <cell r="M5336">
            <v>45886.8</v>
          </cell>
          <cell r="N5336">
            <v>45886.799999999996</v>
          </cell>
          <cell r="R5336">
            <v>21819.360000000001</v>
          </cell>
          <cell r="AB5336" t="str">
            <v>Chirografario</v>
          </cell>
          <cell r="AK5336">
            <v>95167.966027397255</v>
          </cell>
          <cell r="AL5336" t="str">
            <v>Chirografario</v>
          </cell>
          <cell r="AM5336" t="str">
            <v>Chirografario - Altro</v>
          </cell>
          <cell r="AN5336" t="str">
            <v>SME &amp; CORP. - NON IPO</v>
          </cell>
        </row>
        <row r="5337">
          <cell r="M5337">
            <v>3376.44</v>
          </cell>
          <cell r="N5337">
            <v>3376.44</v>
          </cell>
          <cell r="R5337">
            <v>0</v>
          </cell>
          <cell r="AB5337" t="str">
            <v>Chirografario</v>
          </cell>
          <cell r="AK5337">
            <v>15254.108383561645</v>
          </cell>
          <cell r="AL5337" t="str">
            <v>Chirografario</v>
          </cell>
          <cell r="AM5337" t="str">
            <v>Chirografario - Altro</v>
          </cell>
          <cell r="AN5337" t="str">
            <v>CONSUMER - NON IPO</v>
          </cell>
        </row>
        <row r="5338">
          <cell r="M5338">
            <v>1066.21</v>
          </cell>
          <cell r="N5338">
            <v>1066.21</v>
          </cell>
          <cell r="R5338">
            <v>0</v>
          </cell>
          <cell r="AB5338" t="str">
            <v>Chirografario</v>
          </cell>
          <cell r="AK5338">
            <v>5120.7291232876714</v>
          </cell>
          <cell r="AL5338" t="str">
            <v>Chirografario</v>
          </cell>
          <cell r="AM5338" t="str">
            <v>Chirografario - Altro</v>
          </cell>
          <cell r="AN5338" t="str">
            <v>SME &amp; CORP. - NON IPO</v>
          </cell>
        </row>
        <row r="5339">
          <cell r="M5339">
            <v>7071.87</v>
          </cell>
          <cell r="N5339">
            <v>7071.87</v>
          </cell>
          <cell r="R5339">
            <v>0</v>
          </cell>
          <cell r="AB5339" t="str">
            <v>Chirografario</v>
          </cell>
          <cell r="AK5339">
            <v>31949.352410958905</v>
          </cell>
          <cell r="AL5339" t="str">
            <v>Chirografario</v>
          </cell>
          <cell r="AM5339" t="str">
            <v>Chirografario - Altro</v>
          </cell>
          <cell r="AN5339" t="str">
            <v>CONSUMER - NON IPO</v>
          </cell>
        </row>
        <row r="5340">
          <cell r="M5340">
            <v>41015.4</v>
          </cell>
          <cell r="N5340">
            <v>41015.399999999994</v>
          </cell>
          <cell r="R5340">
            <v>0</v>
          </cell>
          <cell r="AB5340" t="str">
            <v>Chirografario</v>
          </cell>
          <cell r="AK5340">
            <v>185299.7112328767</v>
          </cell>
          <cell r="AL5340" t="str">
            <v>Chirografario</v>
          </cell>
          <cell r="AM5340" t="str">
            <v>Chirografario - Altro</v>
          </cell>
          <cell r="AN5340" t="str">
            <v>SME &amp; CORP. - NON IPO</v>
          </cell>
        </row>
        <row r="5341">
          <cell r="M5341">
            <v>5529.47</v>
          </cell>
          <cell r="N5341">
            <v>5529.47</v>
          </cell>
          <cell r="R5341">
            <v>242.32</v>
          </cell>
          <cell r="AB5341" t="str">
            <v>Chirografario</v>
          </cell>
          <cell r="AK5341">
            <v>17345.871643835617</v>
          </cell>
          <cell r="AL5341" t="str">
            <v>Chirografario</v>
          </cell>
          <cell r="AM5341" t="str">
            <v>Chirografario - Altro</v>
          </cell>
          <cell r="AN5341" t="str">
            <v>SME &amp; CORP. - NON IPO</v>
          </cell>
        </row>
        <row r="5342">
          <cell r="M5342">
            <v>60585.29</v>
          </cell>
          <cell r="N5342">
            <v>60585.29</v>
          </cell>
          <cell r="R5342">
            <v>1925.61</v>
          </cell>
          <cell r="AB5342" t="str">
            <v>Chirografario</v>
          </cell>
          <cell r="AK5342">
            <v>147894.50243835617</v>
          </cell>
          <cell r="AL5342" t="str">
            <v>Chirografario</v>
          </cell>
          <cell r="AM5342" t="str">
            <v>Chirografario - Altro</v>
          </cell>
          <cell r="AN5342" t="str">
            <v>SME &amp; CORP. - NON IPO</v>
          </cell>
        </row>
        <row r="5343">
          <cell r="M5343">
            <v>20808.97</v>
          </cell>
          <cell r="N5343">
            <v>20808.969999999998</v>
          </cell>
          <cell r="R5343">
            <v>757.41</v>
          </cell>
          <cell r="AB5343" t="str">
            <v>Chirografario</v>
          </cell>
          <cell r="AK5343">
            <v>89050.989424657528</v>
          </cell>
          <cell r="AL5343" t="str">
            <v>Chirografario</v>
          </cell>
          <cell r="AM5343" t="str">
            <v>Chirografario - Altro</v>
          </cell>
          <cell r="AN5343" t="str">
            <v>SME &amp; CORP. - NON IPO</v>
          </cell>
        </row>
        <row r="5344">
          <cell r="M5344">
            <v>14174.57</v>
          </cell>
          <cell r="N5344">
            <v>14174.57</v>
          </cell>
          <cell r="R5344">
            <v>2326.4499999999998</v>
          </cell>
          <cell r="AB5344" t="str">
            <v>Chirografario</v>
          </cell>
          <cell r="AK5344">
            <v>26795.762465753425</v>
          </cell>
          <cell r="AL5344" t="str">
            <v>Chirografario</v>
          </cell>
          <cell r="AM5344" t="str">
            <v>Chirografario - Altro</v>
          </cell>
          <cell r="AN5344" t="str">
            <v>CONSUMER - NON IPO</v>
          </cell>
        </row>
        <row r="5345">
          <cell r="M5345">
            <v>8825.09</v>
          </cell>
          <cell r="N5345">
            <v>8825.09</v>
          </cell>
          <cell r="R5345">
            <v>1301.53</v>
          </cell>
          <cell r="AB5345" t="str">
            <v>Chirografario</v>
          </cell>
          <cell r="AK5345">
            <v>16683.046849315069</v>
          </cell>
          <cell r="AL5345" t="str">
            <v>Chirografario</v>
          </cell>
          <cell r="AM5345" t="str">
            <v>Chirografario - Altro</v>
          </cell>
          <cell r="AN5345" t="str">
            <v>SME &amp; CORP. - NON IPO</v>
          </cell>
        </row>
        <row r="5346">
          <cell r="M5346">
            <v>178.07</v>
          </cell>
          <cell r="N5346">
            <v>178.07</v>
          </cell>
          <cell r="R5346">
            <v>0</v>
          </cell>
          <cell r="AB5346" t="str">
            <v>Chirografario</v>
          </cell>
          <cell r="AK5346">
            <v>1052.3205205479453</v>
          </cell>
          <cell r="AL5346" t="str">
            <v>Chirografario</v>
          </cell>
          <cell r="AM5346" t="str">
            <v>Chirografario - Altro</v>
          </cell>
          <cell r="AN5346" t="str">
            <v>SME &amp; CORP. - NON IPO</v>
          </cell>
        </row>
        <row r="5347">
          <cell r="M5347">
            <v>29039.46</v>
          </cell>
          <cell r="N5347">
            <v>29039.460000000003</v>
          </cell>
          <cell r="R5347">
            <v>0</v>
          </cell>
          <cell r="AB5347" t="str">
            <v>Chirografario</v>
          </cell>
          <cell r="AK5347">
            <v>105894.57879452055</v>
          </cell>
          <cell r="AL5347" t="str">
            <v>Chirografario</v>
          </cell>
          <cell r="AM5347" t="str">
            <v>Chirografario - Altro</v>
          </cell>
          <cell r="AN5347" t="str">
            <v>SME &amp; CORP. - NON IPO</v>
          </cell>
        </row>
        <row r="5348">
          <cell r="M5348">
            <v>31575.72</v>
          </cell>
          <cell r="N5348">
            <v>31575.72</v>
          </cell>
          <cell r="R5348">
            <v>4099.5600000000004</v>
          </cell>
          <cell r="AB5348" t="str">
            <v>Chirografario</v>
          </cell>
          <cell r="AK5348">
            <v>140836.36208219177</v>
          </cell>
          <cell r="AL5348" t="str">
            <v>Chirografario</v>
          </cell>
          <cell r="AM5348" t="str">
            <v>Chirografario - Altro</v>
          </cell>
          <cell r="AN5348" t="str">
            <v>SME &amp; CORP. - NON IPO</v>
          </cell>
        </row>
        <row r="5349">
          <cell r="M5349">
            <v>35809.18</v>
          </cell>
          <cell r="N5349">
            <v>35809.18</v>
          </cell>
          <cell r="R5349">
            <v>2511.48</v>
          </cell>
          <cell r="AB5349" t="str">
            <v>Chirografario</v>
          </cell>
          <cell r="AK5349">
            <v>104876.74909589041</v>
          </cell>
          <cell r="AL5349" t="str">
            <v>Chirografario</v>
          </cell>
          <cell r="AM5349" t="str">
            <v>Chirografario - Altro</v>
          </cell>
          <cell r="AN5349" t="str">
            <v>SME &amp; CORP. - NON IPO</v>
          </cell>
        </row>
        <row r="5350">
          <cell r="M5350">
            <v>36744.839999999997</v>
          </cell>
          <cell r="N5350">
            <v>36744.840000000004</v>
          </cell>
          <cell r="R5350">
            <v>0</v>
          </cell>
          <cell r="AB5350" t="str">
            <v>Chirografario</v>
          </cell>
          <cell r="AK5350">
            <v>140335.08756164386</v>
          </cell>
          <cell r="AL5350" t="str">
            <v>Chirografario</v>
          </cell>
          <cell r="AM5350" t="str">
            <v>Chirografario - Altro</v>
          </cell>
          <cell r="AN5350" t="str">
            <v>SME &amp; CORP. - NON IPO</v>
          </cell>
        </row>
        <row r="5351">
          <cell r="M5351">
            <v>26587.32</v>
          </cell>
          <cell r="N5351">
            <v>26587.32</v>
          </cell>
          <cell r="R5351">
            <v>0</v>
          </cell>
          <cell r="AB5351" t="str">
            <v>Chirografario</v>
          </cell>
          <cell r="AK5351">
            <v>42612.553972602742</v>
          </cell>
          <cell r="AL5351" t="str">
            <v>Chirografario</v>
          </cell>
          <cell r="AM5351" t="str">
            <v>Chirografario - Altro</v>
          </cell>
          <cell r="AN5351" t="str">
            <v>SME &amp; CORP. - NON IPO</v>
          </cell>
        </row>
        <row r="5352">
          <cell r="M5352">
            <v>37197.409999999996</v>
          </cell>
          <cell r="N5352">
            <v>37197.409999999996</v>
          </cell>
          <cell r="R5352">
            <v>3414.5499999999997</v>
          </cell>
          <cell r="AB5352" t="str">
            <v>Chirografario</v>
          </cell>
          <cell r="AK5352">
            <v>132993.47958904109</v>
          </cell>
          <cell r="AL5352" t="str">
            <v>Chirografario</v>
          </cell>
          <cell r="AM5352" t="str">
            <v>Chirografario - Altro</v>
          </cell>
          <cell r="AN5352" t="str">
            <v>SME &amp; CORP. - NON IPO</v>
          </cell>
        </row>
        <row r="5353">
          <cell r="M5353">
            <v>53017.979999999996</v>
          </cell>
          <cell r="N5353">
            <v>53017.979999999996</v>
          </cell>
          <cell r="R5353">
            <v>17697.620000000003</v>
          </cell>
          <cell r="AB5353" t="str">
            <v>Chirografario</v>
          </cell>
          <cell r="AK5353">
            <v>253324.26608219175</v>
          </cell>
          <cell r="AL5353" t="str">
            <v>Chirografario</v>
          </cell>
          <cell r="AM5353" t="str">
            <v>Chirografario - Altro</v>
          </cell>
          <cell r="AN5353" t="str">
            <v>CONSUMER - NON IPO</v>
          </cell>
        </row>
        <row r="5354">
          <cell r="M5354">
            <v>16435.669999999998</v>
          </cell>
          <cell r="N5354">
            <v>16435.670000000002</v>
          </cell>
          <cell r="R5354">
            <v>11733.77</v>
          </cell>
          <cell r="AB5354" t="str">
            <v>Chirografario</v>
          </cell>
          <cell r="AK5354">
            <v>95552.032164383578</v>
          </cell>
          <cell r="AL5354" t="str">
            <v>Chirografario</v>
          </cell>
          <cell r="AM5354" t="str">
            <v>Chirografario - Altro</v>
          </cell>
          <cell r="AN5354" t="str">
            <v>CONSUMER - NON IPO</v>
          </cell>
        </row>
        <row r="5355">
          <cell r="M5355">
            <v>3311</v>
          </cell>
          <cell r="N5355">
            <v>3311</v>
          </cell>
          <cell r="R5355">
            <v>507.42</v>
          </cell>
          <cell r="AB5355" t="str">
            <v>Chirografario</v>
          </cell>
          <cell r="AK5355">
            <v>4272.550684931507</v>
          </cell>
          <cell r="AL5355" t="str">
            <v>Chirografario</v>
          </cell>
          <cell r="AM5355" t="str">
            <v>Chirografario - Altro</v>
          </cell>
          <cell r="AN5355" t="str">
            <v>CONSUMER - NON IPO</v>
          </cell>
        </row>
        <row r="5356">
          <cell r="M5356">
            <v>61031.380000000005</v>
          </cell>
          <cell r="N5356">
            <v>61031.380000000005</v>
          </cell>
          <cell r="R5356">
            <v>0</v>
          </cell>
          <cell r="AB5356" t="str">
            <v>Chirografario</v>
          </cell>
          <cell r="AK5356">
            <v>936873.48531506862</v>
          </cell>
          <cell r="AL5356" t="str">
            <v>Chirografario</v>
          </cell>
          <cell r="AM5356" t="str">
            <v>Chirografario - Altro</v>
          </cell>
          <cell r="AN5356" t="str">
            <v>CONSUMER - NON IPO</v>
          </cell>
        </row>
        <row r="5357">
          <cell r="M5357">
            <v>1766.05</v>
          </cell>
          <cell r="N5357">
            <v>1766.05</v>
          </cell>
          <cell r="R5357">
            <v>86.84</v>
          </cell>
          <cell r="AB5357" t="str">
            <v>Chirografario</v>
          </cell>
          <cell r="AK5357">
            <v>5428.7893150684931</v>
          </cell>
          <cell r="AL5357" t="str">
            <v>Chirografario</v>
          </cell>
          <cell r="AM5357" t="str">
            <v>Chirografario - Altro</v>
          </cell>
          <cell r="AN5357" t="str">
            <v>CONSUMER - NON IPO</v>
          </cell>
        </row>
        <row r="5358">
          <cell r="M5358">
            <v>44083.14</v>
          </cell>
          <cell r="N5358">
            <v>44083.14</v>
          </cell>
          <cell r="R5358">
            <v>4108.9799999999996</v>
          </cell>
          <cell r="AB5358" t="str">
            <v>Chirografario</v>
          </cell>
          <cell r="AK5358">
            <v>522234.23934246576</v>
          </cell>
          <cell r="AL5358" t="str">
            <v>Chirografario</v>
          </cell>
          <cell r="AM5358" t="str">
            <v>Chirografario - Altro</v>
          </cell>
          <cell r="AN5358" t="str">
            <v>CONSUMER - NON IPO</v>
          </cell>
        </row>
        <row r="5359">
          <cell r="M5359">
            <v>31621.87</v>
          </cell>
          <cell r="N5359">
            <v>31621.870000000003</v>
          </cell>
          <cell r="R5359">
            <v>0</v>
          </cell>
          <cell r="AB5359" t="str">
            <v>Chirografario</v>
          </cell>
          <cell r="AK5359">
            <v>128393.45572602742</v>
          </cell>
          <cell r="AL5359" t="str">
            <v>Chirografario</v>
          </cell>
          <cell r="AM5359" t="str">
            <v>Chirografario - Altro</v>
          </cell>
          <cell r="AN5359" t="str">
            <v>CONSUMER - NON IPO</v>
          </cell>
        </row>
        <row r="5360">
          <cell r="M5360">
            <v>43574.79</v>
          </cell>
          <cell r="N5360">
            <v>43574.789999999994</v>
          </cell>
          <cell r="R5360">
            <v>0</v>
          </cell>
          <cell r="AB5360" t="str">
            <v>Chirografario</v>
          </cell>
          <cell r="AK5360">
            <v>176925.58569863014</v>
          </cell>
          <cell r="AL5360" t="str">
            <v>Chirografario</v>
          </cell>
          <cell r="AM5360" t="str">
            <v>Chirografario - Altro</v>
          </cell>
          <cell r="AN5360" t="str">
            <v>CONSUMER - NON IPO</v>
          </cell>
        </row>
        <row r="5361">
          <cell r="M5361">
            <v>46949.11</v>
          </cell>
          <cell r="N5361">
            <v>46949.11</v>
          </cell>
          <cell r="R5361">
            <v>36.369999999999997</v>
          </cell>
          <cell r="AB5361" t="str">
            <v>Chirografario</v>
          </cell>
          <cell r="AK5361">
            <v>110362.56542465753</v>
          </cell>
          <cell r="AL5361" t="str">
            <v>Chirografario</v>
          </cell>
          <cell r="AM5361" t="str">
            <v>Chirografario - Altro</v>
          </cell>
          <cell r="AN5361" t="str">
            <v>CONSUMER - NON IPO</v>
          </cell>
        </row>
        <row r="5362">
          <cell r="M5362">
            <v>50630.27</v>
          </cell>
          <cell r="N5362">
            <v>50630.270000000004</v>
          </cell>
          <cell r="R5362">
            <v>2406.9299999999998</v>
          </cell>
          <cell r="AB5362" t="str">
            <v>Chirografario</v>
          </cell>
          <cell r="AK5362">
            <v>155636.06284931509</v>
          </cell>
          <cell r="AL5362" t="str">
            <v>Chirografario</v>
          </cell>
          <cell r="AM5362" t="str">
            <v>Chirografario - Altro</v>
          </cell>
          <cell r="AN5362" t="str">
            <v>SME &amp; CORP. - NON IPO</v>
          </cell>
        </row>
        <row r="5363">
          <cell r="M5363">
            <v>40369.06</v>
          </cell>
          <cell r="N5363">
            <v>40369.060000000005</v>
          </cell>
          <cell r="R5363">
            <v>1903.24</v>
          </cell>
          <cell r="AB5363" t="str">
            <v>Chirografario</v>
          </cell>
          <cell r="AK5363">
            <v>129623.39265753426</v>
          </cell>
          <cell r="AL5363" t="str">
            <v>Chirografario</v>
          </cell>
          <cell r="AM5363" t="str">
            <v>Chirografario - Altro</v>
          </cell>
          <cell r="AN5363" t="str">
            <v>SME &amp; CORP. - NON IPO</v>
          </cell>
        </row>
        <row r="5364">
          <cell r="M5364">
            <v>49082.75</v>
          </cell>
          <cell r="N5364">
            <v>49082.75</v>
          </cell>
          <cell r="R5364">
            <v>1150.45</v>
          </cell>
          <cell r="AB5364" t="str">
            <v>Chirografario</v>
          </cell>
          <cell r="AK5364">
            <v>687830.86643835611</v>
          </cell>
          <cell r="AL5364" t="str">
            <v>Chirografario</v>
          </cell>
          <cell r="AM5364" t="str">
            <v>Chirografario - Altro</v>
          </cell>
          <cell r="AN5364" t="str">
            <v>CONSUMER - NON IPO</v>
          </cell>
        </row>
        <row r="5365">
          <cell r="M5365">
            <v>68181.53</v>
          </cell>
          <cell r="N5365">
            <v>68181.53</v>
          </cell>
          <cell r="R5365">
            <v>8809.9599999999991</v>
          </cell>
          <cell r="AB5365" t="str">
            <v>Chirografario</v>
          </cell>
          <cell r="AK5365">
            <v>442339.35079452052</v>
          </cell>
          <cell r="AL5365" t="str">
            <v>Chirografario</v>
          </cell>
          <cell r="AM5365" t="str">
            <v>Chirografario - Altro</v>
          </cell>
          <cell r="AN5365" t="str">
            <v>SME &amp; CORP. - NON IPO</v>
          </cell>
        </row>
        <row r="5366">
          <cell r="M5366">
            <v>18320.78</v>
          </cell>
          <cell r="N5366">
            <v>18320.78</v>
          </cell>
          <cell r="R5366">
            <v>795.14</v>
          </cell>
          <cell r="AB5366" t="str">
            <v>Chirografario</v>
          </cell>
          <cell r="AK5366">
            <v>165338.76526027397</v>
          </cell>
          <cell r="AL5366" t="str">
            <v>Chirografario</v>
          </cell>
          <cell r="AM5366" t="str">
            <v>Chirografario - Altro</v>
          </cell>
          <cell r="AN5366" t="str">
            <v>CONSUMER - NON IPO</v>
          </cell>
        </row>
        <row r="5367">
          <cell r="M5367">
            <v>16781.14</v>
          </cell>
          <cell r="N5367">
            <v>16781.14</v>
          </cell>
          <cell r="R5367">
            <v>0</v>
          </cell>
          <cell r="AB5367" t="str">
            <v>Chirografario</v>
          </cell>
          <cell r="AK5367">
            <v>151444.04153424656</v>
          </cell>
          <cell r="AL5367" t="str">
            <v>Chirografario</v>
          </cell>
          <cell r="AM5367" t="str">
            <v>Chirografario - Altro</v>
          </cell>
          <cell r="AN5367" t="str">
            <v>SME &amp; CORP. - NON IPO</v>
          </cell>
        </row>
        <row r="5368">
          <cell r="M5368">
            <v>40198.76</v>
          </cell>
          <cell r="N5368">
            <v>40198.759999999995</v>
          </cell>
          <cell r="R5368">
            <v>11162.67</v>
          </cell>
          <cell r="AB5368" t="str">
            <v>Chirografario</v>
          </cell>
          <cell r="AK5368">
            <v>139208.85654794518</v>
          </cell>
          <cell r="AL5368" t="str">
            <v>Chirografario</v>
          </cell>
          <cell r="AM5368" t="str">
            <v>Chirografario - Altro</v>
          </cell>
          <cell r="AN5368" t="str">
            <v>SME &amp; CORP. - NON IPO</v>
          </cell>
        </row>
        <row r="5369">
          <cell r="M5369">
            <v>42987.17</v>
          </cell>
          <cell r="N5369">
            <v>42987.17</v>
          </cell>
          <cell r="R5369">
            <v>0</v>
          </cell>
          <cell r="AB5369" t="str">
            <v>Chirografario</v>
          </cell>
          <cell r="AK5369">
            <v>584743.2850684931</v>
          </cell>
          <cell r="AL5369" t="str">
            <v>Chirografario</v>
          </cell>
          <cell r="AM5369" t="str">
            <v>Chirografario - Altro</v>
          </cell>
          <cell r="AN5369" t="str">
            <v>CONSUMER - NON IPO</v>
          </cell>
        </row>
        <row r="5370">
          <cell r="M5370">
            <v>44890.69</v>
          </cell>
          <cell r="N5370">
            <v>44890.69</v>
          </cell>
          <cell r="R5370">
            <v>0</v>
          </cell>
          <cell r="AB5370" t="str">
            <v>Chirografario</v>
          </cell>
          <cell r="AK5370">
            <v>558243.40249315079</v>
          </cell>
          <cell r="AL5370" t="str">
            <v>Chirografario</v>
          </cell>
          <cell r="AM5370" t="str">
            <v>Chirografario - Altro</v>
          </cell>
          <cell r="AN5370" t="str">
            <v>CONSUMER - NON IPO</v>
          </cell>
        </row>
        <row r="5371">
          <cell r="M5371">
            <v>62266.7</v>
          </cell>
          <cell r="N5371">
            <v>62266.7</v>
          </cell>
          <cell r="R5371">
            <v>0</v>
          </cell>
          <cell r="AB5371" t="str">
            <v>Chirografario</v>
          </cell>
          <cell r="AK5371">
            <v>784901.60739726026</v>
          </cell>
          <cell r="AL5371" t="str">
            <v>Chirografario</v>
          </cell>
          <cell r="AM5371" t="str">
            <v>Chirografario - Altro</v>
          </cell>
          <cell r="AN5371" t="str">
            <v>SME &amp; CORP. - NON IPO</v>
          </cell>
        </row>
        <row r="5372">
          <cell r="M5372">
            <v>33014.17</v>
          </cell>
          <cell r="N5372">
            <v>33014.17</v>
          </cell>
          <cell r="R5372">
            <v>3096.21</v>
          </cell>
          <cell r="AB5372" t="str">
            <v>Chirografario</v>
          </cell>
          <cell r="AK5372">
            <v>97143.064602739731</v>
          </cell>
          <cell r="AL5372" t="str">
            <v>Chirografario</v>
          </cell>
          <cell r="AM5372" t="str">
            <v>Chirografario - Altro</v>
          </cell>
          <cell r="AN5372" t="str">
            <v>SME &amp; CORP. - NON IPO</v>
          </cell>
        </row>
        <row r="5373">
          <cell r="M5373">
            <v>1061.6500000000001</v>
          </cell>
          <cell r="N5373">
            <v>1061.6500000000001</v>
          </cell>
          <cell r="R5373">
            <v>123.48</v>
          </cell>
          <cell r="AB5373" t="str">
            <v>Chirografario</v>
          </cell>
          <cell r="AK5373">
            <v>3123.8687671232879</v>
          </cell>
          <cell r="AL5373" t="str">
            <v>Chirografario</v>
          </cell>
          <cell r="AM5373" t="str">
            <v>Chirografario - Altro</v>
          </cell>
          <cell r="AN5373" t="str">
            <v>CONSUMER - NON IPO</v>
          </cell>
        </row>
        <row r="5374">
          <cell r="M5374">
            <v>55042.19</v>
          </cell>
          <cell r="N5374">
            <v>55042.19</v>
          </cell>
          <cell r="R5374">
            <v>28083.98</v>
          </cell>
          <cell r="AB5374" t="str">
            <v>Chirografario</v>
          </cell>
          <cell r="AK5374">
            <v>319998.70460273977</v>
          </cell>
          <cell r="AL5374" t="str">
            <v>Chirografario</v>
          </cell>
          <cell r="AM5374" t="str">
            <v>Chirografario - Altro</v>
          </cell>
          <cell r="AN5374" t="str">
            <v>SME &amp; CORP. - NON IPO</v>
          </cell>
        </row>
        <row r="5375">
          <cell r="M5375">
            <v>36978.979999999996</v>
          </cell>
          <cell r="N5375">
            <v>36978.979999999996</v>
          </cell>
          <cell r="R5375">
            <v>4216.78</v>
          </cell>
          <cell r="AB5375" t="str">
            <v>Chirografario</v>
          </cell>
          <cell r="AK5375">
            <v>153690.71961643835</v>
          </cell>
          <cell r="AL5375" t="str">
            <v>Chirografario</v>
          </cell>
          <cell r="AM5375" t="str">
            <v>Chirografario - Altro</v>
          </cell>
          <cell r="AN5375" t="str">
            <v>SME &amp; CORP. - NON IPO</v>
          </cell>
        </row>
        <row r="5376">
          <cell r="M5376">
            <v>25695.559999999998</v>
          </cell>
          <cell r="N5376">
            <v>25695.559999999998</v>
          </cell>
          <cell r="R5376">
            <v>1165.54</v>
          </cell>
          <cell r="AB5376" t="str">
            <v>Chirografario</v>
          </cell>
          <cell r="AK5376">
            <v>360089.83397260268</v>
          </cell>
          <cell r="AL5376" t="str">
            <v>Chirografario</v>
          </cell>
          <cell r="AM5376" t="str">
            <v>Chirografario - Altro</v>
          </cell>
          <cell r="AN5376" t="str">
            <v>CONSUMER - NON IPO</v>
          </cell>
        </row>
        <row r="5377">
          <cell r="M5377">
            <v>30827.51</v>
          </cell>
          <cell r="N5377">
            <v>30827.510000000002</v>
          </cell>
          <cell r="R5377">
            <v>0</v>
          </cell>
          <cell r="AB5377" t="str">
            <v>Chirografario</v>
          </cell>
          <cell r="AK5377">
            <v>260555.80369863013</v>
          </cell>
          <cell r="AL5377" t="str">
            <v>Chirografario</v>
          </cell>
          <cell r="AM5377" t="str">
            <v>Chirografario - Altro</v>
          </cell>
          <cell r="AN5377" t="str">
            <v>CONSUMER - NON IPO</v>
          </cell>
        </row>
        <row r="5378">
          <cell r="M5378">
            <v>30351.34</v>
          </cell>
          <cell r="N5378">
            <v>30351.34</v>
          </cell>
          <cell r="R5378">
            <v>0</v>
          </cell>
          <cell r="AB5378" t="str">
            <v>Chirografario</v>
          </cell>
          <cell r="AK5378">
            <v>256531.18876712327</v>
          </cell>
          <cell r="AL5378" t="str">
            <v>Chirografario</v>
          </cell>
          <cell r="AM5378" t="str">
            <v>Chirografario - Altro</v>
          </cell>
          <cell r="AN5378" t="str">
            <v>SME &amp; CORP. - NON IPO</v>
          </cell>
        </row>
        <row r="5379">
          <cell r="M5379">
            <v>58606.559999999998</v>
          </cell>
          <cell r="N5379">
            <v>58606.559999999998</v>
          </cell>
          <cell r="R5379">
            <v>0</v>
          </cell>
          <cell r="AB5379" t="str">
            <v>Chirografario</v>
          </cell>
          <cell r="AK5379">
            <v>206327.20438356162</v>
          </cell>
          <cell r="AL5379" t="str">
            <v>Chirografario</v>
          </cell>
          <cell r="AM5379" t="str">
            <v>Chirografario - Altro</v>
          </cell>
          <cell r="AN5379" t="str">
            <v>SME &amp; CORP. - NON IPO</v>
          </cell>
        </row>
        <row r="5380">
          <cell r="M5380">
            <v>31121.58</v>
          </cell>
          <cell r="N5380">
            <v>31121.58</v>
          </cell>
          <cell r="R5380">
            <v>1357.44</v>
          </cell>
          <cell r="AB5380" t="str">
            <v>Chirografario</v>
          </cell>
          <cell r="AK5380">
            <v>102999.64010958905</v>
          </cell>
          <cell r="AL5380" t="str">
            <v>Chirografario</v>
          </cell>
          <cell r="AM5380" t="str">
            <v>Chirografario - Altro</v>
          </cell>
          <cell r="AN5380" t="str">
            <v>SME &amp; CORP. - NON IPO</v>
          </cell>
        </row>
        <row r="5381">
          <cell r="M5381">
            <v>6780.79</v>
          </cell>
          <cell r="N5381">
            <v>23733.43</v>
          </cell>
          <cell r="R5381">
            <v>4793.03</v>
          </cell>
          <cell r="AB5381" t="str">
            <v>Chirografario</v>
          </cell>
          <cell r="AK5381">
            <v>259507.17569863013</v>
          </cell>
          <cell r="AL5381" t="str">
            <v>Chirografario</v>
          </cell>
          <cell r="AM5381" t="str">
            <v>Chirografario - Altro</v>
          </cell>
          <cell r="AN5381" t="str">
            <v>SME &amp; CORP. - NON IPO</v>
          </cell>
        </row>
        <row r="5382">
          <cell r="M5382">
            <v>52235.62</v>
          </cell>
          <cell r="N5382">
            <v>52235.619999999995</v>
          </cell>
          <cell r="R5382">
            <v>0</v>
          </cell>
          <cell r="AB5382" t="str">
            <v>Chirografario</v>
          </cell>
          <cell r="AK5382">
            <v>820170.78964383563</v>
          </cell>
          <cell r="AL5382" t="str">
            <v>Chirografario</v>
          </cell>
          <cell r="AM5382" t="str">
            <v>Chirografario - Altro</v>
          </cell>
          <cell r="AN5382" t="str">
            <v>SME &amp; CORP. - NON IPO</v>
          </cell>
        </row>
        <row r="5383">
          <cell r="M5383">
            <v>71003.7</v>
          </cell>
          <cell r="N5383">
            <v>71003.700000000012</v>
          </cell>
          <cell r="R5383">
            <v>0</v>
          </cell>
          <cell r="AB5383" t="str">
            <v>Chirografario</v>
          </cell>
          <cell r="AK5383">
            <v>241996.17205479459</v>
          </cell>
          <cell r="AL5383" t="str">
            <v>Chirografario</v>
          </cell>
          <cell r="AM5383" t="str">
            <v>Chirografario - Altro</v>
          </cell>
          <cell r="AN5383" t="str">
            <v>SME &amp; CORP. - NON IPO</v>
          </cell>
        </row>
        <row r="5384">
          <cell r="M5384">
            <v>49205.3</v>
          </cell>
          <cell r="N5384">
            <v>49205.3</v>
          </cell>
          <cell r="R5384">
            <v>0</v>
          </cell>
          <cell r="AB5384" t="str">
            <v>Chirografario</v>
          </cell>
          <cell r="AK5384">
            <v>580083.30383561645</v>
          </cell>
          <cell r="AL5384" t="str">
            <v>Chirografario</v>
          </cell>
          <cell r="AM5384" t="str">
            <v>Chirografario - Altro</v>
          </cell>
          <cell r="AN5384" t="str">
            <v>CONSUMER - NON IPO</v>
          </cell>
        </row>
        <row r="5385">
          <cell r="M5385">
            <v>50921.21</v>
          </cell>
          <cell r="N5385">
            <v>50921.21</v>
          </cell>
          <cell r="R5385">
            <v>15663.25</v>
          </cell>
          <cell r="AB5385" t="str">
            <v>Chirografario</v>
          </cell>
          <cell r="AK5385">
            <v>536277.07189041097</v>
          </cell>
          <cell r="AL5385" t="str">
            <v>Chirografario</v>
          </cell>
          <cell r="AM5385" t="str">
            <v>Chirografario - Altro</v>
          </cell>
          <cell r="AN5385" t="str">
            <v>SME &amp; CORP. - NON IPO</v>
          </cell>
        </row>
        <row r="5386">
          <cell r="M5386">
            <v>38566.69</v>
          </cell>
          <cell r="N5386">
            <v>38566.69</v>
          </cell>
          <cell r="R5386">
            <v>12622.43</v>
          </cell>
          <cell r="AB5386" t="str">
            <v>Chirografario</v>
          </cell>
          <cell r="AK5386">
            <v>306314.61454794521</v>
          </cell>
          <cell r="AL5386" t="str">
            <v>Chirografario</v>
          </cell>
          <cell r="AM5386" t="str">
            <v>Chirografario - Altro</v>
          </cell>
          <cell r="AN5386" t="str">
            <v>SME &amp; CORP. - NON IPO</v>
          </cell>
        </row>
        <row r="5387">
          <cell r="M5387">
            <v>29443.07</v>
          </cell>
          <cell r="N5387">
            <v>29443.07</v>
          </cell>
          <cell r="R5387">
            <v>13162.01</v>
          </cell>
          <cell r="AB5387" t="str">
            <v>Chirografario</v>
          </cell>
          <cell r="AK5387">
            <v>129952.8377260274</v>
          </cell>
          <cell r="AL5387" t="str">
            <v>Chirografario</v>
          </cell>
          <cell r="AM5387" t="str">
            <v>Chirografario - Altro</v>
          </cell>
          <cell r="AN5387" t="str">
            <v>CONSUMER - NON IPO</v>
          </cell>
        </row>
        <row r="5388">
          <cell r="M5388">
            <v>80390.81</v>
          </cell>
          <cell r="N5388">
            <v>80390.81</v>
          </cell>
          <cell r="R5388">
            <v>0</v>
          </cell>
          <cell r="AB5388" t="str">
            <v>Chirografario</v>
          </cell>
          <cell r="AK5388">
            <v>574408.85610958899</v>
          </cell>
          <cell r="AL5388" t="str">
            <v>Chirografario</v>
          </cell>
          <cell r="AM5388" t="str">
            <v>Chirografario - Altro</v>
          </cell>
          <cell r="AN5388" t="str">
            <v>SME &amp; CORP. - NON IPO</v>
          </cell>
        </row>
        <row r="5389">
          <cell r="M5389">
            <v>35552.93</v>
          </cell>
          <cell r="N5389">
            <v>35552.93</v>
          </cell>
          <cell r="R5389">
            <v>0</v>
          </cell>
          <cell r="AB5389" t="str">
            <v>Chirografario</v>
          </cell>
          <cell r="AK5389">
            <v>291339.21542465757</v>
          </cell>
          <cell r="AL5389" t="str">
            <v>Chirografario</v>
          </cell>
          <cell r="AM5389" t="str">
            <v>Chirografario - Altro</v>
          </cell>
          <cell r="AN5389" t="str">
            <v>SME &amp; CORP. - NON IPO</v>
          </cell>
        </row>
        <row r="5390">
          <cell r="M5390">
            <v>7324.87</v>
          </cell>
          <cell r="N5390">
            <v>7324.8700000000008</v>
          </cell>
          <cell r="R5390">
            <v>0</v>
          </cell>
          <cell r="AB5390" t="str">
            <v>Chirografario</v>
          </cell>
          <cell r="AK5390">
            <v>61910.20260273973</v>
          </cell>
          <cell r="AL5390" t="str">
            <v>Chirografario</v>
          </cell>
          <cell r="AM5390" t="str">
            <v>Chirografario - Altro</v>
          </cell>
          <cell r="AN5390" t="str">
            <v>CONSUMER - NON IPO</v>
          </cell>
        </row>
        <row r="5391">
          <cell r="M5391">
            <v>27764.35</v>
          </cell>
          <cell r="N5391">
            <v>27764.35</v>
          </cell>
          <cell r="R5391">
            <v>0</v>
          </cell>
          <cell r="AB5391" t="str">
            <v>Chirografario</v>
          </cell>
          <cell r="AK5391">
            <v>90062.987397260265</v>
          </cell>
          <cell r="AL5391" t="str">
            <v>Chirografario</v>
          </cell>
          <cell r="AM5391" t="str">
            <v>Chirografario - Altro</v>
          </cell>
          <cell r="AN5391" t="str">
            <v>SME &amp; CORP. - NON IPO</v>
          </cell>
        </row>
        <row r="5392">
          <cell r="M5392">
            <v>30122.720000000001</v>
          </cell>
          <cell r="N5392">
            <v>30122.720000000001</v>
          </cell>
          <cell r="R5392">
            <v>0</v>
          </cell>
          <cell r="AB5392" t="str">
            <v>Chirografario</v>
          </cell>
          <cell r="AK5392">
            <v>223073.18400000001</v>
          </cell>
          <cell r="AL5392" t="str">
            <v>Chirografario</v>
          </cell>
          <cell r="AM5392" t="str">
            <v>Chirografario - Altro</v>
          </cell>
          <cell r="AN5392" t="str">
            <v>SME &amp; CORP. - NON IPO</v>
          </cell>
        </row>
        <row r="5393">
          <cell r="M5393">
            <v>33239.35</v>
          </cell>
          <cell r="N5393">
            <v>33239.35</v>
          </cell>
          <cell r="R5393">
            <v>220.22</v>
          </cell>
          <cell r="AB5393" t="str">
            <v>Chirografario</v>
          </cell>
          <cell r="AK5393">
            <v>346964.1739726027</v>
          </cell>
          <cell r="AL5393" t="str">
            <v>Chirografario</v>
          </cell>
          <cell r="AM5393" t="str">
            <v>Chirografario - Altro</v>
          </cell>
          <cell r="AN5393" t="str">
            <v>SME &amp; CORP. - NON IPO</v>
          </cell>
        </row>
        <row r="5394">
          <cell r="M5394">
            <v>17497.129999999997</v>
          </cell>
          <cell r="N5394">
            <v>17497.13</v>
          </cell>
          <cell r="R5394">
            <v>490.40999999999997</v>
          </cell>
          <cell r="AB5394" t="str">
            <v>Chirografario</v>
          </cell>
          <cell r="AK5394">
            <v>184271.14443835616</v>
          </cell>
          <cell r="AL5394" t="str">
            <v>Chirografario</v>
          </cell>
          <cell r="AM5394" t="str">
            <v>Chirografario - Altro</v>
          </cell>
          <cell r="AN5394" t="str">
            <v>CONSUMER - NON IPO</v>
          </cell>
        </row>
        <row r="5395">
          <cell r="M5395">
            <v>55269.440000000002</v>
          </cell>
          <cell r="N5395">
            <v>55269.440000000002</v>
          </cell>
          <cell r="R5395">
            <v>3346.21</v>
          </cell>
          <cell r="AB5395" t="str">
            <v>Chirografario</v>
          </cell>
          <cell r="AK5395">
            <v>678072.7460821917</v>
          </cell>
          <cell r="AL5395" t="str">
            <v>Chirografario</v>
          </cell>
          <cell r="AM5395" t="str">
            <v>Chirografario - Altro</v>
          </cell>
          <cell r="AN5395" t="str">
            <v>SME &amp; CORP. - NON IPO</v>
          </cell>
        </row>
        <row r="5396">
          <cell r="M5396">
            <v>26551.059999999998</v>
          </cell>
          <cell r="N5396">
            <v>26551.059999999998</v>
          </cell>
          <cell r="R5396">
            <v>0</v>
          </cell>
          <cell r="AB5396" t="str">
            <v>Chirografario</v>
          </cell>
          <cell r="AK5396">
            <v>248561.56717808219</v>
          </cell>
          <cell r="AL5396" t="str">
            <v>Chirografario</v>
          </cell>
          <cell r="AM5396" t="str">
            <v>Chirografario - Altro</v>
          </cell>
          <cell r="AN5396" t="str">
            <v>CONSUMER - NON IPO</v>
          </cell>
        </row>
        <row r="5397">
          <cell r="M5397">
            <v>60396.11</v>
          </cell>
          <cell r="N5397">
            <v>60396.11</v>
          </cell>
          <cell r="R5397">
            <v>16476.37</v>
          </cell>
          <cell r="AB5397" t="str">
            <v>Chirografario</v>
          </cell>
          <cell r="AK5397">
            <v>309757.58334246575</v>
          </cell>
          <cell r="AL5397" t="str">
            <v>Chirografario</v>
          </cell>
          <cell r="AM5397" t="str">
            <v>Chirografario - Altro</v>
          </cell>
          <cell r="AN5397" t="str">
            <v>SME &amp; CORP. - NON IPO</v>
          </cell>
        </row>
        <row r="5398">
          <cell r="M5398">
            <v>32452.199999999997</v>
          </cell>
          <cell r="N5398">
            <v>32452.200000000004</v>
          </cell>
          <cell r="R5398">
            <v>0</v>
          </cell>
          <cell r="AB5398" t="str">
            <v>Chirografario</v>
          </cell>
          <cell r="AK5398">
            <v>376978.98082191788</v>
          </cell>
          <cell r="AL5398" t="str">
            <v>Chirografario</v>
          </cell>
          <cell r="AM5398" t="str">
            <v>Chirografario - Altro</v>
          </cell>
          <cell r="AN5398" t="str">
            <v>SME &amp; CORP. - NON IPO</v>
          </cell>
        </row>
        <row r="5399">
          <cell r="M5399">
            <v>31901.46</v>
          </cell>
          <cell r="N5399">
            <v>31901.46</v>
          </cell>
          <cell r="R5399">
            <v>0</v>
          </cell>
          <cell r="AB5399" t="str">
            <v>Chirografario</v>
          </cell>
          <cell r="AK5399">
            <v>163615.15923287673</v>
          </cell>
          <cell r="AL5399" t="str">
            <v>Chirografario</v>
          </cell>
          <cell r="AM5399" t="str">
            <v>Chirografario - Altro</v>
          </cell>
          <cell r="AN5399" t="str">
            <v>SME &amp; CORP. - NON IPO</v>
          </cell>
        </row>
        <row r="5400">
          <cell r="M5400">
            <v>24704.93</v>
          </cell>
          <cell r="N5400">
            <v>24704.93</v>
          </cell>
          <cell r="R5400">
            <v>13571.43</v>
          </cell>
          <cell r="AB5400" t="str">
            <v>Chirografario</v>
          </cell>
          <cell r="AK5400">
            <v>344244.58624657535</v>
          </cell>
          <cell r="AL5400" t="str">
            <v>Chirografario</v>
          </cell>
          <cell r="AM5400" t="str">
            <v>Chirografario - Altro</v>
          </cell>
          <cell r="AN5400" t="str">
            <v>CONSUMER - NON IPO</v>
          </cell>
        </row>
        <row r="5401">
          <cell r="M5401">
            <v>32474.01</v>
          </cell>
          <cell r="N5401">
            <v>32474.010000000002</v>
          </cell>
          <cell r="R5401">
            <v>80.09</v>
          </cell>
          <cell r="AB5401" t="str">
            <v>Chirografario</v>
          </cell>
          <cell r="AK5401">
            <v>287817.59547945211</v>
          </cell>
          <cell r="AL5401" t="str">
            <v>Chirografario</v>
          </cell>
          <cell r="AM5401" t="str">
            <v>Chirografario - Altro</v>
          </cell>
          <cell r="AN5401" t="str">
            <v>SME &amp; CORP. - NON IPO</v>
          </cell>
        </row>
        <row r="5402">
          <cell r="M5402">
            <v>1812.96</v>
          </cell>
          <cell r="N5402">
            <v>1812.96</v>
          </cell>
          <cell r="R5402">
            <v>0</v>
          </cell>
          <cell r="AB5402" t="str">
            <v>Chirografario</v>
          </cell>
          <cell r="AK5402">
            <v>7341.2462465753424</v>
          </cell>
          <cell r="AL5402" t="str">
            <v>Chirografario</v>
          </cell>
          <cell r="AM5402" t="str">
            <v>Chirografario - Altro</v>
          </cell>
          <cell r="AN5402" t="str">
            <v>CONSUMER - NON IPO</v>
          </cell>
        </row>
        <row r="5403">
          <cell r="M5403">
            <v>55681.18</v>
          </cell>
          <cell r="N5403">
            <v>55681.18</v>
          </cell>
          <cell r="R5403">
            <v>20539.41</v>
          </cell>
          <cell r="AB5403" t="str">
            <v>Chirografario</v>
          </cell>
          <cell r="AK5403">
            <v>124634.31249315068</v>
          </cell>
          <cell r="AL5403" t="str">
            <v>Chirografario</v>
          </cell>
          <cell r="AM5403" t="str">
            <v>Chirografario - Altro</v>
          </cell>
          <cell r="AN5403" t="str">
            <v>SME &amp; CORP. - NON IPO</v>
          </cell>
        </row>
        <row r="5404">
          <cell r="M5404">
            <v>27272.9</v>
          </cell>
          <cell r="N5404">
            <v>27272.899999999998</v>
          </cell>
          <cell r="R5404">
            <v>1744.15</v>
          </cell>
          <cell r="AB5404" t="str">
            <v>Chirografario</v>
          </cell>
          <cell r="AK5404">
            <v>62540.869315068492</v>
          </cell>
          <cell r="AL5404" t="str">
            <v>Chirografario</v>
          </cell>
          <cell r="AM5404" t="str">
            <v>Chirografario - Altro</v>
          </cell>
          <cell r="AN5404" t="str">
            <v>SME &amp; CORP. - NON IPO</v>
          </cell>
        </row>
        <row r="5405">
          <cell r="M5405">
            <v>28826.23</v>
          </cell>
          <cell r="N5405">
            <v>28826.230000000003</v>
          </cell>
          <cell r="R5405">
            <v>15280.37</v>
          </cell>
          <cell r="AB5405" t="str">
            <v>Chirografario</v>
          </cell>
          <cell r="AK5405">
            <v>65944.937123287673</v>
          </cell>
          <cell r="AL5405" t="str">
            <v>Chirografario</v>
          </cell>
          <cell r="AM5405" t="str">
            <v>Chirografario - Altro</v>
          </cell>
          <cell r="AN5405" t="str">
            <v>SME &amp; CORP. - NON IPO</v>
          </cell>
        </row>
        <row r="5406">
          <cell r="M5406">
            <v>28179.11</v>
          </cell>
          <cell r="N5406">
            <v>28179.11</v>
          </cell>
          <cell r="R5406">
            <v>1349.23</v>
          </cell>
          <cell r="AB5406" t="str">
            <v>Chirografario</v>
          </cell>
          <cell r="AK5406">
            <v>62302.854164383563</v>
          </cell>
          <cell r="AL5406" t="str">
            <v>Chirografario</v>
          </cell>
          <cell r="AM5406" t="str">
            <v>Chirografario - Altro</v>
          </cell>
          <cell r="AN5406" t="str">
            <v>SME &amp; CORP. - NON IPO</v>
          </cell>
        </row>
        <row r="5407">
          <cell r="M5407">
            <v>62639.28</v>
          </cell>
          <cell r="N5407">
            <v>62639.28</v>
          </cell>
          <cell r="R5407">
            <v>5807.7</v>
          </cell>
          <cell r="AB5407" t="str">
            <v>Chirografario</v>
          </cell>
          <cell r="AK5407">
            <v>196498.56328767125</v>
          </cell>
          <cell r="AL5407" t="str">
            <v>Chirografario</v>
          </cell>
          <cell r="AM5407" t="str">
            <v>Chirografario - Altro</v>
          </cell>
          <cell r="AN5407" t="str">
            <v>SME &amp; CORP. - NON IPO</v>
          </cell>
        </row>
        <row r="5408">
          <cell r="M5408">
            <v>49823.16</v>
          </cell>
          <cell r="N5408">
            <v>49823.159999999996</v>
          </cell>
          <cell r="R5408">
            <v>22741.06</v>
          </cell>
          <cell r="AB5408" t="str">
            <v>Chirografario</v>
          </cell>
          <cell r="AK5408">
            <v>314090.66071232874</v>
          </cell>
          <cell r="AL5408" t="str">
            <v>Chirografario</v>
          </cell>
          <cell r="AM5408" t="str">
            <v>Chirografario - Altro</v>
          </cell>
          <cell r="AN5408" t="str">
            <v>SME &amp; CORP. - NON IPO</v>
          </cell>
        </row>
        <row r="5409">
          <cell r="M5409">
            <v>68740.56</v>
          </cell>
          <cell r="N5409">
            <v>68740.56</v>
          </cell>
          <cell r="R5409">
            <v>6386.47</v>
          </cell>
          <cell r="AB5409" t="str">
            <v>Chirografario</v>
          </cell>
          <cell r="AK5409">
            <v>177030.48328767123</v>
          </cell>
          <cell r="AL5409" t="str">
            <v>Chirografario</v>
          </cell>
          <cell r="AM5409" t="str">
            <v>Chirografario - Altro</v>
          </cell>
          <cell r="AN5409" t="str">
            <v>SME &amp; CORP. - NON IPO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Information"/>
      <sheetName val="1. Macro assumptions"/>
      <sheetName val="2.Targets&amp;Monitoring Indicators"/>
      <sheetName val="3. CollateralObtained"/>
      <sheetName val="4. Vintage"/>
      <sheetName val="5. Definitions "/>
      <sheetName val="5. Definitions enhanced"/>
      <sheetName val="FAQs"/>
      <sheetName val="Annex 1"/>
      <sheetName val="Annex 2"/>
      <sheetName val="Annex 3"/>
    </sheetNames>
    <sheetDataSet>
      <sheetData sheetId="0">
        <row r="2">
          <cell r="W2" t="str">
            <v>Yes</v>
          </cell>
          <cell r="X2" t="str">
            <v>Consolidated</v>
          </cell>
        </row>
        <row r="3">
          <cell r="W3" t="str">
            <v>No</v>
          </cell>
          <cell r="X3" t="str">
            <v>Solo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9D494-214E-4D71-8BEA-02884EC587E2}">
  <sheetPr>
    <pageSetUpPr fitToPage="1"/>
  </sheetPr>
  <dimension ref="B3:U21"/>
  <sheetViews>
    <sheetView showGridLines="0" zoomScaleNormal="100" workbookViewId="0">
      <selection activeCell="F16" sqref="F16"/>
    </sheetView>
  </sheetViews>
  <sheetFormatPr defaultColWidth="9.2265625" defaultRowHeight="14.4" x14ac:dyDescent="0.55000000000000004"/>
  <cols>
    <col min="1" max="12" width="9.2265625" style="3"/>
    <col min="13" max="13" width="26.08984375" style="3" customWidth="1"/>
    <col min="14" max="14" width="9.2265625" style="3"/>
    <col min="15" max="15" width="18.86328125" style="3" customWidth="1"/>
    <col min="16" max="16" width="9.2265625" style="3"/>
    <col min="17" max="17" width="7.76953125" style="3" customWidth="1"/>
    <col min="18" max="16384" width="9.2265625" style="3"/>
  </cols>
  <sheetData>
    <row r="3" spans="2:13" x14ac:dyDescent="0.5500000000000000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x14ac:dyDescent="0.55000000000000004">
      <c r="B4" s="4"/>
      <c r="C4" s="4"/>
      <c r="D4" s="4"/>
      <c r="E4" s="4"/>
      <c r="F4" s="4"/>
    </row>
    <row r="5" spans="2:13" x14ac:dyDescent="0.55000000000000004">
      <c r="B5" s="4"/>
      <c r="C5" s="4"/>
      <c r="D5" s="4"/>
      <c r="E5" s="4"/>
      <c r="F5" s="4"/>
    </row>
    <row r="6" spans="2:13" x14ac:dyDescent="0.55000000000000004">
      <c r="B6" s="4"/>
      <c r="C6" s="4"/>
      <c r="D6" s="4"/>
      <c r="E6" s="4"/>
      <c r="F6" s="4"/>
    </row>
    <row r="7" spans="2:13" x14ac:dyDescent="0.55000000000000004">
      <c r="B7" s="4"/>
      <c r="C7" s="4"/>
      <c r="F7" s="4"/>
    </row>
    <row r="8" spans="2:13" ht="15.6" x14ac:dyDescent="0.6">
      <c r="B8" s="4"/>
      <c r="C8" s="4"/>
      <c r="D8" s="5"/>
      <c r="E8" s="4"/>
      <c r="F8" s="4"/>
    </row>
    <row r="13" spans="2:13" ht="28.2" x14ac:dyDescent="0.55000000000000004">
      <c r="F13" s="108" t="s">
        <v>72</v>
      </c>
      <c r="G13" s="108"/>
      <c r="H13" s="108"/>
      <c r="I13" s="108"/>
      <c r="J13" s="108"/>
      <c r="K13" s="108"/>
      <c r="L13" s="108"/>
      <c r="M13" s="108"/>
    </row>
    <row r="15" spans="2:13" ht="18.3" x14ac:dyDescent="0.7">
      <c r="F15" s="14" t="s">
        <v>75</v>
      </c>
      <c r="M15" s="6"/>
    </row>
    <row r="16" spans="2:13" x14ac:dyDescent="0.55000000000000004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8" spans="6:21" x14ac:dyDescent="0.55000000000000004">
      <c r="P18" s="7"/>
      <c r="Q18" s="7"/>
      <c r="R18" s="7"/>
      <c r="S18" s="7"/>
      <c r="T18" s="7"/>
      <c r="U18" s="7"/>
    </row>
    <row r="19" spans="6:21" x14ac:dyDescent="0.55000000000000004">
      <c r="F19" s="8"/>
      <c r="O19" s="9"/>
      <c r="P19" s="10"/>
      <c r="Q19" s="10"/>
      <c r="R19" s="10"/>
      <c r="S19" s="10"/>
      <c r="T19" s="10"/>
      <c r="U19" s="10"/>
    </row>
    <row r="20" spans="6:21" x14ac:dyDescent="0.55000000000000004">
      <c r="O20" s="11"/>
      <c r="P20" s="10"/>
      <c r="Q20" s="10"/>
      <c r="R20" s="10"/>
      <c r="S20" s="10"/>
      <c r="T20" s="10"/>
      <c r="U20" s="10"/>
    </row>
    <row r="21" spans="6:21" x14ac:dyDescent="0.55000000000000004">
      <c r="O21" s="11"/>
      <c r="P21" s="12"/>
      <c r="Q21" s="12"/>
      <c r="R21" s="12"/>
      <c r="S21" s="12"/>
      <c r="T21" s="12"/>
      <c r="U21" s="12"/>
    </row>
  </sheetData>
  <mergeCells count="1">
    <mergeCell ref="F13:M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fitToHeight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W1014"/>
  <sheetViews>
    <sheetView showGridLines="0" tabSelected="1" zoomScale="80" zoomScaleNormal="80" workbookViewId="0">
      <selection activeCell="G11" sqref="G11"/>
    </sheetView>
  </sheetViews>
  <sheetFormatPr defaultColWidth="0" defaultRowHeight="15.6" zeroHeight="1" x14ac:dyDescent="0.6"/>
  <cols>
    <col min="1" max="1" width="9.2265625" style="16" customWidth="1"/>
    <col min="2" max="2" width="2.31640625" style="16" customWidth="1"/>
    <col min="3" max="3" width="46.08984375" style="16" customWidth="1"/>
    <col min="4" max="4" width="11.08984375" style="16" customWidth="1"/>
    <col min="5" max="5" width="13.08984375" style="16" customWidth="1"/>
    <col min="6" max="6" width="13.453125" style="16" customWidth="1"/>
    <col min="7" max="7" width="13.54296875" style="16" customWidth="1"/>
    <col min="8" max="8" width="14" style="16" customWidth="1"/>
    <col min="9" max="9" width="13.453125" style="16" customWidth="1"/>
    <col min="10" max="10" width="2.31640625" style="16" customWidth="1"/>
    <col min="11" max="11" width="20.08984375" style="16" customWidth="1"/>
    <col min="12" max="12" width="37.453125" style="16" bestFit="1" customWidth="1"/>
    <col min="13" max="13" width="5.86328125" style="16" customWidth="1"/>
    <col min="14" max="14" width="11" style="16" customWidth="1"/>
    <col min="15" max="15" width="12" style="16" customWidth="1"/>
    <col min="16" max="18" width="11" style="16" customWidth="1"/>
    <col min="19" max="19" width="11.2265625" style="16" customWidth="1"/>
    <col min="20" max="31" width="11" style="16" hidden="1" customWidth="1"/>
    <col min="32" max="1030" width="11.2265625" style="16" hidden="1" customWidth="1"/>
    <col min="1031" max="1037" width="0" style="16" hidden="1" customWidth="1"/>
    <col min="1038" max="16384" width="9.2265625" style="16" hidden="1"/>
  </cols>
  <sheetData>
    <row r="1" spans="2:18" x14ac:dyDescent="0.6"/>
    <row r="2" spans="2:18" x14ac:dyDescent="0.6">
      <c r="B2" s="17"/>
      <c r="C2" s="18"/>
      <c r="D2" s="18"/>
      <c r="E2" s="18"/>
      <c r="F2" s="18"/>
      <c r="G2" s="18"/>
      <c r="H2" s="18"/>
      <c r="I2" s="18"/>
      <c r="J2" s="19"/>
      <c r="L2" s="76" t="s">
        <v>1</v>
      </c>
    </row>
    <row r="3" spans="2:18" x14ac:dyDescent="0.6">
      <c r="B3" s="20"/>
      <c r="C3" s="21" t="s">
        <v>50</v>
      </c>
      <c r="D3" s="22"/>
      <c r="J3" s="23"/>
    </row>
    <row r="4" spans="2:18" x14ac:dyDescent="0.6">
      <c r="B4" s="20"/>
      <c r="C4" s="21"/>
      <c r="J4" s="23"/>
    </row>
    <row r="5" spans="2:18" x14ac:dyDescent="0.6">
      <c r="B5" s="20"/>
      <c r="C5" s="16" t="s">
        <v>14</v>
      </c>
      <c r="D5" s="95"/>
      <c r="G5" s="24" t="s">
        <v>69</v>
      </c>
      <c r="I5" s="98" t="str">
        <f>IFERROR(IF(OR(E10=0,E11=0),"n.a.",(N9+N11)/((E11*(1-E16))-E10)),"n.a.")</f>
        <v>n.a.</v>
      </c>
      <c r="J5" s="23"/>
      <c r="L5" s="101" t="s">
        <v>56</v>
      </c>
      <c r="M5" s="27" t="s">
        <v>0</v>
      </c>
      <c r="N5" s="67" t="s">
        <v>51</v>
      </c>
      <c r="O5" s="67" t="s">
        <v>52</v>
      </c>
      <c r="P5" s="67" t="s">
        <v>53</v>
      </c>
      <c r="Q5" s="67" t="s">
        <v>54</v>
      </c>
      <c r="R5" s="68" t="s">
        <v>59</v>
      </c>
    </row>
    <row r="6" spans="2:18" x14ac:dyDescent="0.6">
      <c r="B6" s="20"/>
      <c r="C6" s="16" t="s">
        <v>15</v>
      </c>
      <c r="D6" s="95"/>
      <c r="G6" s="24"/>
      <c r="I6" s="74"/>
      <c r="J6" s="23"/>
      <c r="L6" s="29" t="s">
        <v>70</v>
      </c>
      <c r="M6" s="30"/>
      <c r="N6" s="79">
        <f>E11*(1-$E$16)*E12</f>
        <v>0</v>
      </c>
      <c r="O6" s="79">
        <f>F11*(1-$E$16)*F12</f>
        <v>0</v>
      </c>
      <c r="P6" s="79">
        <f>G11*(1-$E$16)*G12</f>
        <v>0</v>
      </c>
      <c r="Q6" s="79">
        <f>H11*(1-$E$16)*H12</f>
        <v>0</v>
      </c>
      <c r="R6" s="80">
        <f>I11*(1-$E$16)*I12</f>
        <v>0</v>
      </c>
    </row>
    <row r="7" spans="2:18" x14ac:dyDescent="0.6">
      <c r="B7" s="20"/>
      <c r="J7" s="23"/>
      <c r="L7" s="29" t="s">
        <v>18</v>
      </c>
      <c r="M7" s="30"/>
      <c r="N7" s="79">
        <f>E10*E12</f>
        <v>0</v>
      </c>
      <c r="O7" s="79">
        <f>F10*F12</f>
        <v>0</v>
      </c>
      <c r="P7" s="79">
        <f>G10*G12</f>
        <v>0</v>
      </c>
      <c r="Q7" s="79">
        <f>H10*H12</f>
        <v>0</v>
      </c>
      <c r="R7" s="80">
        <f>I10*I12</f>
        <v>0</v>
      </c>
    </row>
    <row r="8" spans="2:18" ht="15.75" customHeight="1" x14ac:dyDescent="0.6">
      <c r="B8" s="20"/>
      <c r="C8" s="25" t="s">
        <v>0</v>
      </c>
      <c r="D8" s="65">
        <v>44561</v>
      </c>
      <c r="E8" s="66" t="s">
        <v>51</v>
      </c>
      <c r="F8" s="67" t="s">
        <v>52</v>
      </c>
      <c r="G8" s="67" t="s">
        <v>53</v>
      </c>
      <c r="H8" s="67" t="s">
        <v>54</v>
      </c>
      <c r="I8" s="68" t="s">
        <v>59</v>
      </c>
      <c r="J8" s="26"/>
      <c r="L8" s="31" t="s">
        <v>19</v>
      </c>
      <c r="M8" s="32"/>
      <c r="N8" s="81">
        <f>N6-N7</f>
        <v>0</v>
      </c>
      <c r="O8" s="81">
        <f>O6-O7</f>
        <v>0</v>
      </c>
      <c r="P8" s="81">
        <f>P6-P7</f>
        <v>0</v>
      </c>
      <c r="Q8" s="81">
        <f>Q6-Q7</f>
        <v>0</v>
      </c>
      <c r="R8" s="82">
        <f>R6-R7</f>
        <v>0</v>
      </c>
    </row>
    <row r="9" spans="2:18" ht="15.75" customHeight="1" x14ac:dyDescent="0.6">
      <c r="B9" s="20"/>
      <c r="C9" s="16" t="s">
        <v>49</v>
      </c>
      <c r="D9" s="95"/>
      <c r="E9" s="69"/>
      <c r="F9" s="70"/>
      <c r="G9" s="70"/>
      <c r="H9" s="70"/>
      <c r="I9" s="70"/>
      <c r="J9" s="28"/>
      <c r="L9" s="29" t="s">
        <v>20</v>
      </c>
      <c r="M9" s="30"/>
      <c r="N9" s="79">
        <f>$D$9*$E$17</f>
        <v>0</v>
      </c>
      <c r="O9" s="79">
        <f>$D$9*$E$17</f>
        <v>0</v>
      </c>
      <c r="P9" s="79">
        <f>$D$9*$E$17</f>
        <v>0</v>
      </c>
      <c r="Q9" s="79">
        <f>$D$9*$E$17</f>
        <v>0</v>
      </c>
      <c r="R9" s="80">
        <f>$D$9*$E$17</f>
        <v>0</v>
      </c>
    </row>
    <row r="10" spans="2:18" ht="15.75" customHeight="1" x14ac:dyDescent="0.6">
      <c r="B10" s="20"/>
      <c r="C10" s="16" t="s">
        <v>67</v>
      </c>
      <c r="D10" s="69"/>
      <c r="E10" s="71"/>
      <c r="F10" s="72">
        <f>$E$10</f>
        <v>0</v>
      </c>
      <c r="G10" s="71"/>
      <c r="H10" s="71"/>
      <c r="I10" s="71"/>
      <c r="J10" s="23"/>
      <c r="L10" s="31" t="s">
        <v>21</v>
      </c>
      <c r="M10" s="32"/>
      <c r="N10" s="81">
        <f>N8-N9</f>
        <v>0</v>
      </c>
      <c r="O10" s="81">
        <f>O8-O9</f>
        <v>0</v>
      </c>
      <c r="P10" s="81">
        <f>P8-P9</f>
        <v>0</v>
      </c>
      <c r="Q10" s="81">
        <f>Q8-Q9</f>
        <v>0</v>
      </c>
      <c r="R10" s="82">
        <f>R8-R9</f>
        <v>0</v>
      </c>
    </row>
    <row r="11" spans="2:18" ht="15.75" customHeight="1" x14ac:dyDescent="0.6">
      <c r="B11" s="20"/>
      <c r="C11" s="16" t="s">
        <v>68</v>
      </c>
      <c r="D11" s="69"/>
      <c r="E11" s="71"/>
      <c r="F11" s="72">
        <f t="shared" ref="F11" si="0">$E$11</f>
        <v>0</v>
      </c>
      <c r="G11" s="71"/>
      <c r="H11" s="71"/>
      <c r="I11" s="71"/>
      <c r="J11" s="23"/>
      <c r="L11" s="29" t="s">
        <v>22</v>
      </c>
      <c r="M11" s="30"/>
      <c r="N11" s="79">
        <f>$E$14*$D$6</f>
        <v>0</v>
      </c>
      <c r="O11" s="79">
        <f>$E$14*$D$6</f>
        <v>0</v>
      </c>
      <c r="P11" s="79">
        <f>$E$14*$D$6</f>
        <v>0</v>
      </c>
      <c r="Q11" s="79">
        <f>$E$14*$D$6</f>
        <v>0</v>
      </c>
      <c r="R11" s="80">
        <f>$E$14*$D$6</f>
        <v>0</v>
      </c>
    </row>
    <row r="12" spans="2:18" ht="15.75" customHeight="1" x14ac:dyDescent="0.6">
      <c r="B12" s="20"/>
      <c r="C12" s="16" t="s">
        <v>2</v>
      </c>
      <c r="D12" s="69"/>
      <c r="E12" s="71"/>
      <c r="F12" s="71"/>
      <c r="G12" s="71"/>
      <c r="H12" s="71"/>
      <c r="I12" s="71"/>
      <c r="J12" s="33"/>
      <c r="L12" s="31" t="s">
        <v>23</v>
      </c>
      <c r="M12" s="32"/>
      <c r="N12" s="81">
        <f>N10-N11</f>
        <v>0</v>
      </c>
      <c r="O12" s="81">
        <f>O10-O11</f>
        <v>0</v>
      </c>
      <c r="P12" s="81">
        <f>P10-P11</f>
        <v>0</v>
      </c>
      <c r="Q12" s="81">
        <f>Q10-Q11</f>
        <v>0</v>
      </c>
      <c r="R12" s="82">
        <f>R10-R11</f>
        <v>0</v>
      </c>
    </row>
    <row r="13" spans="2:18" ht="15.75" customHeight="1" x14ac:dyDescent="0.6">
      <c r="B13" s="20"/>
      <c r="E13" s="34"/>
      <c r="F13" s="34"/>
      <c r="G13" s="34"/>
      <c r="H13" s="34"/>
      <c r="I13" s="34"/>
      <c r="J13" s="23"/>
      <c r="L13" s="29" t="s">
        <v>24</v>
      </c>
      <c r="M13" s="30"/>
      <c r="N13" s="79">
        <f>IF(N12&lt;0,0,N12*$E$15)</f>
        <v>0</v>
      </c>
      <c r="O13" s="79">
        <f>IF(O12&lt;0,0,O12*$E$15)</f>
        <v>0</v>
      </c>
      <c r="P13" s="79">
        <f>IF(P12&lt;0,0,P12*$E$15)</f>
        <v>0</v>
      </c>
      <c r="Q13" s="79">
        <f>IF(Q12&lt;0,0,Q12*$E$15)</f>
        <v>0</v>
      </c>
      <c r="R13" s="80">
        <f>IF(R12&lt;0,0,R12*$E$15)</f>
        <v>0</v>
      </c>
    </row>
    <row r="14" spans="2:18" ht="15.75" customHeight="1" x14ac:dyDescent="0.6">
      <c r="B14" s="20"/>
      <c r="C14" s="16" t="s">
        <v>65</v>
      </c>
      <c r="D14" s="35"/>
      <c r="E14" s="75"/>
      <c r="J14" s="23"/>
      <c r="L14" s="31" t="s">
        <v>25</v>
      </c>
      <c r="M14" s="32"/>
      <c r="N14" s="83">
        <f>N12-N13</f>
        <v>0</v>
      </c>
      <c r="O14" s="83">
        <f>O12-O13</f>
        <v>0</v>
      </c>
      <c r="P14" s="83">
        <f>P12-P13</f>
        <v>0</v>
      </c>
      <c r="Q14" s="83">
        <f>Q12-Q13</f>
        <v>0</v>
      </c>
      <c r="R14" s="84">
        <f>R12-R13</f>
        <v>0</v>
      </c>
    </row>
    <row r="15" spans="2:18" ht="15.75" customHeight="1" x14ac:dyDescent="0.6">
      <c r="B15" s="20"/>
      <c r="C15" s="16" t="s">
        <v>66</v>
      </c>
      <c r="E15" s="99"/>
      <c r="G15" s="16" t="s">
        <v>16</v>
      </c>
      <c r="H15" s="71"/>
      <c r="I15" s="16" t="s">
        <v>63</v>
      </c>
      <c r="J15" s="23"/>
      <c r="L15" s="105" t="s">
        <v>60</v>
      </c>
      <c r="M15" s="106"/>
      <c r="N15" s="107">
        <f>IF(N10&lt;0,0,N10*$E15)</f>
        <v>0</v>
      </c>
      <c r="O15" s="107">
        <f>IF(O10&lt;0,0,O10*$E15)</f>
        <v>0</v>
      </c>
      <c r="P15" s="107">
        <f>IF(P10&lt;0,0,P10*$E15)</f>
        <v>0</v>
      </c>
      <c r="Q15" s="107">
        <f>IF(Q10&lt;0,0,Q10*$E15)</f>
        <v>0</v>
      </c>
      <c r="R15" s="107">
        <f>IF(R10&lt;0,0,R10*$E15)</f>
        <v>0</v>
      </c>
    </row>
    <row r="16" spans="2:18" ht="15.75" customHeight="1" x14ac:dyDescent="0.6">
      <c r="B16" s="20"/>
      <c r="C16" s="16" t="s">
        <v>48</v>
      </c>
      <c r="E16" s="75"/>
      <c r="G16" s="16" t="s">
        <v>17</v>
      </c>
      <c r="H16" s="71"/>
      <c r="I16" s="16" t="s">
        <v>63</v>
      </c>
      <c r="J16" s="23"/>
      <c r="L16" s="102"/>
      <c r="M16" s="103"/>
      <c r="N16" s="104"/>
      <c r="O16" s="104"/>
      <c r="P16" s="104"/>
      <c r="Q16" s="104"/>
      <c r="R16" s="104"/>
    </row>
    <row r="17" spans="2:18" ht="15.75" customHeight="1" x14ac:dyDescent="0.6">
      <c r="B17" s="20"/>
      <c r="C17" s="16" t="s">
        <v>8</v>
      </c>
      <c r="E17" s="75"/>
      <c r="F17" s="36"/>
      <c r="G17" s="36"/>
      <c r="J17" s="23"/>
    </row>
    <row r="18" spans="2:18" ht="15.75" customHeight="1" x14ac:dyDescent="0.6">
      <c r="B18" s="37"/>
      <c r="C18" s="38"/>
      <c r="D18" s="38"/>
      <c r="E18" s="39"/>
      <c r="F18" s="40"/>
      <c r="G18" s="40"/>
      <c r="H18" s="38"/>
      <c r="I18" s="38"/>
      <c r="J18" s="41"/>
      <c r="L18" s="101" t="s">
        <v>55</v>
      </c>
      <c r="M18" s="27" t="s">
        <v>0</v>
      </c>
      <c r="N18" s="67" t="s">
        <v>51</v>
      </c>
      <c r="O18" s="67" t="s">
        <v>52</v>
      </c>
      <c r="P18" s="67" t="s">
        <v>53</v>
      </c>
      <c r="Q18" s="67" t="s">
        <v>54</v>
      </c>
      <c r="R18" s="68" t="s">
        <v>59</v>
      </c>
    </row>
    <row r="19" spans="2:18" ht="15.75" customHeight="1" x14ac:dyDescent="0.6">
      <c r="C19" s="36"/>
      <c r="D19" s="36"/>
      <c r="E19" s="36"/>
      <c r="F19" s="36"/>
      <c r="G19" s="36"/>
      <c r="H19" s="42"/>
      <c r="I19" s="42"/>
      <c r="L19" s="44" t="s">
        <v>3</v>
      </c>
      <c r="M19" s="45"/>
      <c r="N19" s="64">
        <v>0</v>
      </c>
      <c r="O19" s="85">
        <f>N28</f>
        <v>0</v>
      </c>
      <c r="P19" s="85">
        <f>O28</f>
        <v>0</v>
      </c>
      <c r="Q19" s="85">
        <f>P28</f>
        <v>0</v>
      </c>
      <c r="R19" s="86">
        <f>Q28</f>
        <v>0</v>
      </c>
    </row>
    <row r="20" spans="2:18" ht="15.75" customHeight="1" x14ac:dyDescent="0.6">
      <c r="C20" s="43" t="s">
        <v>71</v>
      </c>
      <c r="D20" s="65">
        <v>44561</v>
      </c>
      <c r="E20" s="66" t="s">
        <v>51</v>
      </c>
      <c r="F20" s="67" t="s">
        <v>52</v>
      </c>
      <c r="G20" s="67" t="s">
        <v>53</v>
      </c>
      <c r="H20" s="67" t="s">
        <v>54</v>
      </c>
      <c r="I20" s="68" t="s">
        <v>59</v>
      </c>
      <c r="L20" s="29" t="s">
        <v>4</v>
      </c>
      <c r="M20" s="30"/>
      <c r="N20" s="77">
        <f>D5</f>
        <v>0</v>
      </c>
      <c r="O20" s="87">
        <v>0</v>
      </c>
      <c r="P20" s="87">
        <v>0</v>
      </c>
      <c r="Q20" s="87">
        <v>0</v>
      </c>
      <c r="R20" s="88">
        <v>0</v>
      </c>
    </row>
    <row r="21" spans="2:18" ht="15.75" customHeight="1" x14ac:dyDescent="0.6">
      <c r="C21" s="16" t="s">
        <v>73</v>
      </c>
      <c r="D21" s="73">
        <f>-D9</f>
        <v>0</v>
      </c>
      <c r="E21" s="73">
        <f>D21+N23+N24-N15</f>
        <v>0</v>
      </c>
      <c r="F21" s="73">
        <f>E21+O23+O24-O15</f>
        <v>0</v>
      </c>
      <c r="G21" s="73">
        <f>F21+P23+P24-P15</f>
        <v>0</v>
      </c>
      <c r="H21" s="73">
        <f>G21+Q23+Q24-Q15</f>
        <v>0</v>
      </c>
      <c r="I21" s="73">
        <f>H21+R23+R24-R15</f>
        <v>0</v>
      </c>
      <c r="L21" s="29" t="s">
        <v>5</v>
      </c>
      <c r="M21" s="30"/>
      <c r="N21" s="77">
        <f>D6</f>
        <v>0</v>
      </c>
      <c r="O21" s="87">
        <v>0</v>
      </c>
      <c r="P21" s="87">
        <v>0</v>
      </c>
      <c r="Q21" s="87">
        <v>0</v>
      </c>
      <c r="R21" s="88">
        <v>0</v>
      </c>
    </row>
    <row r="22" spans="2:18" ht="15.75" customHeight="1" x14ac:dyDescent="0.6">
      <c r="C22" s="16" t="s">
        <v>74</v>
      </c>
      <c r="D22" s="73">
        <f>-D9</f>
        <v>0</v>
      </c>
      <c r="E22" s="73">
        <f>N23+N24-N15</f>
        <v>0</v>
      </c>
      <c r="F22" s="73">
        <f>O23+O24-O15</f>
        <v>0</v>
      </c>
      <c r="G22" s="73">
        <f>P23+P24-P15</f>
        <v>0</v>
      </c>
      <c r="H22" s="73">
        <f>Q23+Q24-Q15</f>
        <v>0</v>
      </c>
      <c r="I22" s="73">
        <f>R23+R24-R15</f>
        <v>0</v>
      </c>
      <c r="L22" s="29" t="s">
        <v>6</v>
      </c>
      <c r="M22" s="30"/>
      <c r="N22" s="77">
        <f>-D9</f>
        <v>0</v>
      </c>
      <c r="O22" s="87">
        <v>0</v>
      </c>
      <c r="P22" s="87">
        <v>0</v>
      </c>
      <c r="Q22" s="87">
        <v>0</v>
      </c>
      <c r="R22" s="88">
        <v>0</v>
      </c>
    </row>
    <row r="23" spans="2:18" x14ac:dyDescent="0.6">
      <c r="D23" s="46"/>
      <c r="E23" s="47"/>
      <c r="F23" s="47"/>
      <c r="G23" s="47"/>
      <c r="H23" s="47"/>
      <c r="I23" s="47"/>
      <c r="L23" s="29" t="s">
        <v>7</v>
      </c>
      <c r="M23" s="30"/>
      <c r="N23" s="77">
        <f>N6-N35</f>
        <v>0</v>
      </c>
      <c r="O23" s="77">
        <f>O6-(O35-N35)</f>
        <v>0</v>
      </c>
      <c r="P23" s="77">
        <f>P6-(P35-O35)</f>
        <v>0</v>
      </c>
      <c r="Q23" s="77">
        <f>Q6-(Q35-P35)</f>
        <v>0</v>
      </c>
      <c r="R23" s="78">
        <f>R6-(R35-Q35)</f>
        <v>0</v>
      </c>
    </row>
    <row r="24" spans="2:18" ht="15.75" customHeight="1" x14ac:dyDescent="0.6">
      <c r="C24" s="21" t="s">
        <v>61</v>
      </c>
      <c r="D24" s="63" t="str">
        <f>IFERROR(IRR(D22:I22),"n.a.")</f>
        <v>n.a.</v>
      </c>
      <c r="E24" s="36"/>
      <c r="F24" s="36"/>
      <c r="G24" s="36"/>
      <c r="H24" s="36"/>
      <c r="I24" s="36"/>
      <c r="J24" s="47"/>
      <c r="L24" s="29" t="s">
        <v>9</v>
      </c>
      <c r="M24" s="30"/>
      <c r="N24" s="77">
        <f>-N7+N40</f>
        <v>0</v>
      </c>
      <c r="O24" s="77">
        <f>-O7+O40-N40</f>
        <v>0</v>
      </c>
      <c r="P24" s="77">
        <f>-P7+P40-O40</f>
        <v>0</v>
      </c>
      <c r="Q24" s="77">
        <f>-Q7+Q40-P40</f>
        <v>0</v>
      </c>
      <c r="R24" s="78">
        <f>-R7+R40-Q40</f>
        <v>0</v>
      </c>
    </row>
    <row r="25" spans="2:18" ht="15.75" customHeight="1" x14ac:dyDescent="0.6">
      <c r="C25" s="36"/>
      <c r="D25" s="36"/>
      <c r="E25" s="36"/>
      <c r="F25" s="36"/>
      <c r="G25" s="36"/>
      <c r="H25" s="36"/>
      <c r="I25" s="36"/>
      <c r="J25" s="48"/>
      <c r="L25" s="29" t="s">
        <v>10</v>
      </c>
      <c r="M25" s="30"/>
      <c r="N25" s="77">
        <f>-N11</f>
        <v>0</v>
      </c>
      <c r="O25" s="77">
        <f>-O11</f>
        <v>0</v>
      </c>
      <c r="P25" s="77">
        <f>-P11</f>
        <v>0</v>
      </c>
      <c r="Q25" s="77">
        <f>-Q11</f>
        <v>0</v>
      </c>
      <c r="R25" s="78">
        <f>-R11</f>
        <v>0</v>
      </c>
    </row>
    <row r="26" spans="2:18" ht="15.75" customHeight="1" x14ac:dyDescent="0.6">
      <c r="C26" s="36"/>
      <c r="D26" s="36"/>
      <c r="E26" s="36"/>
      <c r="F26" s="36"/>
      <c r="G26" s="36"/>
      <c r="H26" s="36"/>
      <c r="J26" s="48"/>
      <c r="L26" s="29" t="s">
        <v>11</v>
      </c>
      <c r="M26" s="30"/>
      <c r="N26" s="77">
        <f>-N13</f>
        <v>0</v>
      </c>
      <c r="O26" s="77">
        <f>-O13</f>
        <v>0</v>
      </c>
      <c r="P26" s="77">
        <f>-P13</f>
        <v>0</v>
      </c>
      <c r="Q26" s="77">
        <f>-Q13</f>
        <v>0</v>
      </c>
      <c r="R26" s="78">
        <f>-R13</f>
        <v>0</v>
      </c>
    </row>
    <row r="27" spans="2:18" ht="15.75" customHeight="1" x14ac:dyDescent="0.6">
      <c r="C27" s="36"/>
      <c r="D27" s="36"/>
      <c r="E27" s="36"/>
      <c r="F27" s="36"/>
      <c r="G27" s="36"/>
      <c r="H27" s="36"/>
      <c r="L27" s="29" t="s">
        <v>12</v>
      </c>
      <c r="M27" s="30"/>
      <c r="N27" s="77">
        <v>0</v>
      </c>
      <c r="O27" s="87">
        <v>0</v>
      </c>
      <c r="P27" s="87">
        <v>0</v>
      </c>
      <c r="Q27" s="87">
        <v>0</v>
      </c>
      <c r="R27" s="78">
        <f>-D6</f>
        <v>0</v>
      </c>
    </row>
    <row r="28" spans="2:18" ht="15.75" customHeight="1" x14ac:dyDescent="0.6">
      <c r="C28" s="36"/>
      <c r="D28" s="36"/>
      <c r="E28" s="36"/>
      <c r="F28" s="36"/>
      <c r="G28" s="36"/>
      <c r="H28" s="36"/>
      <c r="I28" s="36"/>
      <c r="L28" s="44" t="s">
        <v>13</v>
      </c>
      <c r="M28" s="45"/>
      <c r="N28" s="85">
        <f>SUM(N20:N27)</f>
        <v>0</v>
      </c>
      <c r="O28" s="85">
        <f>SUM(O19:O27)</f>
        <v>0</v>
      </c>
      <c r="P28" s="85">
        <f>SUM(P19:P27)</f>
        <v>0</v>
      </c>
      <c r="Q28" s="85">
        <f>SUM(Q19:Q27)</f>
        <v>0</v>
      </c>
      <c r="R28" s="86">
        <f>SUM(R19:R27)</f>
        <v>0</v>
      </c>
    </row>
    <row r="29" spans="2:18" ht="11.25" customHeight="1" x14ac:dyDescent="0.6">
      <c r="C29" s="36"/>
      <c r="D29" s="36"/>
      <c r="E29" s="36"/>
      <c r="F29" s="36"/>
      <c r="G29" s="36"/>
      <c r="H29" s="36"/>
      <c r="I29" s="36"/>
      <c r="L29" s="32"/>
      <c r="M29" s="32"/>
      <c r="N29" s="32"/>
      <c r="O29" s="49"/>
      <c r="P29" s="49"/>
      <c r="Q29" s="49"/>
      <c r="R29" s="49"/>
    </row>
    <row r="30" spans="2:18" ht="15.6" customHeight="1" x14ac:dyDescent="0.6">
      <c r="C30" s="36"/>
      <c r="D30" s="36"/>
      <c r="E30" s="36"/>
      <c r="F30" s="36"/>
      <c r="G30" s="36"/>
      <c r="H30" s="36"/>
      <c r="I30" s="36"/>
      <c r="L30" s="109" t="s">
        <v>64</v>
      </c>
      <c r="M30" s="110"/>
      <c r="N30" s="83">
        <f>N28-N19</f>
        <v>0</v>
      </c>
      <c r="O30" s="83">
        <f>O28-O19</f>
        <v>0</v>
      </c>
      <c r="P30" s="83">
        <f>P28-P19</f>
        <v>0</v>
      </c>
      <c r="Q30" s="83">
        <f>Q28-Q19</f>
        <v>0</v>
      </c>
      <c r="R30" s="84">
        <f>R28-R19</f>
        <v>0</v>
      </c>
    </row>
    <row r="31" spans="2:18" x14ac:dyDescent="0.6">
      <c r="C31" s="36"/>
      <c r="D31" s="36"/>
      <c r="E31" s="36"/>
      <c r="F31" s="36"/>
      <c r="G31" s="36"/>
      <c r="H31" s="36"/>
      <c r="I31" s="36"/>
    </row>
    <row r="32" spans="2:18" ht="15.75" customHeight="1" x14ac:dyDescent="0.6">
      <c r="C32" s="36"/>
      <c r="D32" s="36"/>
      <c r="E32" s="36"/>
      <c r="F32" s="36"/>
      <c r="G32" s="36"/>
      <c r="H32" s="36"/>
      <c r="I32" s="36"/>
    </row>
    <row r="33" spans="3:18" ht="15.75" customHeight="1" x14ac:dyDescent="0.6">
      <c r="C33" s="36"/>
      <c r="D33" s="36"/>
      <c r="E33" s="36"/>
      <c r="F33" s="36"/>
      <c r="G33" s="36"/>
      <c r="H33" s="36"/>
      <c r="I33" s="36"/>
      <c r="L33" s="101" t="s">
        <v>57</v>
      </c>
      <c r="M33" s="27" t="s">
        <v>0</v>
      </c>
      <c r="N33" s="67" t="s">
        <v>51</v>
      </c>
      <c r="O33" s="67" t="s">
        <v>52</v>
      </c>
      <c r="P33" s="67" t="s">
        <v>53</v>
      </c>
      <c r="Q33" s="67" t="s">
        <v>54</v>
      </c>
      <c r="R33" s="68" t="s">
        <v>59</v>
      </c>
    </row>
    <row r="34" spans="3:18" ht="15.75" customHeight="1" x14ac:dyDescent="0.6">
      <c r="C34" s="36"/>
      <c r="D34" s="36"/>
      <c r="E34" s="36"/>
      <c r="F34" s="36"/>
      <c r="G34" s="36"/>
      <c r="H34" s="36"/>
      <c r="I34" s="36"/>
      <c r="L34" s="50" t="s">
        <v>26</v>
      </c>
      <c r="M34" s="51"/>
      <c r="N34" s="79">
        <f>N28</f>
        <v>0</v>
      </c>
      <c r="O34" s="79">
        <f>O28</f>
        <v>0</v>
      </c>
      <c r="P34" s="79">
        <f>P28</f>
        <v>0</v>
      </c>
      <c r="Q34" s="79">
        <f>Q28</f>
        <v>0</v>
      </c>
      <c r="R34" s="80">
        <f>R28</f>
        <v>0</v>
      </c>
    </row>
    <row r="35" spans="3:18" ht="15.75" customHeight="1" x14ac:dyDescent="0.6">
      <c r="C35" s="36"/>
      <c r="D35" s="36"/>
      <c r="E35" s="36"/>
      <c r="F35" s="36"/>
      <c r="G35" s="36"/>
      <c r="H35" s="36"/>
      <c r="I35" s="36"/>
      <c r="L35" s="50" t="s">
        <v>27</v>
      </c>
      <c r="M35" s="51"/>
      <c r="N35" s="79">
        <f>N6*$H$15/360</f>
        <v>0</v>
      </c>
      <c r="O35" s="79">
        <f>O6*$H$15/360</f>
        <v>0</v>
      </c>
      <c r="P35" s="79">
        <f>P6*$H$15/360</f>
        <v>0</v>
      </c>
      <c r="Q35" s="79">
        <f>Q6*$H$15/360</f>
        <v>0</v>
      </c>
      <c r="R35" s="80">
        <f>R6*$H$15/360</f>
        <v>0</v>
      </c>
    </row>
    <row r="36" spans="3:18" ht="15.75" customHeight="1" x14ac:dyDescent="0.6">
      <c r="C36" s="36"/>
      <c r="D36" s="36"/>
      <c r="E36" s="36"/>
      <c r="F36" s="36"/>
      <c r="G36" s="36"/>
      <c r="H36" s="36"/>
      <c r="I36" s="36"/>
      <c r="L36" s="52" t="s">
        <v>28</v>
      </c>
      <c r="M36" s="53"/>
      <c r="N36" s="81">
        <f>SUM(N34:N35)</f>
        <v>0</v>
      </c>
      <c r="O36" s="81">
        <f>SUM(O34:O35)</f>
        <v>0</v>
      </c>
      <c r="P36" s="81">
        <f>SUM(P34:P35)</f>
        <v>0</v>
      </c>
      <c r="Q36" s="81">
        <f>SUM(Q34:Q35)</f>
        <v>0</v>
      </c>
      <c r="R36" s="82">
        <f>SUM(R34:R35)</f>
        <v>0</v>
      </c>
    </row>
    <row r="37" spans="3:18" ht="15.75" customHeight="1" x14ac:dyDescent="0.6">
      <c r="C37" s="36"/>
      <c r="D37" s="36"/>
      <c r="E37" s="36"/>
      <c r="F37" s="36"/>
      <c r="G37" s="36"/>
      <c r="H37" s="36"/>
      <c r="I37" s="36"/>
      <c r="L37" s="50" t="s">
        <v>29</v>
      </c>
      <c r="M37" s="51"/>
      <c r="N37" s="79">
        <f>D9-N9</f>
        <v>0</v>
      </c>
      <c r="O37" s="79">
        <f>N37-O9</f>
        <v>0</v>
      </c>
      <c r="P37" s="79">
        <f>O37-P9</f>
        <v>0</v>
      </c>
      <c r="Q37" s="79">
        <f>P37-Q9</f>
        <v>0</v>
      </c>
      <c r="R37" s="80">
        <f>Q37-R9</f>
        <v>0</v>
      </c>
    </row>
    <row r="38" spans="3:18" ht="15.75" customHeight="1" x14ac:dyDescent="0.6">
      <c r="C38" s="36"/>
      <c r="D38" s="36"/>
      <c r="E38" s="36"/>
      <c r="F38" s="36"/>
      <c r="G38" s="36"/>
      <c r="H38" s="36"/>
      <c r="I38" s="36"/>
      <c r="L38" s="54" t="s">
        <v>30</v>
      </c>
      <c r="M38" s="55"/>
      <c r="N38" s="89">
        <f>N36+N37</f>
        <v>0</v>
      </c>
      <c r="O38" s="89">
        <f>O36+O37</f>
        <v>0</v>
      </c>
      <c r="P38" s="89">
        <f>P36+P37</f>
        <v>0</v>
      </c>
      <c r="Q38" s="89">
        <f>Q36+Q37</f>
        <v>0</v>
      </c>
      <c r="R38" s="90">
        <f>R36+R37</f>
        <v>0</v>
      </c>
    </row>
    <row r="39" spans="3:18" ht="9.75" customHeight="1" x14ac:dyDescent="0.6">
      <c r="C39" s="36"/>
      <c r="D39" s="36"/>
      <c r="E39" s="36"/>
      <c r="F39" s="36"/>
      <c r="G39" s="36"/>
      <c r="H39" s="36"/>
      <c r="I39" s="36"/>
      <c r="L39" s="29"/>
      <c r="M39" s="30"/>
      <c r="N39" s="79"/>
      <c r="O39" s="79"/>
      <c r="P39" s="79"/>
      <c r="Q39" s="79"/>
      <c r="R39" s="80"/>
    </row>
    <row r="40" spans="3:18" ht="15.75" customHeight="1" x14ac:dyDescent="0.6">
      <c r="C40" s="36"/>
      <c r="D40" s="36"/>
      <c r="E40" s="36"/>
      <c r="F40" s="36"/>
      <c r="G40" s="36"/>
      <c r="H40" s="36"/>
      <c r="I40" s="36"/>
      <c r="L40" s="29" t="s">
        <v>31</v>
      </c>
      <c r="M40" s="30"/>
      <c r="N40" s="79">
        <f>N7*$H$16/360</f>
        <v>0</v>
      </c>
      <c r="O40" s="79">
        <f>O7*$H$16/360</f>
        <v>0</v>
      </c>
      <c r="P40" s="79">
        <f>P7*$H$16/360</f>
        <v>0</v>
      </c>
      <c r="Q40" s="79">
        <f>Q7*$H$16/360</f>
        <v>0</v>
      </c>
      <c r="R40" s="80">
        <f>R7*$H$16/360</f>
        <v>0</v>
      </c>
    </row>
    <row r="41" spans="3:18" ht="15.75" customHeight="1" x14ac:dyDescent="0.6">
      <c r="L41" s="31" t="s">
        <v>32</v>
      </c>
      <c r="M41" s="32"/>
      <c r="N41" s="81">
        <f>N40</f>
        <v>0</v>
      </c>
      <c r="O41" s="81">
        <f>O40</f>
        <v>0</v>
      </c>
      <c r="P41" s="81">
        <f>P40</f>
        <v>0</v>
      </c>
      <c r="Q41" s="81">
        <f>Q40</f>
        <v>0</v>
      </c>
      <c r="R41" s="82">
        <f>R40</f>
        <v>0</v>
      </c>
    </row>
    <row r="42" spans="3:18" ht="15.75" customHeight="1" x14ac:dyDescent="0.6">
      <c r="C42" s="36"/>
      <c r="D42" s="36"/>
      <c r="E42" s="36"/>
      <c r="F42" s="36"/>
      <c r="G42" s="36"/>
      <c r="H42" s="36"/>
      <c r="I42" s="36"/>
      <c r="L42" s="50" t="s">
        <v>33</v>
      </c>
      <c r="M42" s="51"/>
      <c r="N42" s="79">
        <f>D6</f>
        <v>0</v>
      </c>
      <c r="O42" s="79">
        <f>N42</f>
        <v>0</v>
      </c>
      <c r="P42" s="79">
        <f>O42</f>
        <v>0</v>
      </c>
      <c r="Q42" s="79">
        <f>P42</f>
        <v>0</v>
      </c>
      <c r="R42" s="80">
        <v>0</v>
      </c>
    </row>
    <row r="43" spans="3:18" ht="15.75" customHeight="1" x14ac:dyDescent="0.6">
      <c r="C43" s="36"/>
      <c r="D43" s="36"/>
      <c r="E43" s="36"/>
      <c r="F43" s="36"/>
      <c r="G43" s="36"/>
      <c r="H43" s="36"/>
      <c r="I43" s="36"/>
      <c r="L43" s="54" t="s">
        <v>34</v>
      </c>
      <c r="M43" s="55"/>
      <c r="N43" s="89">
        <f>N41+N42</f>
        <v>0</v>
      </c>
      <c r="O43" s="89">
        <f t="shared" ref="O43:R43" si="1">O41+O42</f>
        <v>0</v>
      </c>
      <c r="P43" s="89">
        <f t="shared" si="1"/>
        <v>0</v>
      </c>
      <c r="Q43" s="89">
        <f t="shared" si="1"/>
        <v>0</v>
      </c>
      <c r="R43" s="90">
        <f t="shared" si="1"/>
        <v>0</v>
      </c>
    </row>
    <row r="44" spans="3:18" ht="15.75" customHeight="1" x14ac:dyDescent="0.6">
      <c r="C44" s="36"/>
      <c r="D44" s="36"/>
      <c r="E44" s="36"/>
      <c r="F44" s="36"/>
      <c r="G44" s="36"/>
      <c r="H44" s="36"/>
      <c r="I44" s="36"/>
      <c r="L44" s="50" t="s">
        <v>35</v>
      </c>
      <c r="M44" s="51"/>
      <c r="N44" s="79">
        <f>D5</f>
        <v>0</v>
      </c>
      <c r="O44" s="79">
        <f>N44</f>
        <v>0</v>
      </c>
      <c r="P44" s="79">
        <f>O44</f>
        <v>0</v>
      </c>
      <c r="Q44" s="79">
        <f>P44</f>
        <v>0</v>
      </c>
      <c r="R44" s="80">
        <f>Q44</f>
        <v>0</v>
      </c>
    </row>
    <row r="45" spans="3:18" ht="15.75" customHeight="1" x14ac:dyDescent="0.6">
      <c r="C45" s="36"/>
      <c r="D45" s="36"/>
      <c r="E45" s="36"/>
      <c r="F45" s="36"/>
      <c r="G45" s="36"/>
      <c r="H45" s="36"/>
      <c r="I45" s="36"/>
      <c r="L45" s="50" t="s">
        <v>36</v>
      </c>
      <c r="M45" s="51"/>
      <c r="N45" s="79">
        <f>N14</f>
        <v>0</v>
      </c>
      <c r="O45" s="79">
        <f>O14+N45</f>
        <v>0</v>
      </c>
      <c r="P45" s="79">
        <f>P14+O45</f>
        <v>0</v>
      </c>
      <c r="Q45" s="79">
        <f>Q14+P45</f>
        <v>0</v>
      </c>
      <c r="R45" s="80">
        <f>R14+Q45</f>
        <v>0</v>
      </c>
    </row>
    <row r="46" spans="3:18" ht="15.75" customHeight="1" x14ac:dyDescent="0.6">
      <c r="C46" s="36"/>
      <c r="D46" s="36"/>
      <c r="E46" s="36"/>
      <c r="F46" s="36"/>
      <c r="G46" s="36"/>
      <c r="H46" s="36"/>
      <c r="I46" s="36"/>
      <c r="L46" s="56" t="s">
        <v>37</v>
      </c>
      <c r="M46" s="57"/>
      <c r="N46" s="89">
        <f>N38-N43</f>
        <v>0</v>
      </c>
      <c r="O46" s="89">
        <f>O44+O45</f>
        <v>0</v>
      </c>
      <c r="P46" s="89">
        <f>P38-P43</f>
        <v>0</v>
      </c>
      <c r="Q46" s="89">
        <f>Q38-Q43</f>
        <v>0</v>
      </c>
      <c r="R46" s="90">
        <f>R38-R43</f>
        <v>0</v>
      </c>
    </row>
    <row r="47" spans="3:18" ht="15.75" customHeight="1" x14ac:dyDescent="0.6">
      <c r="L47" s="58" t="s">
        <v>38</v>
      </c>
      <c r="M47" s="59"/>
      <c r="N47" s="89">
        <f>N43+N46</f>
        <v>0</v>
      </c>
      <c r="O47" s="89">
        <f>O43+O46</f>
        <v>0</v>
      </c>
      <c r="P47" s="89">
        <f>P43+P46</f>
        <v>0</v>
      </c>
      <c r="Q47" s="89">
        <f>Q43+Q46</f>
        <v>0</v>
      </c>
      <c r="R47" s="90">
        <f>R43+R46</f>
        <v>0</v>
      </c>
    </row>
    <row r="48" spans="3:18" ht="15.75" customHeight="1" x14ac:dyDescent="0.6">
      <c r="L48" s="36"/>
      <c r="M48" s="36"/>
      <c r="N48" s="36"/>
      <c r="O48" s="36"/>
      <c r="P48" s="36"/>
      <c r="Q48" s="36"/>
      <c r="R48" s="36"/>
    </row>
    <row r="49" spans="12:18" ht="15.75" customHeight="1" x14ac:dyDescent="0.6">
      <c r="L49" s="36"/>
      <c r="M49" s="36"/>
      <c r="N49" s="36"/>
      <c r="O49" s="36"/>
      <c r="P49" s="36"/>
      <c r="Q49" s="36"/>
      <c r="R49" s="36"/>
    </row>
    <row r="50" spans="12:18" ht="15.75" customHeight="1" x14ac:dyDescent="0.6">
      <c r="L50" s="100" t="s">
        <v>58</v>
      </c>
      <c r="M50" s="60" t="s">
        <v>0</v>
      </c>
      <c r="N50" s="67" t="s">
        <v>51</v>
      </c>
      <c r="O50" s="67" t="s">
        <v>52</v>
      </c>
      <c r="P50" s="67" t="s">
        <v>53</v>
      </c>
      <c r="Q50" s="67" t="s">
        <v>54</v>
      </c>
      <c r="R50" s="68" t="s">
        <v>59</v>
      </c>
    </row>
    <row r="51" spans="12:18" ht="15.75" customHeight="1" x14ac:dyDescent="0.6">
      <c r="L51" s="61" t="s">
        <v>39</v>
      </c>
      <c r="M51" s="62"/>
      <c r="N51" s="91" t="str">
        <f>IF(N6&gt;0, N10/N6,"n.a.")</f>
        <v>n.a.</v>
      </c>
      <c r="O51" s="91" t="str">
        <f>IF(O6&gt;0, O10/O6,"n.a.")</f>
        <v>n.a.</v>
      </c>
      <c r="P51" s="91" t="str">
        <f>IF(P6&gt;0, P10/P6,"n.a.")</f>
        <v>n.a.</v>
      </c>
      <c r="Q51" s="91" t="str">
        <f>IF(Q6&gt;0, Q10/Q6,"n.a.")</f>
        <v>n.a.</v>
      </c>
      <c r="R51" s="92" t="str">
        <f>IF(R6&gt;0, R10/R6,"n.a.")</f>
        <v>n.a.</v>
      </c>
    </row>
    <row r="52" spans="12:18" ht="15.75" customHeight="1" x14ac:dyDescent="0.6">
      <c r="L52" s="61" t="s">
        <v>40</v>
      </c>
      <c r="M52" s="62"/>
      <c r="N52" s="91" t="str">
        <f>IF(N46&lt;=0,"n.a.",N14/N46)</f>
        <v>n.a.</v>
      </c>
      <c r="O52" s="91" t="str">
        <f>IF(O46&lt;=0,"n.a.",O14/O46)</f>
        <v>n.a.</v>
      </c>
      <c r="P52" s="91" t="str">
        <f>IF(P46&lt;=0,"n.a.",P14/P46)</f>
        <v>n.a.</v>
      </c>
      <c r="Q52" s="91" t="str">
        <f>IF(Q46&lt;=0,"n.a.",Q14/Q46)</f>
        <v>n.a.</v>
      </c>
      <c r="R52" s="92" t="str">
        <f>IF(R46&lt;=0,"n.a.",R14/R46)</f>
        <v>n.a.</v>
      </c>
    </row>
    <row r="53" spans="12:18" ht="15.75" customHeight="1" x14ac:dyDescent="0.6">
      <c r="L53" s="61" t="s">
        <v>41</v>
      </c>
      <c r="M53" s="62"/>
      <c r="N53" s="91" t="str">
        <f>IF(N38&gt;0, N10/N38, "n.a.")</f>
        <v>n.a.</v>
      </c>
      <c r="O53" s="91" t="str">
        <f>IF(O38&gt;0, O10/O38, "n.a.")</f>
        <v>n.a.</v>
      </c>
      <c r="P53" s="91" t="str">
        <f>IF(P38&gt;0, P10/P38, "n.a.")</f>
        <v>n.a.</v>
      </c>
      <c r="Q53" s="91" t="str">
        <f>IF(Q38&gt;0, Q10/Q38, "n.a.")</f>
        <v>n.a.</v>
      </c>
      <c r="R53" s="92" t="str">
        <f>IF(R38&gt;0, R10/R38, "n.a.")</f>
        <v>n.a.</v>
      </c>
    </row>
    <row r="54" spans="12:18" ht="15.75" customHeight="1" x14ac:dyDescent="0.6">
      <c r="L54" s="61" t="s">
        <v>42</v>
      </c>
      <c r="M54" s="62"/>
      <c r="N54" s="96" t="str">
        <f>IF(AND(N46&gt;0, N43&gt;=0), N43/N46,"n.a.")</f>
        <v>n.a.</v>
      </c>
      <c r="O54" s="96" t="str">
        <f t="shared" ref="O54:R54" si="2">IF(AND(O46&gt;0, O43&gt;=0), O43/O46,"n.a.")</f>
        <v>n.a.</v>
      </c>
      <c r="P54" s="96" t="str">
        <f t="shared" si="2"/>
        <v>n.a.</v>
      </c>
      <c r="Q54" s="96" t="str">
        <f t="shared" si="2"/>
        <v>n.a.</v>
      </c>
      <c r="R54" s="97" t="str">
        <f t="shared" si="2"/>
        <v>n.a.</v>
      </c>
    </row>
    <row r="55" spans="12:18" ht="15.75" customHeight="1" x14ac:dyDescent="0.6">
      <c r="L55" s="61" t="s">
        <v>43</v>
      </c>
      <c r="M55" s="62"/>
      <c r="N55" s="93" t="str">
        <f>IF(AND($H$15&gt;0, $H$16&gt;0), +N36/N41, "n.a.")</f>
        <v>n.a.</v>
      </c>
      <c r="O55" s="93" t="str">
        <f t="shared" ref="O55:R55" si="3">IF(AND($H$15&gt;0, $H$16&gt;0), +O36/O41, "n.a.")</f>
        <v>n.a.</v>
      </c>
      <c r="P55" s="93" t="str">
        <f t="shared" si="3"/>
        <v>n.a.</v>
      </c>
      <c r="Q55" s="93" t="str">
        <f t="shared" si="3"/>
        <v>n.a.</v>
      </c>
      <c r="R55" s="94" t="str">
        <f t="shared" si="3"/>
        <v>n.a.</v>
      </c>
    </row>
    <row r="56" spans="12:18" ht="15.75" customHeight="1" x14ac:dyDescent="0.6"/>
    <row r="57" spans="12:18" ht="15.75" customHeight="1" x14ac:dyDescent="0.6"/>
    <row r="58" spans="12:18" ht="15.75" hidden="1" customHeight="1" x14ac:dyDescent="0.6"/>
    <row r="59" spans="12:18" ht="15.75" hidden="1" customHeight="1" x14ac:dyDescent="0.6"/>
    <row r="60" spans="12:18" ht="15.75" hidden="1" customHeight="1" x14ac:dyDescent="0.6"/>
    <row r="61" spans="12:18" ht="15.75" hidden="1" customHeight="1" x14ac:dyDescent="0.6"/>
    <row r="62" spans="12:18" ht="15.75" hidden="1" customHeight="1" x14ac:dyDescent="0.6"/>
    <row r="63" spans="12:18" ht="15.75" hidden="1" customHeight="1" x14ac:dyDescent="0.6"/>
    <row r="64" spans="12:18" ht="15.75" hidden="1" customHeight="1" x14ac:dyDescent="0.6"/>
    <row r="65" ht="15.75" hidden="1" customHeight="1" x14ac:dyDescent="0.6"/>
    <row r="66" ht="15.75" hidden="1" customHeight="1" x14ac:dyDescent="0.6"/>
    <row r="67" ht="15.75" hidden="1" customHeight="1" x14ac:dyDescent="0.6"/>
    <row r="68" ht="15.75" hidden="1" customHeight="1" x14ac:dyDescent="0.6"/>
    <row r="69" ht="15.75" hidden="1" customHeight="1" x14ac:dyDescent="0.6"/>
    <row r="70" ht="15.75" hidden="1" customHeight="1" x14ac:dyDescent="0.6"/>
    <row r="71" ht="15.75" hidden="1" customHeight="1" x14ac:dyDescent="0.6"/>
    <row r="72" ht="15.75" hidden="1" customHeight="1" x14ac:dyDescent="0.6"/>
    <row r="73" ht="15.75" hidden="1" customHeight="1" x14ac:dyDescent="0.6"/>
    <row r="74" ht="15.75" hidden="1" customHeight="1" x14ac:dyDescent="0.6"/>
    <row r="75" ht="15.75" hidden="1" customHeight="1" x14ac:dyDescent="0.6"/>
    <row r="76" ht="15.75" hidden="1" customHeight="1" x14ac:dyDescent="0.6"/>
    <row r="77" ht="15.75" hidden="1" customHeight="1" x14ac:dyDescent="0.6"/>
    <row r="78" ht="15.75" hidden="1" customHeight="1" x14ac:dyDescent="0.6"/>
    <row r="79" ht="15.75" hidden="1" customHeight="1" x14ac:dyDescent="0.6"/>
    <row r="80" ht="15.75" hidden="1" customHeight="1" x14ac:dyDescent="0.6"/>
    <row r="81" ht="15.75" hidden="1" customHeight="1" x14ac:dyDescent="0.6"/>
    <row r="82" ht="15.75" hidden="1" customHeight="1" x14ac:dyDescent="0.6"/>
    <row r="83" ht="15.75" hidden="1" customHeight="1" x14ac:dyDescent="0.6"/>
    <row r="84" ht="15.75" hidden="1" customHeight="1" x14ac:dyDescent="0.6"/>
    <row r="85" ht="15.75" hidden="1" customHeight="1" x14ac:dyDescent="0.6"/>
    <row r="86" ht="15.75" hidden="1" customHeight="1" x14ac:dyDescent="0.6"/>
    <row r="87" ht="15.75" hidden="1" customHeight="1" x14ac:dyDescent="0.6"/>
    <row r="88" ht="15.75" hidden="1" customHeight="1" x14ac:dyDescent="0.6"/>
    <row r="89" ht="15.75" hidden="1" customHeight="1" x14ac:dyDescent="0.6"/>
    <row r="90" ht="15.75" hidden="1" customHeight="1" x14ac:dyDescent="0.6"/>
    <row r="91" ht="15.75" hidden="1" customHeight="1" x14ac:dyDescent="0.6"/>
    <row r="92" ht="15.75" hidden="1" customHeight="1" x14ac:dyDescent="0.6"/>
    <row r="93" ht="15.75" hidden="1" customHeight="1" x14ac:dyDescent="0.6"/>
    <row r="94" ht="15.75" hidden="1" customHeight="1" x14ac:dyDescent="0.6"/>
    <row r="95" ht="15.75" hidden="1" customHeight="1" x14ac:dyDescent="0.6"/>
    <row r="96" ht="15.75" hidden="1" customHeight="1" x14ac:dyDescent="0.6"/>
    <row r="97" ht="15.75" hidden="1" customHeight="1" x14ac:dyDescent="0.6"/>
    <row r="98" ht="15.75" hidden="1" customHeight="1" x14ac:dyDescent="0.6"/>
    <row r="99" ht="15.75" hidden="1" customHeight="1" x14ac:dyDescent="0.6"/>
    <row r="100" ht="15.75" hidden="1" customHeight="1" x14ac:dyDescent="0.6"/>
    <row r="101" ht="15.75" hidden="1" customHeight="1" x14ac:dyDescent="0.6"/>
    <row r="102" ht="15.75" hidden="1" customHeight="1" x14ac:dyDescent="0.6"/>
    <row r="103" ht="15.75" hidden="1" customHeight="1" x14ac:dyDescent="0.6"/>
    <row r="104" ht="15.75" hidden="1" customHeight="1" x14ac:dyDescent="0.6"/>
    <row r="105" ht="15.75" hidden="1" customHeight="1" x14ac:dyDescent="0.6"/>
    <row r="106" ht="15.75" hidden="1" customHeight="1" x14ac:dyDescent="0.6"/>
    <row r="107" ht="15.75" hidden="1" customHeight="1" x14ac:dyDescent="0.6"/>
    <row r="108" ht="15.75" hidden="1" customHeight="1" x14ac:dyDescent="0.6"/>
    <row r="109" ht="15.75" hidden="1" customHeight="1" x14ac:dyDescent="0.6"/>
    <row r="110" ht="15.75" hidden="1" customHeight="1" x14ac:dyDescent="0.6"/>
    <row r="111" ht="15.75" hidden="1" customHeight="1" x14ac:dyDescent="0.6"/>
    <row r="112" ht="15.75" hidden="1" customHeight="1" x14ac:dyDescent="0.6"/>
    <row r="113" ht="15.75" hidden="1" customHeight="1" x14ac:dyDescent="0.6"/>
    <row r="114" ht="15.75" hidden="1" customHeight="1" x14ac:dyDescent="0.6"/>
    <row r="115" ht="15.75" hidden="1" customHeight="1" x14ac:dyDescent="0.6"/>
    <row r="116" ht="15.75" hidden="1" customHeight="1" x14ac:dyDescent="0.6"/>
    <row r="117" ht="15.75" hidden="1" customHeight="1" x14ac:dyDescent="0.6"/>
    <row r="118" ht="15.75" hidden="1" customHeight="1" x14ac:dyDescent="0.6"/>
    <row r="119" ht="15.75" hidden="1" customHeight="1" x14ac:dyDescent="0.6"/>
    <row r="120" ht="15.75" hidden="1" customHeight="1" x14ac:dyDescent="0.6"/>
    <row r="121" ht="15.75" hidden="1" customHeight="1" x14ac:dyDescent="0.6"/>
    <row r="122" ht="15.75" hidden="1" customHeight="1" x14ac:dyDescent="0.6"/>
    <row r="123" ht="15.75" hidden="1" customHeight="1" x14ac:dyDescent="0.6"/>
    <row r="124" ht="15.75" hidden="1" customHeight="1" x14ac:dyDescent="0.6"/>
    <row r="125" ht="15.75" hidden="1" customHeight="1" x14ac:dyDescent="0.6"/>
    <row r="126" ht="15.75" hidden="1" customHeight="1" x14ac:dyDescent="0.6"/>
    <row r="127" ht="15.75" hidden="1" customHeight="1" x14ac:dyDescent="0.6"/>
    <row r="128" ht="15.75" hidden="1" customHeight="1" x14ac:dyDescent="0.6"/>
    <row r="129" ht="15.75" hidden="1" customHeight="1" x14ac:dyDescent="0.6"/>
    <row r="130" ht="15.75" hidden="1" customHeight="1" x14ac:dyDescent="0.6"/>
    <row r="131" ht="15.75" hidden="1" customHeight="1" x14ac:dyDescent="0.6"/>
    <row r="132" ht="15.75" hidden="1" customHeight="1" x14ac:dyDescent="0.6"/>
    <row r="133" ht="15.75" hidden="1" customHeight="1" x14ac:dyDescent="0.6"/>
    <row r="134" ht="15.75" hidden="1" customHeight="1" x14ac:dyDescent="0.6"/>
    <row r="135" ht="15.75" hidden="1" customHeight="1" x14ac:dyDescent="0.6"/>
    <row r="136" ht="15.75" hidden="1" customHeight="1" x14ac:dyDescent="0.6"/>
    <row r="137" ht="15.75" hidden="1" customHeight="1" x14ac:dyDescent="0.6"/>
    <row r="138" ht="15.75" hidden="1" customHeight="1" x14ac:dyDescent="0.6"/>
    <row r="139" ht="15.75" hidden="1" customHeight="1" x14ac:dyDescent="0.6"/>
    <row r="140" ht="15.75" hidden="1" customHeight="1" x14ac:dyDescent="0.6"/>
    <row r="141" ht="15.75" hidden="1" customHeight="1" x14ac:dyDescent="0.6"/>
    <row r="142" ht="15.75" hidden="1" customHeight="1" x14ac:dyDescent="0.6"/>
    <row r="143" ht="15.75" hidden="1" customHeight="1" x14ac:dyDescent="0.6"/>
    <row r="144" ht="15.75" hidden="1" customHeight="1" x14ac:dyDescent="0.6"/>
    <row r="145" ht="15.75" hidden="1" customHeight="1" x14ac:dyDescent="0.6"/>
    <row r="146" ht="15.75" hidden="1" customHeight="1" x14ac:dyDescent="0.6"/>
    <row r="147" ht="15.75" hidden="1" customHeight="1" x14ac:dyDescent="0.6"/>
    <row r="148" ht="15.75" hidden="1" customHeight="1" x14ac:dyDescent="0.6"/>
    <row r="149" ht="15.75" hidden="1" customHeight="1" x14ac:dyDescent="0.6"/>
    <row r="150" ht="15.75" hidden="1" customHeight="1" x14ac:dyDescent="0.6"/>
    <row r="151" ht="15.75" hidden="1" customHeight="1" x14ac:dyDescent="0.6"/>
    <row r="152" ht="15.75" hidden="1" customHeight="1" x14ac:dyDescent="0.6"/>
    <row r="153" ht="15.75" hidden="1" customHeight="1" x14ac:dyDescent="0.6"/>
    <row r="154" ht="15.75" hidden="1" customHeight="1" x14ac:dyDescent="0.6"/>
    <row r="155" ht="15.75" hidden="1" customHeight="1" x14ac:dyDescent="0.6"/>
    <row r="156" ht="15.75" hidden="1" customHeight="1" x14ac:dyDescent="0.6"/>
    <row r="157" ht="15.75" hidden="1" customHeight="1" x14ac:dyDescent="0.6"/>
    <row r="158" ht="15.75" hidden="1" customHeight="1" x14ac:dyDescent="0.6"/>
    <row r="159" ht="15.75" hidden="1" customHeight="1" x14ac:dyDescent="0.6"/>
    <row r="160" ht="15.75" hidden="1" customHeight="1" x14ac:dyDescent="0.6"/>
    <row r="161" ht="15.75" hidden="1" customHeight="1" x14ac:dyDescent="0.6"/>
    <row r="162" ht="15.75" hidden="1" customHeight="1" x14ac:dyDescent="0.6"/>
    <row r="163" ht="15.75" hidden="1" customHeight="1" x14ac:dyDescent="0.6"/>
    <row r="164" ht="15.75" hidden="1" customHeight="1" x14ac:dyDescent="0.6"/>
    <row r="165" ht="15.75" hidden="1" customHeight="1" x14ac:dyDescent="0.6"/>
    <row r="166" ht="15.75" hidden="1" customHeight="1" x14ac:dyDescent="0.6"/>
    <row r="167" ht="15.75" hidden="1" customHeight="1" x14ac:dyDescent="0.6"/>
    <row r="168" ht="15.75" hidden="1" customHeight="1" x14ac:dyDescent="0.6"/>
    <row r="169" ht="15.75" hidden="1" customHeight="1" x14ac:dyDescent="0.6"/>
    <row r="170" ht="15.75" hidden="1" customHeight="1" x14ac:dyDescent="0.6"/>
    <row r="171" ht="15.75" hidden="1" customHeight="1" x14ac:dyDescent="0.6"/>
    <row r="172" ht="15.75" hidden="1" customHeight="1" x14ac:dyDescent="0.6"/>
    <row r="173" ht="15.75" hidden="1" customHeight="1" x14ac:dyDescent="0.6"/>
    <row r="174" ht="15.75" hidden="1" customHeight="1" x14ac:dyDescent="0.6"/>
    <row r="175" ht="15.75" hidden="1" customHeight="1" x14ac:dyDescent="0.6"/>
    <row r="176" ht="15.75" hidden="1" customHeight="1" x14ac:dyDescent="0.6"/>
    <row r="177" ht="15.75" hidden="1" customHeight="1" x14ac:dyDescent="0.6"/>
    <row r="178" ht="15.75" hidden="1" customHeight="1" x14ac:dyDescent="0.6"/>
    <row r="179" ht="15.75" hidden="1" customHeight="1" x14ac:dyDescent="0.6"/>
    <row r="180" ht="15.75" hidden="1" customHeight="1" x14ac:dyDescent="0.6"/>
    <row r="181" ht="15.75" hidden="1" customHeight="1" x14ac:dyDescent="0.6"/>
    <row r="182" ht="15.75" hidden="1" customHeight="1" x14ac:dyDescent="0.6"/>
    <row r="183" ht="15.75" hidden="1" customHeight="1" x14ac:dyDescent="0.6"/>
    <row r="184" ht="15.75" hidden="1" customHeight="1" x14ac:dyDescent="0.6"/>
    <row r="185" ht="15.75" hidden="1" customHeight="1" x14ac:dyDescent="0.6"/>
    <row r="186" ht="15.75" hidden="1" customHeight="1" x14ac:dyDescent="0.6"/>
    <row r="187" ht="15.75" hidden="1" customHeight="1" x14ac:dyDescent="0.6"/>
    <row r="188" ht="15.75" hidden="1" customHeight="1" x14ac:dyDescent="0.6"/>
    <row r="189" ht="15.75" hidden="1" customHeight="1" x14ac:dyDescent="0.6"/>
    <row r="190" ht="15.75" hidden="1" customHeight="1" x14ac:dyDescent="0.6"/>
    <row r="191" ht="15.75" hidden="1" customHeight="1" x14ac:dyDescent="0.6"/>
    <row r="192" ht="15.75" hidden="1" customHeight="1" x14ac:dyDescent="0.6"/>
    <row r="193" ht="15.75" hidden="1" customHeight="1" x14ac:dyDescent="0.6"/>
    <row r="194" ht="15.75" hidden="1" customHeight="1" x14ac:dyDescent="0.6"/>
    <row r="195" ht="15.75" hidden="1" customHeight="1" x14ac:dyDescent="0.6"/>
    <row r="196" ht="15.75" hidden="1" customHeight="1" x14ac:dyDescent="0.6"/>
    <row r="197" ht="15.75" hidden="1" customHeight="1" x14ac:dyDescent="0.6"/>
    <row r="198" ht="15.75" hidden="1" customHeight="1" x14ac:dyDescent="0.6"/>
    <row r="199" ht="15.75" hidden="1" customHeight="1" x14ac:dyDescent="0.6"/>
    <row r="200" ht="15.75" hidden="1" customHeight="1" x14ac:dyDescent="0.6"/>
    <row r="201" ht="15.75" hidden="1" customHeight="1" x14ac:dyDescent="0.6"/>
    <row r="202" ht="15.75" hidden="1" customHeight="1" x14ac:dyDescent="0.6"/>
    <row r="203" ht="15.75" hidden="1" customHeight="1" x14ac:dyDescent="0.6"/>
    <row r="204" ht="15.75" hidden="1" customHeight="1" x14ac:dyDescent="0.6"/>
    <row r="205" ht="15.75" hidden="1" customHeight="1" x14ac:dyDescent="0.6"/>
    <row r="206" ht="15.75" hidden="1" customHeight="1" x14ac:dyDescent="0.6"/>
    <row r="207" ht="15.75" hidden="1" customHeight="1" x14ac:dyDescent="0.6"/>
    <row r="208" ht="15.75" hidden="1" customHeight="1" x14ac:dyDescent="0.6"/>
    <row r="209" ht="15.75" hidden="1" customHeight="1" x14ac:dyDescent="0.6"/>
    <row r="210" ht="15.75" hidden="1" customHeight="1" x14ac:dyDescent="0.6"/>
    <row r="211" ht="15.75" hidden="1" customHeight="1" x14ac:dyDescent="0.6"/>
    <row r="212" ht="15.75" hidden="1" customHeight="1" x14ac:dyDescent="0.6"/>
    <row r="213" ht="15.75" hidden="1" customHeight="1" x14ac:dyDescent="0.6"/>
    <row r="214" ht="15.75" hidden="1" customHeight="1" x14ac:dyDescent="0.6"/>
    <row r="215" ht="15.75" hidden="1" customHeight="1" x14ac:dyDescent="0.6"/>
    <row r="216" ht="15.75" hidden="1" customHeight="1" x14ac:dyDescent="0.6"/>
    <row r="217" ht="15.75" hidden="1" customHeight="1" x14ac:dyDescent="0.6"/>
    <row r="218" ht="15.75" hidden="1" customHeight="1" x14ac:dyDescent="0.6"/>
    <row r="219" ht="15.75" hidden="1" customHeight="1" x14ac:dyDescent="0.6"/>
    <row r="220" ht="15.75" hidden="1" customHeight="1" x14ac:dyDescent="0.6"/>
    <row r="221" ht="15.75" hidden="1" customHeight="1" x14ac:dyDescent="0.6"/>
    <row r="222" ht="15.75" hidden="1" customHeight="1" x14ac:dyDescent="0.6"/>
    <row r="223" ht="15.75" hidden="1" customHeight="1" x14ac:dyDescent="0.6"/>
    <row r="224" ht="15.75" hidden="1" customHeight="1" x14ac:dyDescent="0.6"/>
    <row r="225" ht="15.75" hidden="1" customHeight="1" x14ac:dyDescent="0.6"/>
    <row r="226" ht="15.75" hidden="1" customHeight="1" x14ac:dyDescent="0.6"/>
    <row r="227" ht="15.75" hidden="1" customHeight="1" x14ac:dyDescent="0.6"/>
    <row r="228" ht="15.75" hidden="1" customHeight="1" x14ac:dyDescent="0.6"/>
    <row r="229" ht="15.75" hidden="1" customHeight="1" x14ac:dyDescent="0.6"/>
    <row r="230" ht="15.75" hidden="1" customHeight="1" x14ac:dyDescent="0.6"/>
    <row r="231" ht="15.75" hidden="1" customHeight="1" x14ac:dyDescent="0.6"/>
    <row r="232" ht="15.75" hidden="1" customHeight="1" x14ac:dyDescent="0.6"/>
    <row r="233" ht="15.75" hidden="1" customHeight="1" x14ac:dyDescent="0.6"/>
    <row r="234" ht="15.75" hidden="1" customHeight="1" x14ac:dyDescent="0.6"/>
    <row r="235" ht="15.75" hidden="1" customHeight="1" x14ac:dyDescent="0.6"/>
    <row r="236" ht="15.75" hidden="1" customHeight="1" x14ac:dyDescent="0.6"/>
    <row r="237" ht="15.75" hidden="1" customHeight="1" x14ac:dyDescent="0.6"/>
    <row r="238" ht="15.75" hidden="1" customHeight="1" x14ac:dyDescent="0.6"/>
    <row r="239" ht="15.75" hidden="1" customHeight="1" x14ac:dyDescent="0.6"/>
    <row r="240" ht="15.75" hidden="1" customHeight="1" x14ac:dyDescent="0.6"/>
    <row r="241" ht="15.75" hidden="1" customHeight="1" x14ac:dyDescent="0.6"/>
    <row r="242" ht="15.75" hidden="1" customHeight="1" x14ac:dyDescent="0.6"/>
    <row r="243" ht="15.75" hidden="1" customHeight="1" x14ac:dyDescent="0.6"/>
    <row r="244" ht="15.75" hidden="1" customHeight="1" x14ac:dyDescent="0.6"/>
    <row r="245" ht="15.75" hidden="1" customHeight="1" x14ac:dyDescent="0.6"/>
    <row r="246" ht="15.75" hidden="1" customHeight="1" x14ac:dyDescent="0.6"/>
    <row r="247" ht="15.75" hidden="1" customHeight="1" x14ac:dyDescent="0.6"/>
    <row r="248" ht="15.75" hidden="1" customHeight="1" x14ac:dyDescent="0.6"/>
    <row r="249" ht="15.75" hidden="1" customHeight="1" x14ac:dyDescent="0.6"/>
    <row r="250" ht="15.75" hidden="1" customHeight="1" x14ac:dyDescent="0.6"/>
    <row r="251" ht="15.75" hidden="1" customHeight="1" x14ac:dyDescent="0.6"/>
    <row r="252" ht="15.75" hidden="1" customHeight="1" x14ac:dyDescent="0.6"/>
    <row r="253" ht="15.75" hidden="1" customHeight="1" x14ac:dyDescent="0.6"/>
    <row r="254" ht="15.75" hidden="1" customHeight="1" x14ac:dyDescent="0.6"/>
    <row r="255" ht="15.75" hidden="1" customHeight="1" x14ac:dyDescent="0.6"/>
    <row r="256" ht="15.75" hidden="1" customHeight="1" x14ac:dyDescent="0.6"/>
    <row r="257" ht="15.75" hidden="1" customHeight="1" x14ac:dyDescent="0.6"/>
    <row r="258" ht="15.75" hidden="1" customHeight="1" x14ac:dyDescent="0.6"/>
    <row r="259" ht="15.75" hidden="1" customHeight="1" x14ac:dyDescent="0.6"/>
    <row r="260" ht="15.75" hidden="1" customHeight="1" x14ac:dyDescent="0.6"/>
    <row r="261" ht="15.75" hidden="1" customHeight="1" x14ac:dyDescent="0.6"/>
    <row r="262" ht="15.75" hidden="1" customHeight="1" x14ac:dyDescent="0.6"/>
    <row r="263" ht="15.75" hidden="1" customHeight="1" x14ac:dyDescent="0.6"/>
    <row r="264" ht="15.75" hidden="1" customHeight="1" x14ac:dyDescent="0.6"/>
    <row r="265" ht="15.75" hidden="1" customHeight="1" x14ac:dyDescent="0.6"/>
    <row r="266" ht="15.75" hidden="1" customHeight="1" x14ac:dyDescent="0.6"/>
    <row r="267" ht="15.75" hidden="1" customHeight="1" x14ac:dyDescent="0.6"/>
    <row r="268" ht="15.75" hidden="1" customHeight="1" x14ac:dyDescent="0.6"/>
    <row r="269" ht="15.75" hidden="1" customHeight="1" x14ac:dyDescent="0.6"/>
    <row r="270" ht="15.75" hidden="1" customHeight="1" x14ac:dyDescent="0.6"/>
    <row r="271" ht="15.75" hidden="1" customHeight="1" x14ac:dyDescent="0.6"/>
    <row r="272" ht="15.75" hidden="1" customHeight="1" x14ac:dyDescent="0.6"/>
    <row r="273" ht="15.75" hidden="1" customHeight="1" x14ac:dyDescent="0.6"/>
    <row r="274" ht="15.75" hidden="1" customHeight="1" x14ac:dyDescent="0.6"/>
    <row r="275" ht="15.75" hidden="1" customHeight="1" x14ac:dyDescent="0.6"/>
    <row r="276" ht="15.75" hidden="1" customHeight="1" x14ac:dyDescent="0.6"/>
    <row r="277" ht="15.75" hidden="1" customHeight="1" x14ac:dyDescent="0.6"/>
    <row r="278" ht="15.75" hidden="1" customHeight="1" x14ac:dyDescent="0.6"/>
    <row r="279" ht="15.75" hidden="1" customHeight="1" x14ac:dyDescent="0.6"/>
    <row r="280" ht="15.75" hidden="1" customHeight="1" x14ac:dyDescent="0.6"/>
    <row r="281" ht="15.75" hidden="1" customHeight="1" x14ac:dyDescent="0.6"/>
    <row r="282" ht="15.75" hidden="1" customHeight="1" x14ac:dyDescent="0.6"/>
    <row r="283" ht="15.75" hidden="1" customHeight="1" x14ac:dyDescent="0.6"/>
    <row r="284" ht="15.75" hidden="1" customHeight="1" x14ac:dyDescent="0.6"/>
    <row r="285" ht="15.75" hidden="1" customHeight="1" x14ac:dyDescent="0.6"/>
    <row r="286" ht="15.75" hidden="1" customHeight="1" x14ac:dyDescent="0.6"/>
    <row r="287" ht="15.75" hidden="1" customHeight="1" x14ac:dyDescent="0.6"/>
    <row r="288" ht="15.75" hidden="1" customHeight="1" x14ac:dyDescent="0.6"/>
    <row r="289" ht="15.75" hidden="1" customHeight="1" x14ac:dyDescent="0.6"/>
    <row r="290" ht="15.75" hidden="1" customHeight="1" x14ac:dyDescent="0.6"/>
    <row r="291" ht="15.75" hidden="1" customHeight="1" x14ac:dyDescent="0.6"/>
    <row r="292" ht="15.75" hidden="1" customHeight="1" x14ac:dyDescent="0.6"/>
    <row r="293" ht="15.75" hidden="1" customHeight="1" x14ac:dyDescent="0.6"/>
    <row r="294" ht="15.75" hidden="1" customHeight="1" x14ac:dyDescent="0.6"/>
    <row r="295" ht="15.75" hidden="1" customHeight="1" x14ac:dyDescent="0.6"/>
    <row r="296" ht="15.75" hidden="1" customHeight="1" x14ac:dyDescent="0.6"/>
    <row r="297" ht="15.75" hidden="1" customHeight="1" x14ac:dyDescent="0.6"/>
    <row r="298" ht="15.75" hidden="1" customHeight="1" x14ac:dyDescent="0.6"/>
    <row r="299" ht="15.75" hidden="1" customHeight="1" x14ac:dyDescent="0.6"/>
    <row r="300" ht="15.75" hidden="1" customHeight="1" x14ac:dyDescent="0.6"/>
    <row r="301" ht="15.75" hidden="1" customHeight="1" x14ac:dyDescent="0.6"/>
    <row r="302" ht="15.75" hidden="1" customHeight="1" x14ac:dyDescent="0.6"/>
    <row r="303" ht="15.75" hidden="1" customHeight="1" x14ac:dyDescent="0.6"/>
    <row r="304" ht="15.75" hidden="1" customHeight="1" x14ac:dyDescent="0.6"/>
    <row r="305" ht="15.75" hidden="1" customHeight="1" x14ac:dyDescent="0.6"/>
    <row r="306" ht="15.75" hidden="1" customHeight="1" x14ac:dyDescent="0.6"/>
    <row r="307" ht="15.75" hidden="1" customHeight="1" x14ac:dyDescent="0.6"/>
    <row r="308" ht="15.75" hidden="1" customHeight="1" x14ac:dyDescent="0.6"/>
    <row r="309" ht="15.75" hidden="1" customHeight="1" x14ac:dyDescent="0.6"/>
    <row r="310" ht="15.75" hidden="1" customHeight="1" x14ac:dyDescent="0.6"/>
    <row r="311" ht="15.75" hidden="1" customHeight="1" x14ac:dyDescent="0.6"/>
    <row r="312" ht="15.75" hidden="1" customHeight="1" x14ac:dyDescent="0.6"/>
    <row r="313" ht="15.75" hidden="1" customHeight="1" x14ac:dyDescent="0.6"/>
    <row r="314" ht="15.75" hidden="1" customHeight="1" x14ac:dyDescent="0.6"/>
    <row r="315" ht="15.75" hidden="1" customHeight="1" x14ac:dyDescent="0.6"/>
    <row r="316" ht="15.75" hidden="1" customHeight="1" x14ac:dyDescent="0.6"/>
    <row r="317" ht="15.75" hidden="1" customHeight="1" x14ac:dyDescent="0.6"/>
    <row r="318" ht="15.75" hidden="1" customHeight="1" x14ac:dyDescent="0.6"/>
    <row r="319" ht="15.75" hidden="1" customHeight="1" x14ac:dyDescent="0.6"/>
    <row r="320" ht="15.75" hidden="1" customHeight="1" x14ac:dyDescent="0.6"/>
    <row r="321" ht="15.75" hidden="1" customHeight="1" x14ac:dyDescent="0.6"/>
    <row r="322" ht="15.75" hidden="1" customHeight="1" x14ac:dyDescent="0.6"/>
    <row r="323" ht="15.75" hidden="1" customHeight="1" x14ac:dyDescent="0.6"/>
    <row r="324" ht="15.75" hidden="1" customHeight="1" x14ac:dyDescent="0.6"/>
    <row r="325" ht="15.75" hidden="1" customHeight="1" x14ac:dyDescent="0.6"/>
    <row r="326" ht="15.75" hidden="1" customHeight="1" x14ac:dyDescent="0.6"/>
    <row r="327" ht="15.75" hidden="1" customHeight="1" x14ac:dyDescent="0.6"/>
    <row r="328" ht="15.75" hidden="1" customHeight="1" x14ac:dyDescent="0.6"/>
    <row r="329" ht="15.75" hidden="1" customHeight="1" x14ac:dyDescent="0.6"/>
    <row r="330" ht="15.75" hidden="1" customHeight="1" x14ac:dyDescent="0.6"/>
    <row r="331" ht="15.75" hidden="1" customHeight="1" x14ac:dyDescent="0.6"/>
    <row r="332" ht="15.75" hidden="1" customHeight="1" x14ac:dyDescent="0.6"/>
    <row r="333" ht="15.75" hidden="1" customHeight="1" x14ac:dyDescent="0.6"/>
    <row r="334" ht="15.75" hidden="1" customHeight="1" x14ac:dyDescent="0.6"/>
    <row r="335" ht="15.75" hidden="1" customHeight="1" x14ac:dyDescent="0.6"/>
    <row r="336" ht="15.75" hidden="1" customHeight="1" x14ac:dyDescent="0.6"/>
    <row r="337" ht="15.75" hidden="1" customHeight="1" x14ac:dyDescent="0.6"/>
    <row r="338" ht="15.75" hidden="1" customHeight="1" x14ac:dyDescent="0.6"/>
    <row r="339" ht="15.75" hidden="1" customHeight="1" x14ac:dyDescent="0.6"/>
    <row r="340" ht="15.75" hidden="1" customHeight="1" x14ac:dyDescent="0.6"/>
    <row r="341" ht="15.75" hidden="1" customHeight="1" x14ac:dyDescent="0.6"/>
    <row r="342" ht="15.75" hidden="1" customHeight="1" x14ac:dyDescent="0.6"/>
    <row r="343" ht="15.75" hidden="1" customHeight="1" x14ac:dyDescent="0.6"/>
    <row r="344" ht="15.75" hidden="1" customHeight="1" x14ac:dyDescent="0.6"/>
    <row r="345" ht="15.75" hidden="1" customHeight="1" x14ac:dyDescent="0.6"/>
    <row r="346" ht="15.75" hidden="1" customHeight="1" x14ac:dyDescent="0.6"/>
    <row r="347" ht="15.75" hidden="1" customHeight="1" x14ac:dyDescent="0.6"/>
    <row r="348" ht="15.75" hidden="1" customHeight="1" x14ac:dyDescent="0.6"/>
    <row r="349" ht="15.75" hidden="1" customHeight="1" x14ac:dyDescent="0.6"/>
    <row r="350" ht="15.75" hidden="1" customHeight="1" x14ac:dyDescent="0.6"/>
    <row r="351" ht="15.75" hidden="1" customHeight="1" x14ac:dyDescent="0.6"/>
    <row r="352" ht="15.75" hidden="1" customHeight="1" x14ac:dyDescent="0.6"/>
    <row r="353" ht="15.75" hidden="1" customHeight="1" x14ac:dyDescent="0.6"/>
    <row r="354" ht="15.75" hidden="1" customHeight="1" x14ac:dyDescent="0.6"/>
    <row r="355" ht="15.75" hidden="1" customHeight="1" x14ac:dyDescent="0.6"/>
    <row r="356" ht="15.75" hidden="1" customHeight="1" x14ac:dyDescent="0.6"/>
    <row r="357" ht="15.75" hidden="1" customHeight="1" x14ac:dyDescent="0.6"/>
    <row r="358" ht="15.75" hidden="1" customHeight="1" x14ac:dyDescent="0.6"/>
    <row r="359" ht="15.75" hidden="1" customHeight="1" x14ac:dyDescent="0.6"/>
    <row r="360" ht="15.75" hidden="1" customHeight="1" x14ac:dyDescent="0.6"/>
    <row r="361" ht="15.75" hidden="1" customHeight="1" x14ac:dyDescent="0.6"/>
    <row r="362" ht="15.75" hidden="1" customHeight="1" x14ac:dyDescent="0.6"/>
    <row r="363" ht="15.75" hidden="1" customHeight="1" x14ac:dyDescent="0.6"/>
    <row r="364" ht="15.75" hidden="1" customHeight="1" x14ac:dyDescent="0.6"/>
    <row r="365" ht="15.75" hidden="1" customHeight="1" x14ac:dyDescent="0.6"/>
    <row r="366" ht="15.75" hidden="1" customHeight="1" x14ac:dyDescent="0.6"/>
    <row r="367" ht="15.75" hidden="1" customHeight="1" x14ac:dyDescent="0.6"/>
    <row r="368" ht="15.75" hidden="1" customHeight="1" x14ac:dyDescent="0.6"/>
    <row r="369" ht="15.75" hidden="1" customHeight="1" x14ac:dyDescent="0.6"/>
    <row r="370" ht="15.75" hidden="1" customHeight="1" x14ac:dyDescent="0.6"/>
    <row r="371" ht="15.75" hidden="1" customHeight="1" x14ac:dyDescent="0.6"/>
    <row r="372" ht="15.75" hidden="1" customHeight="1" x14ac:dyDescent="0.6"/>
    <row r="373" ht="15.75" hidden="1" customHeight="1" x14ac:dyDescent="0.6"/>
    <row r="374" ht="15.75" hidden="1" customHeight="1" x14ac:dyDescent="0.6"/>
    <row r="375" ht="15.75" hidden="1" customHeight="1" x14ac:dyDescent="0.6"/>
    <row r="376" ht="15.75" hidden="1" customHeight="1" x14ac:dyDescent="0.6"/>
    <row r="377" ht="15.75" hidden="1" customHeight="1" x14ac:dyDescent="0.6"/>
    <row r="378" ht="15.75" hidden="1" customHeight="1" x14ac:dyDescent="0.6"/>
    <row r="379" ht="15.75" hidden="1" customHeight="1" x14ac:dyDescent="0.6"/>
    <row r="380" ht="15.75" hidden="1" customHeight="1" x14ac:dyDescent="0.6"/>
    <row r="381" ht="15.75" hidden="1" customHeight="1" x14ac:dyDescent="0.6"/>
    <row r="382" ht="15.75" hidden="1" customHeight="1" x14ac:dyDescent="0.6"/>
    <row r="383" ht="15.75" hidden="1" customHeight="1" x14ac:dyDescent="0.6"/>
    <row r="384" ht="15.75" hidden="1" customHeight="1" x14ac:dyDescent="0.6"/>
    <row r="385" ht="15.75" hidden="1" customHeight="1" x14ac:dyDescent="0.6"/>
    <row r="386" ht="15.75" hidden="1" customHeight="1" x14ac:dyDescent="0.6"/>
    <row r="387" ht="15.75" hidden="1" customHeight="1" x14ac:dyDescent="0.6"/>
    <row r="388" ht="15.75" hidden="1" customHeight="1" x14ac:dyDescent="0.6"/>
    <row r="389" ht="15.75" hidden="1" customHeight="1" x14ac:dyDescent="0.6"/>
    <row r="390" ht="15.75" hidden="1" customHeight="1" x14ac:dyDescent="0.6"/>
    <row r="391" ht="15.75" hidden="1" customHeight="1" x14ac:dyDescent="0.6"/>
    <row r="392" ht="15.75" hidden="1" customHeight="1" x14ac:dyDescent="0.6"/>
    <row r="393" ht="15.75" hidden="1" customHeight="1" x14ac:dyDescent="0.6"/>
    <row r="394" ht="15.75" hidden="1" customHeight="1" x14ac:dyDescent="0.6"/>
    <row r="395" ht="15.75" hidden="1" customHeight="1" x14ac:dyDescent="0.6"/>
    <row r="396" ht="15.75" hidden="1" customHeight="1" x14ac:dyDescent="0.6"/>
    <row r="397" ht="15.75" hidden="1" customHeight="1" x14ac:dyDescent="0.6"/>
    <row r="398" ht="15.75" hidden="1" customHeight="1" x14ac:dyDescent="0.6"/>
    <row r="399" ht="15.75" hidden="1" customHeight="1" x14ac:dyDescent="0.6"/>
    <row r="400" ht="15.75" hidden="1" customHeight="1" x14ac:dyDescent="0.6"/>
    <row r="401" ht="15.75" hidden="1" customHeight="1" x14ac:dyDescent="0.6"/>
    <row r="402" ht="15.75" hidden="1" customHeight="1" x14ac:dyDescent="0.6"/>
    <row r="403" ht="15.75" hidden="1" customHeight="1" x14ac:dyDescent="0.6"/>
    <row r="404" ht="15.75" hidden="1" customHeight="1" x14ac:dyDescent="0.6"/>
    <row r="405" ht="15.75" hidden="1" customHeight="1" x14ac:dyDescent="0.6"/>
    <row r="406" ht="15.75" hidden="1" customHeight="1" x14ac:dyDescent="0.6"/>
    <row r="407" ht="15.75" hidden="1" customHeight="1" x14ac:dyDescent="0.6"/>
    <row r="408" ht="15.75" hidden="1" customHeight="1" x14ac:dyDescent="0.6"/>
    <row r="409" ht="15.75" hidden="1" customHeight="1" x14ac:dyDescent="0.6"/>
    <row r="410" ht="15.75" hidden="1" customHeight="1" x14ac:dyDescent="0.6"/>
    <row r="411" ht="15.75" hidden="1" customHeight="1" x14ac:dyDescent="0.6"/>
    <row r="412" ht="15.75" hidden="1" customHeight="1" x14ac:dyDescent="0.6"/>
    <row r="413" ht="15.75" hidden="1" customHeight="1" x14ac:dyDescent="0.6"/>
    <row r="414" ht="15.75" hidden="1" customHeight="1" x14ac:dyDescent="0.6"/>
    <row r="415" ht="15.75" hidden="1" customHeight="1" x14ac:dyDescent="0.6"/>
    <row r="416" ht="15.75" hidden="1" customHeight="1" x14ac:dyDescent="0.6"/>
    <row r="417" ht="15.75" hidden="1" customHeight="1" x14ac:dyDescent="0.6"/>
    <row r="418" ht="15.75" hidden="1" customHeight="1" x14ac:dyDescent="0.6"/>
    <row r="419" ht="15.75" hidden="1" customHeight="1" x14ac:dyDescent="0.6"/>
    <row r="420" ht="15.75" hidden="1" customHeight="1" x14ac:dyDescent="0.6"/>
    <row r="421" ht="15.75" hidden="1" customHeight="1" x14ac:dyDescent="0.6"/>
    <row r="422" ht="15.75" hidden="1" customHeight="1" x14ac:dyDescent="0.6"/>
    <row r="423" ht="15.75" hidden="1" customHeight="1" x14ac:dyDescent="0.6"/>
    <row r="424" ht="15.75" hidden="1" customHeight="1" x14ac:dyDescent="0.6"/>
    <row r="425" ht="15.75" hidden="1" customHeight="1" x14ac:dyDescent="0.6"/>
    <row r="426" ht="15.75" hidden="1" customHeight="1" x14ac:dyDescent="0.6"/>
    <row r="427" ht="15.75" hidden="1" customHeight="1" x14ac:dyDescent="0.6"/>
    <row r="428" ht="15.75" hidden="1" customHeight="1" x14ac:dyDescent="0.6"/>
    <row r="429" ht="15.75" hidden="1" customHeight="1" x14ac:dyDescent="0.6"/>
    <row r="430" ht="15.75" hidden="1" customHeight="1" x14ac:dyDescent="0.6"/>
    <row r="431" ht="15.75" hidden="1" customHeight="1" x14ac:dyDescent="0.6"/>
    <row r="432" ht="15.75" hidden="1" customHeight="1" x14ac:dyDescent="0.6"/>
    <row r="433" ht="15.75" hidden="1" customHeight="1" x14ac:dyDescent="0.6"/>
    <row r="434" ht="15.75" hidden="1" customHeight="1" x14ac:dyDescent="0.6"/>
    <row r="435" ht="15.75" hidden="1" customHeight="1" x14ac:dyDescent="0.6"/>
    <row r="436" ht="15.75" hidden="1" customHeight="1" x14ac:dyDescent="0.6"/>
    <row r="437" ht="15.75" hidden="1" customHeight="1" x14ac:dyDescent="0.6"/>
    <row r="438" ht="15.75" hidden="1" customHeight="1" x14ac:dyDescent="0.6"/>
    <row r="439" ht="15.75" hidden="1" customHeight="1" x14ac:dyDescent="0.6"/>
    <row r="440" ht="15.75" hidden="1" customHeight="1" x14ac:dyDescent="0.6"/>
    <row r="441" ht="15.75" hidden="1" customHeight="1" x14ac:dyDescent="0.6"/>
    <row r="442" ht="15.75" hidden="1" customHeight="1" x14ac:dyDescent="0.6"/>
    <row r="443" ht="15.75" hidden="1" customHeight="1" x14ac:dyDescent="0.6"/>
    <row r="444" ht="15.75" hidden="1" customHeight="1" x14ac:dyDescent="0.6"/>
    <row r="445" ht="15.75" hidden="1" customHeight="1" x14ac:dyDescent="0.6"/>
    <row r="446" ht="15.75" hidden="1" customHeight="1" x14ac:dyDescent="0.6"/>
    <row r="447" ht="15.75" hidden="1" customHeight="1" x14ac:dyDescent="0.6"/>
    <row r="448" ht="15.75" hidden="1" customHeight="1" x14ac:dyDescent="0.6"/>
    <row r="449" ht="15.75" hidden="1" customHeight="1" x14ac:dyDescent="0.6"/>
    <row r="450" ht="15.75" hidden="1" customHeight="1" x14ac:dyDescent="0.6"/>
    <row r="451" ht="15.75" hidden="1" customHeight="1" x14ac:dyDescent="0.6"/>
    <row r="452" ht="15.75" hidden="1" customHeight="1" x14ac:dyDescent="0.6"/>
    <row r="453" ht="15.75" hidden="1" customHeight="1" x14ac:dyDescent="0.6"/>
    <row r="454" ht="15.75" hidden="1" customHeight="1" x14ac:dyDescent="0.6"/>
    <row r="455" ht="15.75" hidden="1" customHeight="1" x14ac:dyDescent="0.6"/>
    <row r="456" ht="15.75" hidden="1" customHeight="1" x14ac:dyDescent="0.6"/>
    <row r="457" ht="15.75" hidden="1" customHeight="1" x14ac:dyDescent="0.6"/>
    <row r="458" ht="15.75" hidden="1" customHeight="1" x14ac:dyDescent="0.6"/>
    <row r="459" ht="15.75" hidden="1" customHeight="1" x14ac:dyDescent="0.6"/>
    <row r="460" ht="15.75" hidden="1" customHeight="1" x14ac:dyDescent="0.6"/>
    <row r="461" ht="15.75" hidden="1" customHeight="1" x14ac:dyDescent="0.6"/>
    <row r="462" ht="15.75" hidden="1" customHeight="1" x14ac:dyDescent="0.6"/>
    <row r="463" ht="15.75" hidden="1" customHeight="1" x14ac:dyDescent="0.6"/>
    <row r="464" ht="15.75" hidden="1" customHeight="1" x14ac:dyDescent="0.6"/>
    <row r="465" ht="15.75" hidden="1" customHeight="1" x14ac:dyDescent="0.6"/>
    <row r="466" ht="15.75" hidden="1" customHeight="1" x14ac:dyDescent="0.6"/>
    <row r="467" ht="15.75" hidden="1" customHeight="1" x14ac:dyDescent="0.6"/>
    <row r="468" ht="15.75" hidden="1" customHeight="1" x14ac:dyDescent="0.6"/>
    <row r="469" ht="15.75" hidden="1" customHeight="1" x14ac:dyDescent="0.6"/>
    <row r="470" ht="15.75" hidden="1" customHeight="1" x14ac:dyDescent="0.6"/>
    <row r="471" ht="15.75" hidden="1" customHeight="1" x14ac:dyDescent="0.6"/>
    <row r="472" ht="15.75" hidden="1" customHeight="1" x14ac:dyDescent="0.6"/>
    <row r="473" ht="15.75" hidden="1" customHeight="1" x14ac:dyDescent="0.6"/>
    <row r="474" ht="15.75" hidden="1" customHeight="1" x14ac:dyDescent="0.6"/>
    <row r="475" ht="15.75" hidden="1" customHeight="1" x14ac:dyDescent="0.6"/>
    <row r="476" ht="15.75" hidden="1" customHeight="1" x14ac:dyDescent="0.6"/>
    <row r="477" ht="15.75" hidden="1" customHeight="1" x14ac:dyDescent="0.6"/>
    <row r="478" ht="15.75" hidden="1" customHeight="1" x14ac:dyDescent="0.6"/>
    <row r="479" ht="15.75" hidden="1" customHeight="1" x14ac:dyDescent="0.6"/>
    <row r="480" ht="15.75" hidden="1" customHeight="1" x14ac:dyDescent="0.6"/>
    <row r="481" ht="15.75" hidden="1" customHeight="1" x14ac:dyDescent="0.6"/>
    <row r="482" ht="15.75" hidden="1" customHeight="1" x14ac:dyDescent="0.6"/>
    <row r="483" ht="15.75" hidden="1" customHeight="1" x14ac:dyDescent="0.6"/>
    <row r="484" ht="15.75" hidden="1" customHeight="1" x14ac:dyDescent="0.6"/>
    <row r="485" ht="15.75" hidden="1" customHeight="1" x14ac:dyDescent="0.6"/>
    <row r="486" ht="15.75" hidden="1" customHeight="1" x14ac:dyDescent="0.6"/>
    <row r="487" ht="15.75" hidden="1" customHeight="1" x14ac:dyDescent="0.6"/>
    <row r="488" ht="15.75" hidden="1" customHeight="1" x14ac:dyDescent="0.6"/>
    <row r="489" ht="15.75" hidden="1" customHeight="1" x14ac:dyDescent="0.6"/>
    <row r="490" ht="15.75" hidden="1" customHeight="1" x14ac:dyDescent="0.6"/>
    <row r="491" ht="15.75" hidden="1" customHeight="1" x14ac:dyDescent="0.6"/>
    <row r="492" ht="15.75" hidden="1" customHeight="1" x14ac:dyDescent="0.6"/>
    <row r="493" ht="15.75" hidden="1" customHeight="1" x14ac:dyDescent="0.6"/>
    <row r="494" ht="15.75" hidden="1" customHeight="1" x14ac:dyDescent="0.6"/>
    <row r="495" ht="15.75" hidden="1" customHeight="1" x14ac:dyDescent="0.6"/>
    <row r="496" ht="15.75" hidden="1" customHeight="1" x14ac:dyDescent="0.6"/>
    <row r="497" ht="15.75" hidden="1" customHeight="1" x14ac:dyDescent="0.6"/>
    <row r="498" ht="15.75" hidden="1" customHeight="1" x14ac:dyDescent="0.6"/>
    <row r="499" ht="15.75" hidden="1" customHeight="1" x14ac:dyDescent="0.6"/>
    <row r="500" ht="15.75" hidden="1" customHeight="1" x14ac:dyDescent="0.6"/>
    <row r="501" ht="15.75" hidden="1" customHeight="1" x14ac:dyDescent="0.6"/>
    <row r="502" ht="15.75" hidden="1" customHeight="1" x14ac:dyDescent="0.6"/>
    <row r="503" ht="15.75" hidden="1" customHeight="1" x14ac:dyDescent="0.6"/>
    <row r="504" ht="15.75" hidden="1" customHeight="1" x14ac:dyDescent="0.6"/>
    <row r="505" ht="15.75" hidden="1" customHeight="1" x14ac:dyDescent="0.6"/>
    <row r="506" ht="15.75" hidden="1" customHeight="1" x14ac:dyDescent="0.6"/>
    <row r="507" ht="15.75" hidden="1" customHeight="1" x14ac:dyDescent="0.6"/>
    <row r="508" ht="15.75" hidden="1" customHeight="1" x14ac:dyDescent="0.6"/>
    <row r="509" ht="15.75" hidden="1" customHeight="1" x14ac:dyDescent="0.6"/>
    <row r="510" ht="15.75" hidden="1" customHeight="1" x14ac:dyDescent="0.6"/>
    <row r="511" ht="15.75" hidden="1" customHeight="1" x14ac:dyDescent="0.6"/>
    <row r="512" ht="15.75" hidden="1" customHeight="1" x14ac:dyDescent="0.6"/>
    <row r="513" ht="15.75" hidden="1" customHeight="1" x14ac:dyDescent="0.6"/>
    <row r="514" ht="15.75" hidden="1" customHeight="1" x14ac:dyDescent="0.6"/>
    <row r="515" ht="15.75" hidden="1" customHeight="1" x14ac:dyDescent="0.6"/>
    <row r="516" ht="15.75" hidden="1" customHeight="1" x14ac:dyDescent="0.6"/>
    <row r="517" ht="15.75" hidden="1" customHeight="1" x14ac:dyDescent="0.6"/>
    <row r="518" ht="15.75" hidden="1" customHeight="1" x14ac:dyDescent="0.6"/>
    <row r="519" ht="15.75" hidden="1" customHeight="1" x14ac:dyDescent="0.6"/>
    <row r="520" ht="15.75" hidden="1" customHeight="1" x14ac:dyDescent="0.6"/>
    <row r="521" ht="15.75" hidden="1" customHeight="1" x14ac:dyDescent="0.6"/>
    <row r="522" ht="15.75" hidden="1" customHeight="1" x14ac:dyDescent="0.6"/>
    <row r="523" ht="15.75" hidden="1" customHeight="1" x14ac:dyDescent="0.6"/>
    <row r="524" ht="15.75" hidden="1" customHeight="1" x14ac:dyDescent="0.6"/>
    <row r="525" ht="15.75" hidden="1" customHeight="1" x14ac:dyDescent="0.6"/>
    <row r="526" ht="15.75" hidden="1" customHeight="1" x14ac:dyDescent="0.6"/>
    <row r="527" ht="15.75" hidden="1" customHeight="1" x14ac:dyDescent="0.6"/>
    <row r="528" ht="15.75" hidden="1" customHeight="1" x14ac:dyDescent="0.6"/>
    <row r="529" ht="15.75" hidden="1" customHeight="1" x14ac:dyDescent="0.6"/>
    <row r="530" ht="15.75" hidden="1" customHeight="1" x14ac:dyDescent="0.6"/>
    <row r="531" ht="15.75" hidden="1" customHeight="1" x14ac:dyDescent="0.6"/>
    <row r="532" ht="15.75" hidden="1" customHeight="1" x14ac:dyDescent="0.6"/>
    <row r="533" ht="15.75" hidden="1" customHeight="1" x14ac:dyDescent="0.6"/>
    <row r="534" ht="15.75" hidden="1" customHeight="1" x14ac:dyDescent="0.6"/>
    <row r="535" ht="15.75" hidden="1" customHeight="1" x14ac:dyDescent="0.6"/>
    <row r="536" ht="15.75" hidden="1" customHeight="1" x14ac:dyDescent="0.6"/>
    <row r="537" ht="15.75" hidden="1" customHeight="1" x14ac:dyDescent="0.6"/>
    <row r="538" ht="15.75" hidden="1" customHeight="1" x14ac:dyDescent="0.6"/>
    <row r="539" ht="15.75" hidden="1" customHeight="1" x14ac:dyDescent="0.6"/>
    <row r="540" ht="15.75" hidden="1" customHeight="1" x14ac:dyDescent="0.6"/>
    <row r="541" ht="15.75" hidden="1" customHeight="1" x14ac:dyDescent="0.6"/>
    <row r="542" ht="15.75" hidden="1" customHeight="1" x14ac:dyDescent="0.6"/>
    <row r="543" ht="15.75" hidden="1" customHeight="1" x14ac:dyDescent="0.6"/>
    <row r="544" ht="15.75" hidden="1" customHeight="1" x14ac:dyDescent="0.6"/>
    <row r="545" ht="15.75" hidden="1" customHeight="1" x14ac:dyDescent="0.6"/>
    <row r="546" ht="15.75" hidden="1" customHeight="1" x14ac:dyDescent="0.6"/>
    <row r="547" ht="15.75" hidden="1" customHeight="1" x14ac:dyDescent="0.6"/>
    <row r="548" ht="15.75" hidden="1" customHeight="1" x14ac:dyDescent="0.6"/>
    <row r="549" ht="15.75" hidden="1" customHeight="1" x14ac:dyDescent="0.6"/>
    <row r="550" ht="15.75" hidden="1" customHeight="1" x14ac:dyDescent="0.6"/>
    <row r="551" ht="15.75" hidden="1" customHeight="1" x14ac:dyDescent="0.6"/>
    <row r="552" ht="15.75" hidden="1" customHeight="1" x14ac:dyDescent="0.6"/>
    <row r="553" ht="15.75" hidden="1" customHeight="1" x14ac:dyDescent="0.6"/>
    <row r="554" ht="15.75" hidden="1" customHeight="1" x14ac:dyDescent="0.6"/>
    <row r="555" ht="15.75" hidden="1" customHeight="1" x14ac:dyDescent="0.6"/>
    <row r="556" ht="15.75" hidden="1" customHeight="1" x14ac:dyDescent="0.6"/>
    <row r="557" ht="15.75" hidden="1" customHeight="1" x14ac:dyDescent="0.6"/>
    <row r="558" ht="15.75" hidden="1" customHeight="1" x14ac:dyDescent="0.6"/>
    <row r="559" ht="15.75" hidden="1" customHeight="1" x14ac:dyDescent="0.6"/>
    <row r="560" ht="15.75" hidden="1" customHeight="1" x14ac:dyDescent="0.6"/>
    <row r="561" ht="15.75" hidden="1" customHeight="1" x14ac:dyDescent="0.6"/>
    <row r="562" ht="15.75" hidden="1" customHeight="1" x14ac:dyDescent="0.6"/>
    <row r="563" ht="15.75" hidden="1" customHeight="1" x14ac:dyDescent="0.6"/>
    <row r="564" ht="15.75" hidden="1" customHeight="1" x14ac:dyDescent="0.6"/>
    <row r="565" ht="15.75" hidden="1" customHeight="1" x14ac:dyDescent="0.6"/>
    <row r="566" ht="15.75" hidden="1" customHeight="1" x14ac:dyDescent="0.6"/>
    <row r="567" ht="15.75" hidden="1" customHeight="1" x14ac:dyDescent="0.6"/>
    <row r="568" ht="15.75" hidden="1" customHeight="1" x14ac:dyDescent="0.6"/>
    <row r="569" ht="15.75" hidden="1" customHeight="1" x14ac:dyDescent="0.6"/>
    <row r="570" ht="15.75" hidden="1" customHeight="1" x14ac:dyDescent="0.6"/>
    <row r="571" ht="15.75" hidden="1" customHeight="1" x14ac:dyDescent="0.6"/>
    <row r="572" ht="15.75" hidden="1" customHeight="1" x14ac:dyDescent="0.6"/>
    <row r="573" ht="15.75" hidden="1" customHeight="1" x14ac:dyDescent="0.6"/>
    <row r="574" ht="15.75" hidden="1" customHeight="1" x14ac:dyDescent="0.6"/>
    <row r="575" ht="15.75" hidden="1" customHeight="1" x14ac:dyDescent="0.6"/>
    <row r="576" ht="15.75" hidden="1" customHeight="1" x14ac:dyDescent="0.6"/>
    <row r="577" ht="15.75" hidden="1" customHeight="1" x14ac:dyDescent="0.6"/>
    <row r="578" ht="15.75" hidden="1" customHeight="1" x14ac:dyDescent="0.6"/>
    <row r="579" ht="15.75" hidden="1" customHeight="1" x14ac:dyDescent="0.6"/>
    <row r="580" ht="15.75" hidden="1" customHeight="1" x14ac:dyDescent="0.6"/>
    <row r="581" ht="15.75" hidden="1" customHeight="1" x14ac:dyDescent="0.6"/>
    <row r="582" ht="15.75" hidden="1" customHeight="1" x14ac:dyDescent="0.6"/>
    <row r="583" ht="15.75" hidden="1" customHeight="1" x14ac:dyDescent="0.6"/>
    <row r="584" ht="15.75" hidden="1" customHeight="1" x14ac:dyDescent="0.6"/>
    <row r="585" ht="15.75" hidden="1" customHeight="1" x14ac:dyDescent="0.6"/>
    <row r="586" ht="15.75" hidden="1" customHeight="1" x14ac:dyDescent="0.6"/>
    <row r="587" ht="15.75" hidden="1" customHeight="1" x14ac:dyDescent="0.6"/>
    <row r="588" ht="15.75" hidden="1" customHeight="1" x14ac:dyDescent="0.6"/>
    <row r="589" ht="15.75" hidden="1" customHeight="1" x14ac:dyDescent="0.6"/>
    <row r="590" ht="15.75" hidden="1" customHeight="1" x14ac:dyDescent="0.6"/>
    <row r="591" ht="15.75" hidden="1" customHeight="1" x14ac:dyDescent="0.6"/>
    <row r="592" ht="15.75" hidden="1" customHeight="1" x14ac:dyDescent="0.6"/>
    <row r="593" ht="15.75" hidden="1" customHeight="1" x14ac:dyDescent="0.6"/>
    <row r="594" ht="15.75" hidden="1" customHeight="1" x14ac:dyDescent="0.6"/>
    <row r="595" ht="15.75" hidden="1" customHeight="1" x14ac:dyDescent="0.6"/>
    <row r="596" ht="15.75" hidden="1" customHeight="1" x14ac:dyDescent="0.6"/>
    <row r="597" ht="15.75" hidden="1" customHeight="1" x14ac:dyDescent="0.6"/>
    <row r="598" ht="15.75" hidden="1" customHeight="1" x14ac:dyDescent="0.6"/>
    <row r="599" ht="15.75" hidden="1" customHeight="1" x14ac:dyDescent="0.6"/>
    <row r="600" ht="15.75" hidden="1" customHeight="1" x14ac:dyDescent="0.6"/>
    <row r="601" ht="15.75" hidden="1" customHeight="1" x14ac:dyDescent="0.6"/>
    <row r="602" ht="15.75" hidden="1" customHeight="1" x14ac:dyDescent="0.6"/>
    <row r="603" ht="15.75" hidden="1" customHeight="1" x14ac:dyDescent="0.6"/>
    <row r="604" ht="15.75" hidden="1" customHeight="1" x14ac:dyDescent="0.6"/>
    <row r="605" ht="15.75" hidden="1" customHeight="1" x14ac:dyDescent="0.6"/>
    <row r="606" ht="15.75" hidden="1" customHeight="1" x14ac:dyDescent="0.6"/>
    <row r="607" ht="15.75" hidden="1" customHeight="1" x14ac:dyDescent="0.6"/>
    <row r="608" ht="15.75" hidden="1" customHeight="1" x14ac:dyDescent="0.6"/>
    <row r="609" ht="15.75" hidden="1" customHeight="1" x14ac:dyDescent="0.6"/>
    <row r="610" ht="15.75" hidden="1" customHeight="1" x14ac:dyDescent="0.6"/>
    <row r="611" ht="15.75" hidden="1" customHeight="1" x14ac:dyDescent="0.6"/>
    <row r="612" ht="15.75" hidden="1" customHeight="1" x14ac:dyDescent="0.6"/>
    <row r="613" ht="15.75" hidden="1" customHeight="1" x14ac:dyDescent="0.6"/>
    <row r="614" ht="15.75" hidden="1" customHeight="1" x14ac:dyDescent="0.6"/>
    <row r="615" ht="15.75" hidden="1" customHeight="1" x14ac:dyDescent="0.6"/>
    <row r="616" ht="15.75" hidden="1" customHeight="1" x14ac:dyDescent="0.6"/>
    <row r="617" ht="15.75" hidden="1" customHeight="1" x14ac:dyDescent="0.6"/>
    <row r="618" ht="15.75" hidden="1" customHeight="1" x14ac:dyDescent="0.6"/>
    <row r="619" ht="15.75" hidden="1" customHeight="1" x14ac:dyDescent="0.6"/>
    <row r="620" ht="15.75" hidden="1" customHeight="1" x14ac:dyDescent="0.6"/>
    <row r="621" ht="15.75" hidden="1" customHeight="1" x14ac:dyDescent="0.6"/>
    <row r="622" ht="15.75" hidden="1" customHeight="1" x14ac:dyDescent="0.6"/>
    <row r="623" ht="15.75" hidden="1" customHeight="1" x14ac:dyDescent="0.6"/>
    <row r="624" ht="15.75" hidden="1" customHeight="1" x14ac:dyDescent="0.6"/>
    <row r="625" ht="15.75" hidden="1" customHeight="1" x14ac:dyDescent="0.6"/>
    <row r="626" ht="15.75" hidden="1" customHeight="1" x14ac:dyDescent="0.6"/>
    <row r="627" ht="15.75" hidden="1" customHeight="1" x14ac:dyDescent="0.6"/>
    <row r="628" ht="15.75" hidden="1" customHeight="1" x14ac:dyDescent="0.6"/>
    <row r="629" ht="15.75" hidden="1" customHeight="1" x14ac:dyDescent="0.6"/>
    <row r="630" ht="15.75" hidden="1" customHeight="1" x14ac:dyDescent="0.6"/>
    <row r="631" ht="15.75" hidden="1" customHeight="1" x14ac:dyDescent="0.6"/>
    <row r="632" ht="15.75" hidden="1" customHeight="1" x14ac:dyDescent="0.6"/>
    <row r="633" ht="15.75" hidden="1" customHeight="1" x14ac:dyDescent="0.6"/>
    <row r="634" ht="15.75" hidden="1" customHeight="1" x14ac:dyDescent="0.6"/>
    <row r="635" ht="15.75" hidden="1" customHeight="1" x14ac:dyDescent="0.6"/>
    <row r="636" ht="15.75" hidden="1" customHeight="1" x14ac:dyDescent="0.6"/>
    <row r="637" ht="15.75" hidden="1" customHeight="1" x14ac:dyDescent="0.6"/>
    <row r="638" ht="15.75" hidden="1" customHeight="1" x14ac:dyDescent="0.6"/>
    <row r="639" ht="15.75" hidden="1" customHeight="1" x14ac:dyDescent="0.6"/>
    <row r="640" ht="15.75" hidden="1" customHeight="1" x14ac:dyDescent="0.6"/>
    <row r="641" ht="15.75" hidden="1" customHeight="1" x14ac:dyDescent="0.6"/>
    <row r="642" ht="15.75" hidden="1" customHeight="1" x14ac:dyDescent="0.6"/>
    <row r="643" ht="15.75" hidden="1" customHeight="1" x14ac:dyDescent="0.6"/>
    <row r="644" ht="15.75" hidden="1" customHeight="1" x14ac:dyDescent="0.6"/>
    <row r="645" ht="15.75" hidden="1" customHeight="1" x14ac:dyDescent="0.6"/>
    <row r="646" ht="15.75" hidden="1" customHeight="1" x14ac:dyDescent="0.6"/>
    <row r="647" ht="15.75" hidden="1" customHeight="1" x14ac:dyDescent="0.6"/>
    <row r="648" ht="15.75" hidden="1" customHeight="1" x14ac:dyDescent="0.6"/>
    <row r="649" ht="15.75" hidden="1" customHeight="1" x14ac:dyDescent="0.6"/>
    <row r="650" ht="15.75" hidden="1" customHeight="1" x14ac:dyDescent="0.6"/>
    <row r="651" ht="15.75" hidden="1" customHeight="1" x14ac:dyDescent="0.6"/>
    <row r="652" ht="15.75" hidden="1" customHeight="1" x14ac:dyDescent="0.6"/>
    <row r="653" ht="15.75" hidden="1" customHeight="1" x14ac:dyDescent="0.6"/>
    <row r="654" ht="15.75" hidden="1" customHeight="1" x14ac:dyDescent="0.6"/>
    <row r="655" ht="15.75" hidden="1" customHeight="1" x14ac:dyDescent="0.6"/>
    <row r="656" ht="15.75" hidden="1" customHeight="1" x14ac:dyDescent="0.6"/>
    <row r="657" ht="15.75" hidden="1" customHeight="1" x14ac:dyDescent="0.6"/>
    <row r="658" ht="15.75" hidden="1" customHeight="1" x14ac:dyDescent="0.6"/>
    <row r="659" ht="15.75" hidden="1" customHeight="1" x14ac:dyDescent="0.6"/>
    <row r="660" ht="15.75" hidden="1" customHeight="1" x14ac:dyDescent="0.6"/>
    <row r="661" ht="15.75" hidden="1" customHeight="1" x14ac:dyDescent="0.6"/>
    <row r="662" ht="15.75" hidden="1" customHeight="1" x14ac:dyDescent="0.6"/>
    <row r="663" ht="15.75" hidden="1" customHeight="1" x14ac:dyDescent="0.6"/>
    <row r="664" ht="15.75" hidden="1" customHeight="1" x14ac:dyDescent="0.6"/>
    <row r="665" ht="15.75" hidden="1" customHeight="1" x14ac:dyDescent="0.6"/>
    <row r="666" ht="15.75" hidden="1" customHeight="1" x14ac:dyDescent="0.6"/>
    <row r="667" ht="15.75" hidden="1" customHeight="1" x14ac:dyDescent="0.6"/>
    <row r="668" ht="15.75" hidden="1" customHeight="1" x14ac:dyDescent="0.6"/>
    <row r="669" ht="15.75" hidden="1" customHeight="1" x14ac:dyDescent="0.6"/>
    <row r="670" ht="15.75" hidden="1" customHeight="1" x14ac:dyDescent="0.6"/>
    <row r="671" ht="15.75" hidden="1" customHeight="1" x14ac:dyDescent="0.6"/>
    <row r="672" ht="15.75" hidden="1" customHeight="1" x14ac:dyDescent="0.6"/>
    <row r="673" ht="15.75" hidden="1" customHeight="1" x14ac:dyDescent="0.6"/>
    <row r="674" ht="15.75" hidden="1" customHeight="1" x14ac:dyDescent="0.6"/>
    <row r="675" ht="15.75" hidden="1" customHeight="1" x14ac:dyDescent="0.6"/>
    <row r="676" ht="15.75" hidden="1" customHeight="1" x14ac:dyDescent="0.6"/>
    <row r="677" ht="15.75" hidden="1" customHeight="1" x14ac:dyDescent="0.6"/>
    <row r="678" ht="15.75" hidden="1" customHeight="1" x14ac:dyDescent="0.6"/>
    <row r="679" ht="15.75" hidden="1" customHeight="1" x14ac:dyDescent="0.6"/>
    <row r="680" ht="15.75" hidden="1" customHeight="1" x14ac:dyDescent="0.6"/>
    <row r="681" ht="15.75" hidden="1" customHeight="1" x14ac:dyDescent="0.6"/>
    <row r="682" ht="15.75" hidden="1" customHeight="1" x14ac:dyDescent="0.6"/>
    <row r="683" ht="15.75" hidden="1" customHeight="1" x14ac:dyDescent="0.6"/>
    <row r="684" ht="15.75" hidden="1" customHeight="1" x14ac:dyDescent="0.6"/>
    <row r="685" ht="15.75" hidden="1" customHeight="1" x14ac:dyDescent="0.6"/>
    <row r="686" ht="15.75" hidden="1" customHeight="1" x14ac:dyDescent="0.6"/>
    <row r="687" ht="15.75" hidden="1" customHeight="1" x14ac:dyDescent="0.6"/>
    <row r="688" ht="15.75" hidden="1" customHeight="1" x14ac:dyDescent="0.6"/>
    <row r="689" ht="15.75" hidden="1" customHeight="1" x14ac:dyDescent="0.6"/>
    <row r="690" ht="15.75" hidden="1" customHeight="1" x14ac:dyDescent="0.6"/>
    <row r="691" ht="15.75" hidden="1" customHeight="1" x14ac:dyDescent="0.6"/>
    <row r="692" ht="15.75" hidden="1" customHeight="1" x14ac:dyDescent="0.6"/>
    <row r="693" ht="15.75" hidden="1" customHeight="1" x14ac:dyDescent="0.6"/>
    <row r="694" ht="15.75" hidden="1" customHeight="1" x14ac:dyDescent="0.6"/>
    <row r="695" ht="15.75" hidden="1" customHeight="1" x14ac:dyDescent="0.6"/>
    <row r="696" ht="15.75" hidden="1" customHeight="1" x14ac:dyDescent="0.6"/>
    <row r="697" ht="15.75" hidden="1" customHeight="1" x14ac:dyDescent="0.6"/>
    <row r="698" ht="15.75" hidden="1" customHeight="1" x14ac:dyDescent="0.6"/>
    <row r="699" ht="15.75" hidden="1" customHeight="1" x14ac:dyDescent="0.6"/>
    <row r="700" ht="15.75" hidden="1" customHeight="1" x14ac:dyDescent="0.6"/>
    <row r="701" ht="15.75" hidden="1" customHeight="1" x14ac:dyDescent="0.6"/>
    <row r="702" ht="15.75" hidden="1" customHeight="1" x14ac:dyDescent="0.6"/>
    <row r="703" ht="15.75" hidden="1" customHeight="1" x14ac:dyDescent="0.6"/>
    <row r="704" ht="15.75" hidden="1" customHeight="1" x14ac:dyDescent="0.6"/>
    <row r="705" ht="15.75" hidden="1" customHeight="1" x14ac:dyDescent="0.6"/>
    <row r="706" ht="15.75" hidden="1" customHeight="1" x14ac:dyDescent="0.6"/>
    <row r="707" ht="15.75" hidden="1" customHeight="1" x14ac:dyDescent="0.6"/>
    <row r="708" ht="15.75" hidden="1" customHeight="1" x14ac:dyDescent="0.6"/>
    <row r="709" ht="15.75" hidden="1" customHeight="1" x14ac:dyDescent="0.6"/>
    <row r="710" ht="15.75" hidden="1" customHeight="1" x14ac:dyDescent="0.6"/>
    <row r="711" ht="15.75" hidden="1" customHeight="1" x14ac:dyDescent="0.6"/>
    <row r="712" ht="15.75" hidden="1" customHeight="1" x14ac:dyDescent="0.6"/>
    <row r="713" ht="15.75" hidden="1" customHeight="1" x14ac:dyDescent="0.6"/>
    <row r="714" ht="15.75" hidden="1" customHeight="1" x14ac:dyDescent="0.6"/>
    <row r="715" ht="15.75" hidden="1" customHeight="1" x14ac:dyDescent="0.6"/>
    <row r="716" ht="15.75" hidden="1" customHeight="1" x14ac:dyDescent="0.6"/>
    <row r="717" ht="15.75" hidden="1" customHeight="1" x14ac:dyDescent="0.6"/>
    <row r="718" ht="15.75" hidden="1" customHeight="1" x14ac:dyDescent="0.6"/>
    <row r="719" ht="15.75" hidden="1" customHeight="1" x14ac:dyDescent="0.6"/>
    <row r="720" ht="15.75" hidden="1" customHeight="1" x14ac:dyDescent="0.6"/>
    <row r="721" ht="15.75" hidden="1" customHeight="1" x14ac:dyDescent="0.6"/>
    <row r="722" ht="15.75" hidden="1" customHeight="1" x14ac:dyDescent="0.6"/>
    <row r="723" ht="15.75" hidden="1" customHeight="1" x14ac:dyDescent="0.6"/>
    <row r="724" ht="15.75" hidden="1" customHeight="1" x14ac:dyDescent="0.6"/>
    <row r="725" ht="15.75" hidden="1" customHeight="1" x14ac:dyDescent="0.6"/>
    <row r="726" ht="15.75" hidden="1" customHeight="1" x14ac:dyDescent="0.6"/>
    <row r="727" ht="15.75" hidden="1" customHeight="1" x14ac:dyDescent="0.6"/>
    <row r="728" ht="15.75" hidden="1" customHeight="1" x14ac:dyDescent="0.6"/>
    <row r="729" ht="15.75" hidden="1" customHeight="1" x14ac:dyDescent="0.6"/>
    <row r="730" ht="15.75" hidden="1" customHeight="1" x14ac:dyDescent="0.6"/>
    <row r="731" ht="15.75" hidden="1" customHeight="1" x14ac:dyDescent="0.6"/>
    <row r="732" ht="15.75" hidden="1" customHeight="1" x14ac:dyDescent="0.6"/>
    <row r="733" ht="15.75" hidden="1" customHeight="1" x14ac:dyDescent="0.6"/>
    <row r="734" ht="15.75" hidden="1" customHeight="1" x14ac:dyDescent="0.6"/>
    <row r="735" ht="15.75" hidden="1" customHeight="1" x14ac:dyDescent="0.6"/>
    <row r="736" ht="15.75" hidden="1" customHeight="1" x14ac:dyDescent="0.6"/>
    <row r="737" ht="15.75" hidden="1" customHeight="1" x14ac:dyDescent="0.6"/>
    <row r="738" ht="15.75" hidden="1" customHeight="1" x14ac:dyDescent="0.6"/>
    <row r="739" ht="15.75" hidden="1" customHeight="1" x14ac:dyDescent="0.6"/>
    <row r="740" ht="15.75" hidden="1" customHeight="1" x14ac:dyDescent="0.6"/>
    <row r="741" ht="15.75" hidden="1" customHeight="1" x14ac:dyDescent="0.6"/>
    <row r="742" ht="15.75" hidden="1" customHeight="1" x14ac:dyDescent="0.6"/>
    <row r="743" ht="15.75" hidden="1" customHeight="1" x14ac:dyDescent="0.6"/>
    <row r="744" ht="15.75" hidden="1" customHeight="1" x14ac:dyDescent="0.6"/>
    <row r="745" ht="15.75" hidden="1" customHeight="1" x14ac:dyDescent="0.6"/>
    <row r="746" ht="15.75" hidden="1" customHeight="1" x14ac:dyDescent="0.6"/>
    <row r="747" ht="15.75" hidden="1" customHeight="1" x14ac:dyDescent="0.6"/>
    <row r="748" ht="15.75" hidden="1" customHeight="1" x14ac:dyDescent="0.6"/>
    <row r="749" ht="15.75" hidden="1" customHeight="1" x14ac:dyDescent="0.6"/>
    <row r="750" ht="15.75" hidden="1" customHeight="1" x14ac:dyDescent="0.6"/>
    <row r="751" ht="15.75" hidden="1" customHeight="1" x14ac:dyDescent="0.6"/>
    <row r="752" ht="15.75" hidden="1" customHeight="1" x14ac:dyDescent="0.6"/>
    <row r="753" ht="15.75" hidden="1" customHeight="1" x14ac:dyDescent="0.6"/>
    <row r="754" ht="15.75" hidden="1" customHeight="1" x14ac:dyDescent="0.6"/>
    <row r="755" ht="15.75" hidden="1" customHeight="1" x14ac:dyDescent="0.6"/>
    <row r="756" ht="15.75" hidden="1" customHeight="1" x14ac:dyDescent="0.6"/>
    <row r="757" ht="15.75" hidden="1" customHeight="1" x14ac:dyDescent="0.6"/>
    <row r="758" ht="15.75" hidden="1" customHeight="1" x14ac:dyDescent="0.6"/>
    <row r="759" ht="15.75" hidden="1" customHeight="1" x14ac:dyDescent="0.6"/>
    <row r="760" ht="15.75" hidden="1" customHeight="1" x14ac:dyDescent="0.6"/>
    <row r="761" ht="15.75" hidden="1" customHeight="1" x14ac:dyDescent="0.6"/>
    <row r="762" ht="15.75" hidden="1" customHeight="1" x14ac:dyDescent="0.6"/>
    <row r="763" ht="15.75" hidden="1" customHeight="1" x14ac:dyDescent="0.6"/>
    <row r="764" ht="15.75" hidden="1" customHeight="1" x14ac:dyDescent="0.6"/>
    <row r="765" ht="15.75" hidden="1" customHeight="1" x14ac:dyDescent="0.6"/>
    <row r="766" ht="15.75" hidden="1" customHeight="1" x14ac:dyDescent="0.6"/>
    <row r="767" ht="15.75" hidden="1" customHeight="1" x14ac:dyDescent="0.6"/>
    <row r="768" ht="15.75" hidden="1" customHeight="1" x14ac:dyDescent="0.6"/>
    <row r="769" ht="15.75" hidden="1" customHeight="1" x14ac:dyDescent="0.6"/>
    <row r="770" ht="15.75" hidden="1" customHeight="1" x14ac:dyDescent="0.6"/>
    <row r="771" ht="15.75" hidden="1" customHeight="1" x14ac:dyDescent="0.6"/>
    <row r="772" ht="15.75" hidden="1" customHeight="1" x14ac:dyDescent="0.6"/>
    <row r="773" ht="15.75" hidden="1" customHeight="1" x14ac:dyDescent="0.6"/>
    <row r="774" ht="15.75" hidden="1" customHeight="1" x14ac:dyDescent="0.6"/>
    <row r="775" ht="15.75" hidden="1" customHeight="1" x14ac:dyDescent="0.6"/>
    <row r="776" ht="15.75" hidden="1" customHeight="1" x14ac:dyDescent="0.6"/>
    <row r="777" ht="15.75" hidden="1" customHeight="1" x14ac:dyDescent="0.6"/>
    <row r="778" ht="15.75" hidden="1" customHeight="1" x14ac:dyDescent="0.6"/>
    <row r="779" ht="15.75" hidden="1" customHeight="1" x14ac:dyDescent="0.6"/>
    <row r="780" ht="15.75" hidden="1" customHeight="1" x14ac:dyDescent="0.6"/>
    <row r="781" ht="15.75" hidden="1" customHeight="1" x14ac:dyDescent="0.6"/>
    <row r="782" ht="15.75" hidden="1" customHeight="1" x14ac:dyDescent="0.6"/>
    <row r="783" ht="15.75" hidden="1" customHeight="1" x14ac:dyDescent="0.6"/>
    <row r="784" ht="15.75" hidden="1" customHeight="1" x14ac:dyDescent="0.6"/>
    <row r="785" ht="15.75" hidden="1" customHeight="1" x14ac:dyDescent="0.6"/>
    <row r="786" ht="15.75" hidden="1" customHeight="1" x14ac:dyDescent="0.6"/>
    <row r="787" ht="15.75" hidden="1" customHeight="1" x14ac:dyDescent="0.6"/>
    <row r="788" ht="15.75" hidden="1" customHeight="1" x14ac:dyDescent="0.6"/>
    <row r="789" ht="15.75" hidden="1" customHeight="1" x14ac:dyDescent="0.6"/>
    <row r="790" ht="15.75" hidden="1" customHeight="1" x14ac:dyDescent="0.6"/>
    <row r="791" ht="15.75" hidden="1" customHeight="1" x14ac:dyDescent="0.6"/>
    <row r="792" ht="15.75" hidden="1" customHeight="1" x14ac:dyDescent="0.6"/>
    <row r="793" ht="15.75" hidden="1" customHeight="1" x14ac:dyDescent="0.6"/>
    <row r="794" ht="15.75" hidden="1" customHeight="1" x14ac:dyDescent="0.6"/>
    <row r="795" ht="15.75" hidden="1" customHeight="1" x14ac:dyDescent="0.6"/>
    <row r="796" ht="15.75" hidden="1" customHeight="1" x14ac:dyDescent="0.6"/>
    <row r="797" ht="15.75" hidden="1" customHeight="1" x14ac:dyDescent="0.6"/>
    <row r="798" ht="15.75" hidden="1" customHeight="1" x14ac:dyDescent="0.6"/>
    <row r="799" ht="15.75" hidden="1" customHeight="1" x14ac:dyDescent="0.6"/>
    <row r="800" ht="15.75" hidden="1" customHeight="1" x14ac:dyDescent="0.6"/>
    <row r="801" ht="15.75" hidden="1" customHeight="1" x14ac:dyDescent="0.6"/>
    <row r="802" ht="15.75" hidden="1" customHeight="1" x14ac:dyDescent="0.6"/>
    <row r="803" ht="15.75" hidden="1" customHeight="1" x14ac:dyDescent="0.6"/>
    <row r="804" ht="15.75" hidden="1" customHeight="1" x14ac:dyDescent="0.6"/>
    <row r="805" ht="15.75" hidden="1" customHeight="1" x14ac:dyDescent="0.6"/>
    <row r="806" ht="15.75" hidden="1" customHeight="1" x14ac:dyDescent="0.6"/>
    <row r="807" ht="15.75" hidden="1" customHeight="1" x14ac:dyDescent="0.6"/>
    <row r="808" ht="15.75" hidden="1" customHeight="1" x14ac:dyDescent="0.6"/>
    <row r="809" ht="15.75" hidden="1" customHeight="1" x14ac:dyDescent="0.6"/>
    <row r="810" ht="15.75" hidden="1" customHeight="1" x14ac:dyDescent="0.6"/>
    <row r="811" ht="15.75" hidden="1" customHeight="1" x14ac:dyDescent="0.6"/>
    <row r="812" ht="15.75" hidden="1" customHeight="1" x14ac:dyDescent="0.6"/>
    <row r="813" ht="15.75" hidden="1" customHeight="1" x14ac:dyDescent="0.6"/>
    <row r="814" ht="15.75" hidden="1" customHeight="1" x14ac:dyDescent="0.6"/>
    <row r="815" ht="15.75" hidden="1" customHeight="1" x14ac:dyDescent="0.6"/>
    <row r="816" ht="15.75" hidden="1" customHeight="1" x14ac:dyDescent="0.6"/>
    <row r="817" ht="15.75" hidden="1" customHeight="1" x14ac:dyDescent="0.6"/>
    <row r="818" ht="15.75" hidden="1" customHeight="1" x14ac:dyDescent="0.6"/>
    <row r="819" ht="15.75" hidden="1" customHeight="1" x14ac:dyDescent="0.6"/>
    <row r="820" ht="15.75" hidden="1" customHeight="1" x14ac:dyDescent="0.6"/>
    <row r="821" ht="15.75" hidden="1" customHeight="1" x14ac:dyDescent="0.6"/>
    <row r="822" ht="15.75" hidden="1" customHeight="1" x14ac:dyDescent="0.6"/>
    <row r="823" ht="15.75" hidden="1" customHeight="1" x14ac:dyDescent="0.6"/>
    <row r="824" ht="15.75" hidden="1" customHeight="1" x14ac:dyDescent="0.6"/>
    <row r="825" ht="15.75" hidden="1" customHeight="1" x14ac:dyDescent="0.6"/>
    <row r="826" ht="15.75" hidden="1" customHeight="1" x14ac:dyDescent="0.6"/>
    <row r="827" ht="15.75" hidden="1" customHeight="1" x14ac:dyDescent="0.6"/>
    <row r="828" ht="15.75" hidden="1" customHeight="1" x14ac:dyDescent="0.6"/>
    <row r="829" ht="15.75" hidden="1" customHeight="1" x14ac:dyDescent="0.6"/>
    <row r="830" ht="15.75" hidden="1" customHeight="1" x14ac:dyDescent="0.6"/>
    <row r="831" ht="15.75" hidden="1" customHeight="1" x14ac:dyDescent="0.6"/>
    <row r="832" ht="15.75" hidden="1" customHeight="1" x14ac:dyDescent="0.6"/>
    <row r="833" ht="15.75" hidden="1" customHeight="1" x14ac:dyDescent="0.6"/>
    <row r="834" ht="15.75" hidden="1" customHeight="1" x14ac:dyDescent="0.6"/>
    <row r="835" ht="15.75" hidden="1" customHeight="1" x14ac:dyDescent="0.6"/>
    <row r="836" ht="15.75" hidden="1" customHeight="1" x14ac:dyDescent="0.6"/>
    <row r="837" ht="15.75" hidden="1" customHeight="1" x14ac:dyDescent="0.6"/>
    <row r="838" ht="15.75" hidden="1" customHeight="1" x14ac:dyDescent="0.6"/>
    <row r="839" ht="15.75" hidden="1" customHeight="1" x14ac:dyDescent="0.6"/>
    <row r="840" ht="15.75" hidden="1" customHeight="1" x14ac:dyDescent="0.6"/>
    <row r="841" ht="15.75" hidden="1" customHeight="1" x14ac:dyDescent="0.6"/>
    <row r="842" ht="15.75" hidden="1" customHeight="1" x14ac:dyDescent="0.6"/>
    <row r="843" ht="15.75" hidden="1" customHeight="1" x14ac:dyDescent="0.6"/>
    <row r="844" ht="15.75" hidden="1" customHeight="1" x14ac:dyDescent="0.6"/>
    <row r="845" ht="15.75" hidden="1" customHeight="1" x14ac:dyDescent="0.6"/>
    <row r="846" ht="15.75" hidden="1" customHeight="1" x14ac:dyDescent="0.6"/>
    <row r="847" ht="15.75" hidden="1" customHeight="1" x14ac:dyDescent="0.6"/>
    <row r="848" ht="15.75" hidden="1" customHeight="1" x14ac:dyDescent="0.6"/>
    <row r="849" ht="15.75" hidden="1" customHeight="1" x14ac:dyDescent="0.6"/>
    <row r="850" ht="15.75" hidden="1" customHeight="1" x14ac:dyDescent="0.6"/>
    <row r="851" ht="15.75" hidden="1" customHeight="1" x14ac:dyDescent="0.6"/>
    <row r="852" ht="15.75" hidden="1" customHeight="1" x14ac:dyDescent="0.6"/>
    <row r="853" ht="15.75" hidden="1" customHeight="1" x14ac:dyDescent="0.6"/>
    <row r="854" ht="15.75" hidden="1" customHeight="1" x14ac:dyDescent="0.6"/>
    <row r="855" ht="15.75" hidden="1" customHeight="1" x14ac:dyDescent="0.6"/>
    <row r="856" ht="15.75" hidden="1" customHeight="1" x14ac:dyDescent="0.6"/>
    <row r="857" ht="15.75" hidden="1" customHeight="1" x14ac:dyDescent="0.6"/>
    <row r="858" ht="15.75" hidden="1" customHeight="1" x14ac:dyDescent="0.6"/>
    <row r="859" ht="15.75" hidden="1" customHeight="1" x14ac:dyDescent="0.6"/>
    <row r="860" ht="15.75" hidden="1" customHeight="1" x14ac:dyDescent="0.6"/>
    <row r="861" ht="15.75" hidden="1" customHeight="1" x14ac:dyDescent="0.6"/>
    <row r="862" ht="15.75" hidden="1" customHeight="1" x14ac:dyDescent="0.6"/>
    <row r="863" ht="15.75" hidden="1" customHeight="1" x14ac:dyDescent="0.6"/>
    <row r="864" ht="15.75" hidden="1" customHeight="1" x14ac:dyDescent="0.6"/>
    <row r="865" ht="15.75" hidden="1" customHeight="1" x14ac:dyDescent="0.6"/>
    <row r="866" ht="15.75" hidden="1" customHeight="1" x14ac:dyDescent="0.6"/>
    <row r="867" ht="15.75" hidden="1" customHeight="1" x14ac:dyDescent="0.6"/>
    <row r="868" ht="15.75" hidden="1" customHeight="1" x14ac:dyDescent="0.6"/>
    <row r="869" ht="15.75" hidden="1" customHeight="1" x14ac:dyDescent="0.6"/>
    <row r="870" ht="15.75" hidden="1" customHeight="1" x14ac:dyDescent="0.6"/>
    <row r="871" ht="15.75" hidden="1" customHeight="1" x14ac:dyDescent="0.6"/>
    <row r="872" ht="15.75" hidden="1" customHeight="1" x14ac:dyDescent="0.6"/>
    <row r="873" ht="15.75" hidden="1" customHeight="1" x14ac:dyDescent="0.6"/>
    <row r="874" ht="15.75" hidden="1" customHeight="1" x14ac:dyDescent="0.6"/>
    <row r="875" ht="15.75" hidden="1" customHeight="1" x14ac:dyDescent="0.6"/>
    <row r="876" ht="15.75" hidden="1" customHeight="1" x14ac:dyDescent="0.6"/>
    <row r="877" ht="15.75" hidden="1" customHeight="1" x14ac:dyDescent="0.6"/>
    <row r="878" ht="15.75" hidden="1" customHeight="1" x14ac:dyDescent="0.6"/>
    <row r="879" ht="15.75" hidden="1" customHeight="1" x14ac:dyDescent="0.6"/>
    <row r="880" ht="15.75" hidden="1" customHeight="1" x14ac:dyDescent="0.6"/>
    <row r="881" ht="15.75" hidden="1" customHeight="1" x14ac:dyDescent="0.6"/>
    <row r="882" ht="15.75" hidden="1" customHeight="1" x14ac:dyDescent="0.6"/>
    <row r="883" ht="15.75" hidden="1" customHeight="1" x14ac:dyDescent="0.6"/>
    <row r="884" ht="15.75" hidden="1" customHeight="1" x14ac:dyDescent="0.6"/>
    <row r="885" ht="15.75" hidden="1" customHeight="1" x14ac:dyDescent="0.6"/>
    <row r="886" ht="15.75" hidden="1" customHeight="1" x14ac:dyDescent="0.6"/>
    <row r="887" ht="15.75" hidden="1" customHeight="1" x14ac:dyDescent="0.6"/>
    <row r="888" ht="15.75" hidden="1" customHeight="1" x14ac:dyDescent="0.6"/>
    <row r="889" ht="15.75" hidden="1" customHeight="1" x14ac:dyDescent="0.6"/>
    <row r="890" ht="15.75" hidden="1" customHeight="1" x14ac:dyDescent="0.6"/>
    <row r="891" ht="15.75" hidden="1" customHeight="1" x14ac:dyDescent="0.6"/>
    <row r="892" ht="15.75" hidden="1" customHeight="1" x14ac:dyDescent="0.6"/>
    <row r="893" ht="15.75" hidden="1" customHeight="1" x14ac:dyDescent="0.6"/>
    <row r="894" ht="15.75" hidden="1" customHeight="1" x14ac:dyDescent="0.6"/>
    <row r="895" ht="15.75" hidden="1" customHeight="1" x14ac:dyDescent="0.6"/>
    <row r="896" ht="15.75" hidden="1" customHeight="1" x14ac:dyDescent="0.6"/>
    <row r="897" ht="15.75" hidden="1" customHeight="1" x14ac:dyDescent="0.6"/>
    <row r="898" ht="15.75" hidden="1" customHeight="1" x14ac:dyDescent="0.6"/>
    <row r="899" ht="15.75" hidden="1" customHeight="1" x14ac:dyDescent="0.6"/>
    <row r="900" ht="15.75" hidden="1" customHeight="1" x14ac:dyDescent="0.6"/>
    <row r="901" ht="15.75" hidden="1" customHeight="1" x14ac:dyDescent="0.6"/>
    <row r="902" ht="15.75" hidden="1" customHeight="1" x14ac:dyDescent="0.6"/>
    <row r="903" ht="15.75" hidden="1" customHeight="1" x14ac:dyDescent="0.6"/>
    <row r="904" ht="15.75" hidden="1" customHeight="1" x14ac:dyDescent="0.6"/>
    <row r="905" ht="15.75" hidden="1" customHeight="1" x14ac:dyDescent="0.6"/>
    <row r="906" ht="15.75" hidden="1" customHeight="1" x14ac:dyDescent="0.6"/>
    <row r="907" ht="15.75" hidden="1" customHeight="1" x14ac:dyDescent="0.6"/>
    <row r="908" ht="15.75" hidden="1" customHeight="1" x14ac:dyDescent="0.6"/>
    <row r="909" ht="15.75" hidden="1" customHeight="1" x14ac:dyDescent="0.6"/>
    <row r="910" ht="15.75" hidden="1" customHeight="1" x14ac:dyDescent="0.6"/>
    <row r="911" ht="15.75" hidden="1" customHeight="1" x14ac:dyDescent="0.6"/>
    <row r="912" ht="15.75" hidden="1" customHeight="1" x14ac:dyDescent="0.6"/>
    <row r="913" ht="15.75" hidden="1" customHeight="1" x14ac:dyDescent="0.6"/>
    <row r="914" ht="15.75" hidden="1" customHeight="1" x14ac:dyDescent="0.6"/>
    <row r="915" ht="15.75" hidden="1" customHeight="1" x14ac:dyDescent="0.6"/>
    <row r="916" ht="15.75" hidden="1" customHeight="1" x14ac:dyDescent="0.6"/>
    <row r="917" ht="15.75" hidden="1" customHeight="1" x14ac:dyDescent="0.6"/>
    <row r="918" ht="15.75" hidden="1" customHeight="1" x14ac:dyDescent="0.6"/>
    <row r="919" ht="15.75" hidden="1" customHeight="1" x14ac:dyDescent="0.6"/>
    <row r="920" ht="15.75" hidden="1" customHeight="1" x14ac:dyDescent="0.6"/>
    <row r="921" ht="15.75" hidden="1" customHeight="1" x14ac:dyDescent="0.6"/>
    <row r="922" ht="15.75" hidden="1" customHeight="1" x14ac:dyDescent="0.6"/>
    <row r="923" ht="15.75" hidden="1" customHeight="1" x14ac:dyDescent="0.6"/>
    <row r="924" ht="15.75" hidden="1" customHeight="1" x14ac:dyDescent="0.6"/>
    <row r="925" ht="15.75" hidden="1" customHeight="1" x14ac:dyDescent="0.6"/>
    <row r="926" ht="15.75" hidden="1" customHeight="1" x14ac:dyDescent="0.6"/>
    <row r="927" ht="15.75" hidden="1" customHeight="1" x14ac:dyDescent="0.6"/>
    <row r="928" ht="15.75" hidden="1" customHeight="1" x14ac:dyDescent="0.6"/>
    <row r="929" ht="15.75" hidden="1" customHeight="1" x14ac:dyDescent="0.6"/>
    <row r="930" ht="15.75" hidden="1" customHeight="1" x14ac:dyDescent="0.6"/>
    <row r="931" ht="15.75" hidden="1" customHeight="1" x14ac:dyDescent="0.6"/>
    <row r="932" ht="15.75" hidden="1" customHeight="1" x14ac:dyDescent="0.6"/>
    <row r="933" ht="15.75" hidden="1" customHeight="1" x14ac:dyDescent="0.6"/>
    <row r="934" ht="15.75" hidden="1" customHeight="1" x14ac:dyDescent="0.6"/>
    <row r="935" ht="15.75" hidden="1" customHeight="1" x14ac:dyDescent="0.6"/>
    <row r="936" ht="15.75" hidden="1" customHeight="1" x14ac:dyDescent="0.6"/>
    <row r="937" ht="15.75" hidden="1" customHeight="1" x14ac:dyDescent="0.6"/>
    <row r="938" ht="15.75" hidden="1" customHeight="1" x14ac:dyDescent="0.6"/>
    <row r="939" ht="15.75" hidden="1" customHeight="1" x14ac:dyDescent="0.6"/>
    <row r="940" ht="15.75" hidden="1" customHeight="1" x14ac:dyDescent="0.6"/>
    <row r="941" ht="15.75" hidden="1" customHeight="1" x14ac:dyDescent="0.6"/>
    <row r="942" ht="15.75" hidden="1" customHeight="1" x14ac:dyDescent="0.6"/>
    <row r="943" ht="15.75" hidden="1" customHeight="1" x14ac:dyDescent="0.6"/>
    <row r="944" ht="15.75" hidden="1" customHeight="1" x14ac:dyDescent="0.6"/>
    <row r="945" ht="15.75" hidden="1" customHeight="1" x14ac:dyDescent="0.6"/>
    <row r="946" ht="15.75" hidden="1" customHeight="1" x14ac:dyDescent="0.6"/>
    <row r="947" ht="15.75" hidden="1" customHeight="1" x14ac:dyDescent="0.6"/>
    <row r="948" ht="15.75" hidden="1" customHeight="1" x14ac:dyDescent="0.6"/>
    <row r="949" ht="15.75" hidden="1" customHeight="1" x14ac:dyDescent="0.6"/>
    <row r="950" ht="15.75" hidden="1" customHeight="1" x14ac:dyDescent="0.6"/>
    <row r="951" ht="15.75" hidden="1" customHeight="1" x14ac:dyDescent="0.6"/>
    <row r="952" ht="15.75" hidden="1" customHeight="1" x14ac:dyDescent="0.6"/>
    <row r="953" ht="15.75" hidden="1" customHeight="1" x14ac:dyDescent="0.6"/>
    <row r="954" ht="15.75" hidden="1" customHeight="1" x14ac:dyDescent="0.6"/>
    <row r="955" ht="15.75" hidden="1" customHeight="1" x14ac:dyDescent="0.6"/>
    <row r="956" ht="15.75" hidden="1" customHeight="1" x14ac:dyDescent="0.6"/>
    <row r="957" ht="15.75" hidden="1" customHeight="1" x14ac:dyDescent="0.6"/>
    <row r="958" ht="15.75" hidden="1" customHeight="1" x14ac:dyDescent="0.6"/>
    <row r="959" ht="15.75" hidden="1" customHeight="1" x14ac:dyDescent="0.6"/>
    <row r="960" ht="15.75" hidden="1" customHeight="1" x14ac:dyDescent="0.6"/>
    <row r="961" ht="15.75" hidden="1" customHeight="1" x14ac:dyDescent="0.6"/>
    <row r="962" ht="15.75" hidden="1" customHeight="1" x14ac:dyDescent="0.6"/>
    <row r="963" ht="15.75" hidden="1" customHeight="1" x14ac:dyDescent="0.6"/>
    <row r="964" ht="15.75" hidden="1" customHeight="1" x14ac:dyDescent="0.6"/>
    <row r="965" ht="15.75" hidden="1" customHeight="1" x14ac:dyDescent="0.6"/>
    <row r="966" ht="15.75" hidden="1" customHeight="1" x14ac:dyDescent="0.6"/>
    <row r="967" ht="15.75" hidden="1" customHeight="1" x14ac:dyDescent="0.6"/>
    <row r="968" ht="15.75" hidden="1" customHeight="1" x14ac:dyDescent="0.6"/>
    <row r="969" ht="15.75" hidden="1" customHeight="1" x14ac:dyDescent="0.6"/>
    <row r="970" ht="15.75" hidden="1" customHeight="1" x14ac:dyDescent="0.6"/>
    <row r="971" ht="15.75" hidden="1" customHeight="1" x14ac:dyDescent="0.6"/>
    <row r="972" ht="15.75" hidden="1" customHeight="1" x14ac:dyDescent="0.6"/>
    <row r="973" ht="15.75" hidden="1" customHeight="1" x14ac:dyDescent="0.6"/>
    <row r="974" ht="15.75" hidden="1" customHeight="1" x14ac:dyDescent="0.6"/>
    <row r="975" ht="15.75" hidden="1" customHeight="1" x14ac:dyDescent="0.6"/>
    <row r="976" ht="15.75" hidden="1" customHeight="1" x14ac:dyDescent="0.6"/>
    <row r="977" ht="15.75" hidden="1" customHeight="1" x14ac:dyDescent="0.6"/>
    <row r="978" ht="15.75" hidden="1" customHeight="1" x14ac:dyDescent="0.6"/>
    <row r="979" ht="15.75" hidden="1" customHeight="1" x14ac:dyDescent="0.6"/>
    <row r="980" ht="15.75" hidden="1" customHeight="1" x14ac:dyDescent="0.6"/>
    <row r="981" ht="15.75" hidden="1" customHeight="1" x14ac:dyDescent="0.6"/>
    <row r="982" ht="15.75" hidden="1" customHeight="1" x14ac:dyDescent="0.6"/>
    <row r="983" ht="15.75" hidden="1" customHeight="1" x14ac:dyDescent="0.6"/>
    <row r="984" ht="15.75" hidden="1" customHeight="1" x14ac:dyDescent="0.6"/>
    <row r="985" ht="15.75" hidden="1" customHeight="1" x14ac:dyDescent="0.6"/>
    <row r="986" ht="15.75" hidden="1" customHeight="1" x14ac:dyDescent="0.6"/>
    <row r="987" ht="15.75" hidden="1" customHeight="1" x14ac:dyDescent="0.6"/>
    <row r="988" ht="15.75" hidden="1" customHeight="1" x14ac:dyDescent="0.6"/>
    <row r="989" ht="15.75" hidden="1" customHeight="1" x14ac:dyDescent="0.6"/>
    <row r="990" ht="15.75" hidden="1" customHeight="1" x14ac:dyDescent="0.6"/>
    <row r="991" ht="15.75" hidden="1" customHeight="1" x14ac:dyDescent="0.6"/>
    <row r="992" ht="15.75" hidden="1" customHeight="1" x14ac:dyDescent="0.6"/>
    <row r="993" ht="15.75" hidden="1" customHeight="1" x14ac:dyDescent="0.6"/>
    <row r="994" ht="15.75" hidden="1" customHeight="1" x14ac:dyDescent="0.6"/>
    <row r="995" ht="15.75" hidden="1" customHeight="1" x14ac:dyDescent="0.6"/>
    <row r="996" ht="15.75" hidden="1" customHeight="1" x14ac:dyDescent="0.6"/>
    <row r="997" ht="15.75" hidden="1" customHeight="1" x14ac:dyDescent="0.6"/>
    <row r="998" ht="15.75" hidden="1" customHeight="1" x14ac:dyDescent="0.6"/>
    <row r="999" ht="15.75" hidden="1" customHeight="1" x14ac:dyDescent="0.6"/>
    <row r="1000" ht="15.75" hidden="1" customHeight="1" x14ac:dyDescent="0.6"/>
    <row r="1001" ht="15.75" hidden="1" customHeight="1" x14ac:dyDescent="0.6"/>
    <row r="1002" ht="15.75" hidden="1" customHeight="1" x14ac:dyDescent="0.6"/>
    <row r="1003" ht="15.75" hidden="1" customHeight="1" x14ac:dyDescent="0.6"/>
    <row r="1004" ht="15.75" hidden="1" customHeight="1" x14ac:dyDescent="0.6"/>
    <row r="1005" ht="15.75" hidden="1" customHeight="1" x14ac:dyDescent="0.6"/>
    <row r="1006" ht="15.75" hidden="1" customHeight="1" x14ac:dyDescent="0.6"/>
    <row r="1007" ht="15.75" hidden="1" customHeight="1" x14ac:dyDescent="0.6"/>
    <row r="1008" ht="15.75" hidden="1" customHeight="1" x14ac:dyDescent="0.6"/>
    <row r="1009" ht="15.75" hidden="1" customHeight="1" x14ac:dyDescent="0.6"/>
    <row r="1010" ht="15.75" hidden="1" customHeight="1" x14ac:dyDescent="0.6"/>
    <row r="1011" ht="15.75" hidden="1" customHeight="1" x14ac:dyDescent="0.6"/>
    <row r="1012" ht="15.75" hidden="1" customHeight="1" x14ac:dyDescent="0.6"/>
    <row r="1013" ht="15.75" hidden="1" customHeight="1" x14ac:dyDescent="0.6"/>
    <row r="1014" ht="15.75" hidden="1" customHeight="1" x14ac:dyDescent="0.6"/>
  </sheetData>
  <mergeCells count="1">
    <mergeCell ref="L30:M30"/>
  </mergeCells>
  <conditionalFormatting sqref="N14:R14">
    <cfRule type="cellIs" dxfId="3" priority="3" operator="greaterThanOrEqual">
      <formula>0</formula>
    </cfRule>
    <cfRule type="cellIs" dxfId="2" priority="4" operator="lessThan">
      <formula>0</formula>
    </cfRule>
  </conditionalFormatting>
  <conditionalFormatting sqref="N30:R30">
    <cfRule type="cellIs" dxfId="1" priority="5" operator="lessThan">
      <formula>0</formula>
    </cfRule>
    <cfRule type="cellIs" dxfId="0" priority="6" operator="greaterThanOrEqual">
      <formula>0</formula>
    </cfRule>
  </conditionalFormatting>
  <pageMargins left="0.7" right="0.7" top="0.75" bottom="0.75" header="0.51180555555555496" footer="0.51180555555555496"/>
  <pageSetup firstPageNumber="0" orientation="landscape" horizontalDpi="300" verticalDpi="300" r:id="rId1"/>
  <ignoredErrors>
    <ignoredError sqref="O46 N13:R13 N11:R11 N9:R9 O43:Q4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K1002"/>
  <sheetViews>
    <sheetView zoomScaleNormal="100" workbookViewId="0">
      <selection activeCell="B2" sqref="B2"/>
    </sheetView>
  </sheetViews>
  <sheetFormatPr defaultRowHeight="15" x14ac:dyDescent="0.5"/>
  <cols>
    <col min="1" max="1" width="21.6796875" style="13" customWidth="1"/>
    <col min="2" max="2" width="22.453125" style="1" customWidth="1"/>
    <col min="3" max="1025" width="11.2265625" style="1" customWidth="1"/>
  </cols>
  <sheetData>
    <row r="2" spans="1:2" x14ac:dyDescent="0.5">
      <c r="A2" s="15" t="s">
        <v>62</v>
      </c>
      <c r="B2" s="13" t="s">
        <v>46</v>
      </c>
    </row>
    <row r="4" spans="1:2" x14ac:dyDescent="0.5">
      <c r="A4" s="15" t="s">
        <v>44</v>
      </c>
      <c r="B4" s="13" t="s">
        <v>45</v>
      </c>
    </row>
    <row r="5" spans="1:2" x14ac:dyDescent="0.5">
      <c r="B5" s="13" t="s">
        <v>47</v>
      </c>
    </row>
    <row r="6" spans="1:2" x14ac:dyDescent="0.5">
      <c r="B6" s="13"/>
    </row>
    <row r="7" spans="1:2" x14ac:dyDescent="0.5">
      <c r="B7" s="13"/>
    </row>
    <row r="23" ht="15.75" customHeight="1" x14ac:dyDescent="0.5"/>
    <row r="24" ht="15.75" customHeight="1" x14ac:dyDescent="0.5"/>
    <row r="25" ht="15.75" customHeight="1" x14ac:dyDescent="0.5"/>
    <row r="26" ht="15.75" customHeight="1" x14ac:dyDescent="0.5"/>
    <row r="27" ht="15.75" customHeight="1" x14ac:dyDescent="0.5"/>
    <row r="28" ht="15.75" customHeight="1" x14ac:dyDescent="0.5"/>
    <row r="29" ht="15.75" customHeight="1" x14ac:dyDescent="0.5"/>
    <row r="30" ht="15.75" customHeight="1" x14ac:dyDescent="0.5"/>
    <row r="31" ht="15.75" customHeight="1" x14ac:dyDescent="0.5"/>
    <row r="32" ht="15.75" customHeight="1" x14ac:dyDescent="0.5"/>
    <row r="33" ht="15.75" customHeight="1" x14ac:dyDescent="0.5"/>
    <row r="34" ht="15.75" customHeight="1" x14ac:dyDescent="0.5"/>
    <row r="35" ht="15.75" customHeight="1" x14ac:dyDescent="0.5"/>
    <row r="36" ht="15.75" customHeight="1" x14ac:dyDescent="0.5"/>
    <row r="37" ht="15.75" customHeight="1" x14ac:dyDescent="0.5"/>
    <row r="38" ht="15.75" customHeight="1" x14ac:dyDescent="0.5"/>
    <row r="39" ht="15.75" customHeight="1" x14ac:dyDescent="0.5"/>
    <row r="40" ht="15.75" customHeight="1" x14ac:dyDescent="0.5"/>
    <row r="41" ht="15.75" customHeight="1" x14ac:dyDescent="0.5"/>
    <row r="42" ht="15.75" customHeight="1" x14ac:dyDescent="0.5"/>
    <row r="43" ht="15.75" customHeight="1" x14ac:dyDescent="0.5"/>
    <row r="44" ht="15.75" customHeight="1" x14ac:dyDescent="0.5"/>
    <row r="45" ht="15.75" customHeight="1" x14ac:dyDescent="0.5"/>
    <row r="46" ht="15.75" customHeight="1" x14ac:dyDescent="0.5"/>
    <row r="47" ht="15.75" customHeight="1" x14ac:dyDescent="0.5"/>
    <row r="48" ht="15.75" customHeight="1" x14ac:dyDescent="0.5"/>
    <row r="49" ht="15.75" customHeight="1" x14ac:dyDescent="0.5"/>
    <row r="50" ht="15.75" customHeight="1" x14ac:dyDescent="0.5"/>
    <row r="51" ht="15.75" customHeight="1" x14ac:dyDescent="0.5"/>
    <row r="52" ht="15.75" customHeight="1" x14ac:dyDescent="0.5"/>
    <row r="53" ht="15.75" customHeight="1" x14ac:dyDescent="0.5"/>
    <row r="54" ht="15.75" customHeight="1" x14ac:dyDescent="0.5"/>
    <row r="55" ht="15.75" customHeight="1" x14ac:dyDescent="0.5"/>
    <row r="56" ht="15.75" customHeight="1" x14ac:dyDescent="0.5"/>
    <row r="57" ht="15.75" customHeight="1" x14ac:dyDescent="0.5"/>
    <row r="58" ht="15.75" customHeight="1" x14ac:dyDescent="0.5"/>
    <row r="59" ht="15.75" customHeight="1" x14ac:dyDescent="0.5"/>
    <row r="60" ht="15.75" customHeight="1" x14ac:dyDescent="0.5"/>
    <row r="61" ht="15.75" customHeight="1" x14ac:dyDescent="0.5"/>
    <row r="62" ht="15.75" customHeight="1" x14ac:dyDescent="0.5"/>
    <row r="63" ht="15.75" customHeight="1" x14ac:dyDescent="0.5"/>
    <row r="64" ht="15.75" customHeight="1" x14ac:dyDescent="0.5"/>
    <row r="65" ht="15.75" customHeight="1" x14ac:dyDescent="0.5"/>
    <row r="66" ht="15.75" customHeight="1" x14ac:dyDescent="0.5"/>
    <row r="67" ht="15.75" customHeight="1" x14ac:dyDescent="0.5"/>
    <row r="68" ht="15.75" customHeight="1" x14ac:dyDescent="0.5"/>
    <row r="69" ht="15.75" customHeight="1" x14ac:dyDescent="0.5"/>
    <row r="70" ht="15.75" customHeight="1" x14ac:dyDescent="0.5"/>
    <row r="71" ht="15.75" customHeight="1" x14ac:dyDescent="0.5"/>
    <row r="72" ht="15.75" customHeight="1" x14ac:dyDescent="0.5"/>
    <row r="73" ht="15.75" customHeight="1" x14ac:dyDescent="0.5"/>
    <row r="74" ht="15.75" customHeight="1" x14ac:dyDescent="0.5"/>
    <row r="75" ht="15.75" customHeight="1" x14ac:dyDescent="0.5"/>
    <row r="76" ht="15.75" customHeight="1" x14ac:dyDescent="0.5"/>
    <row r="77" ht="15.75" customHeight="1" x14ac:dyDescent="0.5"/>
    <row r="78" ht="15.75" customHeight="1" x14ac:dyDescent="0.5"/>
    <row r="79" ht="15.75" customHeight="1" x14ac:dyDescent="0.5"/>
    <row r="80" ht="15.75" customHeight="1" x14ac:dyDescent="0.5"/>
    <row r="81" ht="15.75" customHeight="1" x14ac:dyDescent="0.5"/>
    <row r="82" ht="15.75" customHeight="1" x14ac:dyDescent="0.5"/>
    <row r="83" ht="15.75" customHeight="1" x14ac:dyDescent="0.5"/>
    <row r="84" ht="15.75" customHeight="1" x14ac:dyDescent="0.5"/>
    <row r="85" ht="15.75" customHeight="1" x14ac:dyDescent="0.5"/>
    <row r="86" ht="15.75" customHeight="1" x14ac:dyDescent="0.5"/>
    <row r="87" ht="15.75" customHeight="1" x14ac:dyDescent="0.5"/>
    <row r="88" ht="15.75" customHeight="1" x14ac:dyDescent="0.5"/>
    <row r="89" ht="15.75" customHeight="1" x14ac:dyDescent="0.5"/>
    <row r="90" ht="15.75" customHeight="1" x14ac:dyDescent="0.5"/>
    <row r="91" ht="15.75" customHeight="1" x14ac:dyDescent="0.5"/>
    <row r="92" ht="15.75" customHeight="1" x14ac:dyDescent="0.5"/>
    <row r="93" ht="15.75" customHeight="1" x14ac:dyDescent="0.5"/>
    <row r="94" ht="15.75" customHeight="1" x14ac:dyDescent="0.5"/>
    <row r="95" ht="15.75" customHeight="1" x14ac:dyDescent="0.5"/>
    <row r="96" ht="15.75" customHeight="1" x14ac:dyDescent="0.5"/>
    <row r="97" ht="15.75" customHeight="1" x14ac:dyDescent="0.5"/>
    <row r="98" ht="15.75" customHeight="1" x14ac:dyDescent="0.5"/>
    <row r="99" ht="15.75" customHeight="1" x14ac:dyDescent="0.5"/>
    <row r="100" ht="15.75" customHeight="1" x14ac:dyDescent="0.5"/>
    <row r="101" ht="15.75" customHeight="1" x14ac:dyDescent="0.5"/>
    <row r="102" ht="15.75" customHeight="1" x14ac:dyDescent="0.5"/>
    <row r="103" ht="15.75" customHeight="1" x14ac:dyDescent="0.5"/>
    <row r="104" ht="15.75" customHeight="1" x14ac:dyDescent="0.5"/>
    <row r="105" ht="15.75" customHeight="1" x14ac:dyDescent="0.5"/>
    <row r="106" ht="15.75" customHeight="1" x14ac:dyDescent="0.5"/>
    <row r="107" ht="15.75" customHeight="1" x14ac:dyDescent="0.5"/>
    <row r="108" ht="15.75" customHeight="1" x14ac:dyDescent="0.5"/>
    <row r="109" ht="15.75" customHeight="1" x14ac:dyDescent="0.5"/>
    <row r="110" ht="15.75" customHeight="1" x14ac:dyDescent="0.5"/>
    <row r="111" ht="15.75" customHeight="1" x14ac:dyDescent="0.5"/>
    <row r="112" ht="15.75" customHeight="1" x14ac:dyDescent="0.5"/>
    <row r="113" ht="15.75" customHeight="1" x14ac:dyDescent="0.5"/>
    <row r="114" ht="15.75" customHeight="1" x14ac:dyDescent="0.5"/>
    <row r="115" ht="15.75" customHeight="1" x14ac:dyDescent="0.5"/>
    <row r="116" ht="15.75" customHeight="1" x14ac:dyDescent="0.5"/>
    <row r="117" ht="15.75" customHeight="1" x14ac:dyDescent="0.5"/>
    <row r="118" ht="15.75" customHeight="1" x14ac:dyDescent="0.5"/>
    <row r="119" ht="15.75" customHeight="1" x14ac:dyDescent="0.5"/>
    <row r="120" ht="15.75" customHeight="1" x14ac:dyDescent="0.5"/>
    <row r="121" ht="15.75" customHeight="1" x14ac:dyDescent="0.5"/>
    <row r="122" ht="15.75" customHeight="1" x14ac:dyDescent="0.5"/>
    <row r="123" ht="15.75" customHeight="1" x14ac:dyDescent="0.5"/>
    <row r="124" ht="15.75" customHeight="1" x14ac:dyDescent="0.5"/>
    <row r="125" ht="15.75" customHeight="1" x14ac:dyDescent="0.5"/>
    <row r="126" ht="15.75" customHeight="1" x14ac:dyDescent="0.5"/>
    <row r="127" ht="15.75" customHeight="1" x14ac:dyDescent="0.5"/>
    <row r="128" ht="15.75" customHeight="1" x14ac:dyDescent="0.5"/>
    <row r="129" ht="15.75" customHeight="1" x14ac:dyDescent="0.5"/>
    <row r="130" ht="15.75" customHeight="1" x14ac:dyDescent="0.5"/>
    <row r="131" ht="15.75" customHeight="1" x14ac:dyDescent="0.5"/>
    <row r="132" ht="15.75" customHeight="1" x14ac:dyDescent="0.5"/>
    <row r="133" ht="15.75" customHeight="1" x14ac:dyDescent="0.5"/>
    <row r="134" ht="15.75" customHeight="1" x14ac:dyDescent="0.5"/>
    <row r="135" ht="15.75" customHeight="1" x14ac:dyDescent="0.5"/>
    <row r="136" ht="15.75" customHeight="1" x14ac:dyDescent="0.5"/>
    <row r="137" ht="15.75" customHeight="1" x14ac:dyDescent="0.5"/>
    <row r="138" ht="15.75" customHeight="1" x14ac:dyDescent="0.5"/>
    <row r="139" ht="15.75" customHeight="1" x14ac:dyDescent="0.5"/>
    <row r="140" ht="15.75" customHeight="1" x14ac:dyDescent="0.5"/>
    <row r="141" ht="15.75" customHeight="1" x14ac:dyDescent="0.5"/>
    <row r="142" ht="15.75" customHeight="1" x14ac:dyDescent="0.5"/>
    <row r="143" ht="15.75" customHeight="1" x14ac:dyDescent="0.5"/>
    <row r="144" ht="15.75" customHeight="1" x14ac:dyDescent="0.5"/>
    <row r="145" ht="15.75" customHeight="1" x14ac:dyDescent="0.5"/>
    <row r="146" ht="15.75" customHeight="1" x14ac:dyDescent="0.5"/>
    <row r="147" ht="15.75" customHeight="1" x14ac:dyDescent="0.5"/>
    <row r="148" ht="15.75" customHeight="1" x14ac:dyDescent="0.5"/>
    <row r="149" ht="15.75" customHeight="1" x14ac:dyDescent="0.5"/>
    <row r="150" ht="15.75" customHeight="1" x14ac:dyDescent="0.5"/>
    <row r="151" ht="15.75" customHeight="1" x14ac:dyDescent="0.5"/>
    <row r="152" ht="15.75" customHeight="1" x14ac:dyDescent="0.5"/>
    <row r="153" ht="15.75" customHeight="1" x14ac:dyDescent="0.5"/>
    <row r="154" ht="15.75" customHeight="1" x14ac:dyDescent="0.5"/>
    <row r="155" ht="15.75" customHeight="1" x14ac:dyDescent="0.5"/>
    <row r="156" ht="15.75" customHeight="1" x14ac:dyDescent="0.5"/>
    <row r="157" ht="15.75" customHeight="1" x14ac:dyDescent="0.5"/>
    <row r="158" ht="15.75" customHeight="1" x14ac:dyDescent="0.5"/>
    <row r="159" ht="15.75" customHeight="1" x14ac:dyDescent="0.5"/>
    <row r="160" ht="15.75" customHeight="1" x14ac:dyDescent="0.5"/>
    <row r="161" ht="15.75" customHeight="1" x14ac:dyDescent="0.5"/>
    <row r="162" ht="15.75" customHeight="1" x14ac:dyDescent="0.5"/>
    <row r="163" ht="15.75" customHeight="1" x14ac:dyDescent="0.5"/>
    <row r="164" ht="15.75" customHeight="1" x14ac:dyDescent="0.5"/>
    <row r="165" ht="15.75" customHeight="1" x14ac:dyDescent="0.5"/>
    <row r="166" ht="15.75" customHeight="1" x14ac:dyDescent="0.5"/>
    <row r="167" ht="15.75" customHeight="1" x14ac:dyDescent="0.5"/>
    <row r="168" ht="15.75" customHeight="1" x14ac:dyDescent="0.5"/>
    <row r="169" ht="15.75" customHeight="1" x14ac:dyDescent="0.5"/>
    <row r="170" ht="15.75" customHeight="1" x14ac:dyDescent="0.5"/>
    <row r="171" ht="15.75" customHeight="1" x14ac:dyDescent="0.5"/>
    <row r="172" ht="15.75" customHeight="1" x14ac:dyDescent="0.5"/>
    <row r="173" ht="15.75" customHeight="1" x14ac:dyDescent="0.5"/>
    <row r="174" ht="15.75" customHeight="1" x14ac:dyDescent="0.5"/>
    <row r="175" ht="15.75" customHeight="1" x14ac:dyDescent="0.5"/>
    <row r="176" ht="15.75" customHeight="1" x14ac:dyDescent="0.5"/>
    <row r="177" ht="15.75" customHeight="1" x14ac:dyDescent="0.5"/>
    <row r="178" ht="15.75" customHeight="1" x14ac:dyDescent="0.5"/>
    <row r="179" ht="15.75" customHeight="1" x14ac:dyDescent="0.5"/>
    <row r="180" ht="15.75" customHeight="1" x14ac:dyDescent="0.5"/>
    <row r="181" ht="15.75" customHeight="1" x14ac:dyDescent="0.5"/>
    <row r="182" ht="15.75" customHeight="1" x14ac:dyDescent="0.5"/>
    <row r="183" ht="15.75" customHeight="1" x14ac:dyDescent="0.5"/>
    <row r="184" ht="15.75" customHeight="1" x14ac:dyDescent="0.5"/>
    <row r="185" ht="15.75" customHeight="1" x14ac:dyDescent="0.5"/>
    <row r="186" ht="15.75" customHeight="1" x14ac:dyDescent="0.5"/>
    <row r="187" ht="15.75" customHeight="1" x14ac:dyDescent="0.5"/>
    <row r="188" ht="15.75" customHeight="1" x14ac:dyDescent="0.5"/>
    <row r="189" ht="15.75" customHeight="1" x14ac:dyDescent="0.5"/>
    <row r="190" ht="15.75" customHeight="1" x14ac:dyDescent="0.5"/>
    <row r="191" ht="15.75" customHeight="1" x14ac:dyDescent="0.5"/>
    <row r="192" ht="15.75" customHeight="1" x14ac:dyDescent="0.5"/>
    <row r="193" ht="15.75" customHeight="1" x14ac:dyDescent="0.5"/>
    <row r="194" ht="15.75" customHeight="1" x14ac:dyDescent="0.5"/>
    <row r="195" ht="15.75" customHeight="1" x14ac:dyDescent="0.5"/>
    <row r="196" ht="15.75" customHeight="1" x14ac:dyDescent="0.5"/>
    <row r="197" ht="15.75" customHeight="1" x14ac:dyDescent="0.5"/>
    <row r="198" ht="15.75" customHeight="1" x14ac:dyDescent="0.5"/>
    <row r="199" ht="15.75" customHeight="1" x14ac:dyDescent="0.5"/>
    <row r="200" ht="15.75" customHeight="1" x14ac:dyDescent="0.5"/>
    <row r="201" ht="15.75" customHeight="1" x14ac:dyDescent="0.5"/>
    <row r="202" ht="15.75" customHeight="1" x14ac:dyDescent="0.5"/>
    <row r="203" ht="15.75" customHeight="1" x14ac:dyDescent="0.5"/>
    <row r="204" ht="15.75" customHeight="1" x14ac:dyDescent="0.5"/>
    <row r="205" ht="15.75" customHeight="1" x14ac:dyDescent="0.5"/>
    <row r="206" ht="15.75" customHeight="1" x14ac:dyDescent="0.5"/>
    <row r="207" ht="15.75" customHeight="1" x14ac:dyDescent="0.5"/>
    <row r="208" ht="15.75" customHeight="1" x14ac:dyDescent="0.5"/>
    <row r="209" ht="15.75" customHeight="1" x14ac:dyDescent="0.5"/>
    <row r="210" ht="15.75" customHeight="1" x14ac:dyDescent="0.5"/>
    <row r="211" ht="15.75" customHeight="1" x14ac:dyDescent="0.5"/>
    <row r="212" ht="15.75" customHeight="1" x14ac:dyDescent="0.5"/>
    <row r="213" ht="15.75" customHeight="1" x14ac:dyDescent="0.5"/>
    <row r="214" ht="15.75" customHeight="1" x14ac:dyDescent="0.5"/>
    <row r="215" ht="15.75" customHeight="1" x14ac:dyDescent="0.5"/>
    <row r="216" ht="15.75" customHeight="1" x14ac:dyDescent="0.5"/>
    <row r="217" ht="15.75" customHeight="1" x14ac:dyDescent="0.5"/>
    <row r="218" ht="15.75" customHeight="1" x14ac:dyDescent="0.5"/>
    <row r="219" ht="15.75" customHeight="1" x14ac:dyDescent="0.5"/>
    <row r="220" ht="15.75" customHeight="1" x14ac:dyDescent="0.5"/>
    <row r="221" ht="15.75" customHeight="1" x14ac:dyDescent="0.5"/>
    <row r="222" ht="15.75" customHeight="1" x14ac:dyDescent="0.5"/>
    <row r="223" ht="15.75" customHeight="1" x14ac:dyDescent="0.5"/>
    <row r="224" ht="15.75" customHeight="1" x14ac:dyDescent="0.5"/>
    <row r="225" ht="15.75" customHeight="1" x14ac:dyDescent="0.5"/>
    <row r="226" ht="15.75" customHeight="1" x14ac:dyDescent="0.5"/>
    <row r="227" ht="15.75" customHeight="1" x14ac:dyDescent="0.5"/>
    <row r="228" ht="15.75" customHeight="1" x14ac:dyDescent="0.5"/>
    <row r="229" ht="15.75" customHeight="1" x14ac:dyDescent="0.5"/>
    <row r="230" ht="15.75" customHeight="1" x14ac:dyDescent="0.5"/>
    <row r="231" ht="15.75" customHeight="1" x14ac:dyDescent="0.5"/>
    <row r="232" ht="15.75" customHeight="1" x14ac:dyDescent="0.5"/>
    <row r="233" ht="15.75" customHeight="1" x14ac:dyDescent="0.5"/>
    <row r="234" ht="15.75" customHeight="1" x14ac:dyDescent="0.5"/>
    <row r="235" ht="15.75" customHeight="1" x14ac:dyDescent="0.5"/>
    <row r="236" ht="15.75" customHeight="1" x14ac:dyDescent="0.5"/>
    <row r="237" ht="15.75" customHeight="1" x14ac:dyDescent="0.5"/>
    <row r="238" ht="15.75" customHeight="1" x14ac:dyDescent="0.5"/>
    <row r="239" ht="15.75" customHeight="1" x14ac:dyDescent="0.5"/>
    <row r="240" ht="15.75" customHeight="1" x14ac:dyDescent="0.5"/>
    <row r="241" ht="15.75" customHeight="1" x14ac:dyDescent="0.5"/>
    <row r="242" ht="15.75" customHeight="1" x14ac:dyDescent="0.5"/>
    <row r="243" ht="15.75" customHeight="1" x14ac:dyDescent="0.5"/>
    <row r="244" ht="15.75" customHeight="1" x14ac:dyDescent="0.5"/>
    <row r="245" ht="15.75" customHeight="1" x14ac:dyDescent="0.5"/>
    <row r="246" ht="15.75" customHeight="1" x14ac:dyDescent="0.5"/>
    <row r="247" ht="15.75" customHeight="1" x14ac:dyDescent="0.5"/>
    <row r="248" ht="15.75" customHeight="1" x14ac:dyDescent="0.5"/>
    <row r="249" ht="15.75" customHeight="1" x14ac:dyDescent="0.5"/>
    <row r="250" ht="15.75" customHeight="1" x14ac:dyDescent="0.5"/>
    <row r="251" ht="15.75" customHeight="1" x14ac:dyDescent="0.5"/>
    <row r="252" ht="15.75" customHeight="1" x14ac:dyDescent="0.5"/>
    <row r="253" ht="15.75" customHeight="1" x14ac:dyDescent="0.5"/>
    <row r="254" ht="15.75" customHeight="1" x14ac:dyDescent="0.5"/>
    <row r="255" ht="15.75" customHeight="1" x14ac:dyDescent="0.5"/>
    <row r="256" ht="15.75" customHeight="1" x14ac:dyDescent="0.5"/>
    <row r="257" ht="15.75" customHeight="1" x14ac:dyDescent="0.5"/>
    <row r="258" ht="15.75" customHeight="1" x14ac:dyDescent="0.5"/>
    <row r="259" ht="15.75" customHeight="1" x14ac:dyDescent="0.5"/>
    <row r="260" ht="15.75" customHeight="1" x14ac:dyDescent="0.5"/>
    <row r="261" ht="15.75" customHeight="1" x14ac:dyDescent="0.5"/>
    <row r="262" ht="15.75" customHeight="1" x14ac:dyDescent="0.5"/>
    <row r="263" ht="15.75" customHeight="1" x14ac:dyDescent="0.5"/>
    <row r="264" ht="15.75" customHeight="1" x14ac:dyDescent="0.5"/>
    <row r="265" ht="15.75" customHeight="1" x14ac:dyDescent="0.5"/>
    <row r="266" ht="15.75" customHeight="1" x14ac:dyDescent="0.5"/>
    <row r="267" ht="15.75" customHeight="1" x14ac:dyDescent="0.5"/>
    <row r="268" ht="15.75" customHeight="1" x14ac:dyDescent="0.5"/>
    <row r="269" ht="15.75" customHeight="1" x14ac:dyDescent="0.5"/>
    <row r="270" ht="15.75" customHeight="1" x14ac:dyDescent="0.5"/>
    <row r="271" ht="15.75" customHeight="1" x14ac:dyDescent="0.5"/>
    <row r="272" ht="15.75" customHeight="1" x14ac:dyDescent="0.5"/>
    <row r="273" ht="15.75" customHeight="1" x14ac:dyDescent="0.5"/>
    <row r="274" ht="15.75" customHeight="1" x14ac:dyDescent="0.5"/>
    <row r="275" ht="15.75" customHeight="1" x14ac:dyDescent="0.5"/>
    <row r="276" ht="15.75" customHeight="1" x14ac:dyDescent="0.5"/>
    <row r="277" ht="15.75" customHeight="1" x14ac:dyDescent="0.5"/>
    <row r="278" ht="15.75" customHeight="1" x14ac:dyDescent="0.5"/>
    <row r="279" ht="15.75" customHeight="1" x14ac:dyDescent="0.5"/>
    <row r="280" ht="15.75" customHeight="1" x14ac:dyDescent="0.5"/>
    <row r="281" ht="15.75" customHeight="1" x14ac:dyDescent="0.5"/>
    <row r="282" ht="15.75" customHeight="1" x14ac:dyDescent="0.5"/>
    <row r="283" ht="15.75" customHeight="1" x14ac:dyDescent="0.5"/>
    <row r="284" ht="15.75" customHeight="1" x14ac:dyDescent="0.5"/>
    <row r="285" ht="15.75" customHeight="1" x14ac:dyDescent="0.5"/>
    <row r="286" ht="15.75" customHeight="1" x14ac:dyDescent="0.5"/>
    <row r="287" ht="15.75" customHeight="1" x14ac:dyDescent="0.5"/>
    <row r="288" ht="15.75" customHeight="1" x14ac:dyDescent="0.5"/>
    <row r="289" ht="15.75" customHeight="1" x14ac:dyDescent="0.5"/>
    <row r="290" ht="15.75" customHeight="1" x14ac:dyDescent="0.5"/>
    <row r="291" ht="15.75" customHeight="1" x14ac:dyDescent="0.5"/>
    <row r="292" ht="15.75" customHeight="1" x14ac:dyDescent="0.5"/>
    <row r="293" ht="15.75" customHeight="1" x14ac:dyDescent="0.5"/>
    <row r="294" ht="15.75" customHeight="1" x14ac:dyDescent="0.5"/>
    <row r="295" ht="15.75" customHeight="1" x14ac:dyDescent="0.5"/>
    <row r="296" ht="15.75" customHeight="1" x14ac:dyDescent="0.5"/>
    <row r="297" ht="15.75" customHeight="1" x14ac:dyDescent="0.5"/>
    <row r="298" ht="15.75" customHeight="1" x14ac:dyDescent="0.5"/>
    <row r="299" ht="15.75" customHeight="1" x14ac:dyDescent="0.5"/>
    <row r="300" ht="15.75" customHeight="1" x14ac:dyDescent="0.5"/>
    <row r="301" ht="15.75" customHeight="1" x14ac:dyDescent="0.5"/>
    <row r="302" ht="15.75" customHeight="1" x14ac:dyDescent="0.5"/>
    <row r="303" ht="15.75" customHeight="1" x14ac:dyDescent="0.5"/>
    <row r="304" ht="15.75" customHeight="1" x14ac:dyDescent="0.5"/>
    <row r="305" ht="15.75" customHeight="1" x14ac:dyDescent="0.5"/>
    <row r="306" ht="15.75" customHeight="1" x14ac:dyDescent="0.5"/>
    <row r="307" ht="15.75" customHeight="1" x14ac:dyDescent="0.5"/>
    <row r="308" ht="15.75" customHeight="1" x14ac:dyDescent="0.5"/>
    <row r="309" ht="15.75" customHeight="1" x14ac:dyDescent="0.5"/>
    <row r="310" ht="15.75" customHeight="1" x14ac:dyDescent="0.5"/>
    <row r="311" ht="15.75" customHeight="1" x14ac:dyDescent="0.5"/>
    <row r="312" ht="15.75" customHeight="1" x14ac:dyDescent="0.5"/>
    <row r="313" ht="15.75" customHeight="1" x14ac:dyDescent="0.5"/>
    <row r="314" ht="15.75" customHeight="1" x14ac:dyDescent="0.5"/>
    <row r="315" ht="15.75" customHeight="1" x14ac:dyDescent="0.5"/>
    <row r="316" ht="15.75" customHeight="1" x14ac:dyDescent="0.5"/>
    <row r="317" ht="15.75" customHeight="1" x14ac:dyDescent="0.5"/>
    <row r="318" ht="15.75" customHeight="1" x14ac:dyDescent="0.5"/>
    <row r="319" ht="15.75" customHeight="1" x14ac:dyDescent="0.5"/>
    <row r="320" ht="15.75" customHeight="1" x14ac:dyDescent="0.5"/>
    <row r="321" ht="15.75" customHeight="1" x14ac:dyDescent="0.5"/>
    <row r="322" ht="15.75" customHeight="1" x14ac:dyDescent="0.5"/>
    <row r="323" ht="15.75" customHeight="1" x14ac:dyDescent="0.5"/>
    <row r="324" ht="15.75" customHeight="1" x14ac:dyDescent="0.5"/>
    <row r="325" ht="15.75" customHeight="1" x14ac:dyDescent="0.5"/>
    <row r="326" ht="15.75" customHeight="1" x14ac:dyDescent="0.5"/>
    <row r="327" ht="15.75" customHeight="1" x14ac:dyDescent="0.5"/>
    <row r="328" ht="15.75" customHeight="1" x14ac:dyDescent="0.5"/>
    <row r="329" ht="15.75" customHeight="1" x14ac:dyDescent="0.5"/>
    <row r="330" ht="15.75" customHeight="1" x14ac:dyDescent="0.5"/>
    <row r="331" ht="15.75" customHeight="1" x14ac:dyDescent="0.5"/>
    <row r="332" ht="15.75" customHeight="1" x14ac:dyDescent="0.5"/>
    <row r="333" ht="15.75" customHeight="1" x14ac:dyDescent="0.5"/>
    <row r="334" ht="15.75" customHeight="1" x14ac:dyDescent="0.5"/>
    <row r="335" ht="15.75" customHeight="1" x14ac:dyDescent="0.5"/>
    <row r="336" ht="15.75" customHeight="1" x14ac:dyDescent="0.5"/>
    <row r="337" ht="15.75" customHeight="1" x14ac:dyDescent="0.5"/>
    <row r="338" ht="15.75" customHeight="1" x14ac:dyDescent="0.5"/>
    <row r="339" ht="15.75" customHeight="1" x14ac:dyDescent="0.5"/>
    <row r="340" ht="15.75" customHeight="1" x14ac:dyDescent="0.5"/>
    <row r="341" ht="15.75" customHeight="1" x14ac:dyDescent="0.5"/>
    <row r="342" ht="15.75" customHeight="1" x14ac:dyDescent="0.5"/>
    <row r="343" ht="15.75" customHeight="1" x14ac:dyDescent="0.5"/>
    <row r="344" ht="15.75" customHeight="1" x14ac:dyDescent="0.5"/>
    <row r="345" ht="15.75" customHeight="1" x14ac:dyDescent="0.5"/>
    <row r="346" ht="15.75" customHeight="1" x14ac:dyDescent="0.5"/>
    <row r="347" ht="15.75" customHeight="1" x14ac:dyDescent="0.5"/>
    <row r="348" ht="15.75" customHeight="1" x14ac:dyDescent="0.5"/>
    <row r="349" ht="15.75" customHeight="1" x14ac:dyDescent="0.5"/>
    <row r="350" ht="15.75" customHeight="1" x14ac:dyDescent="0.5"/>
    <row r="351" ht="15.75" customHeight="1" x14ac:dyDescent="0.5"/>
    <row r="352" ht="15.75" customHeight="1" x14ac:dyDescent="0.5"/>
    <row r="353" ht="15.75" customHeight="1" x14ac:dyDescent="0.5"/>
    <row r="354" ht="15.75" customHeight="1" x14ac:dyDescent="0.5"/>
    <row r="355" ht="15.75" customHeight="1" x14ac:dyDescent="0.5"/>
    <row r="356" ht="15.75" customHeight="1" x14ac:dyDescent="0.5"/>
    <row r="357" ht="15.75" customHeight="1" x14ac:dyDescent="0.5"/>
    <row r="358" ht="15.75" customHeight="1" x14ac:dyDescent="0.5"/>
    <row r="359" ht="15.75" customHeight="1" x14ac:dyDescent="0.5"/>
    <row r="360" ht="15.75" customHeight="1" x14ac:dyDescent="0.5"/>
    <row r="361" ht="15.75" customHeight="1" x14ac:dyDescent="0.5"/>
    <row r="362" ht="15.75" customHeight="1" x14ac:dyDescent="0.5"/>
    <row r="363" ht="15.75" customHeight="1" x14ac:dyDescent="0.5"/>
    <row r="364" ht="15.75" customHeight="1" x14ac:dyDescent="0.5"/>
    <row r="365" ht="15.75" customHeight="1" x14ac:dyDescent="0.5"/>
    <row r="366" ht="15.75" customHeight="1" x14ac:dyDescent="0.5"/>
    <row r="367" ht="15.75" customHeight="1" x14ac:dyDescent="0.5"/>
    <row r="368" ht="15.75" customHeight="1" x14ac:dyDescent="0.5"/>
    <row r="369" ht="15.75" customHeight="1" x14ac:dyDescent="0.5"/>
    <row r="370" ht="15.75" customHeight="1" x14ac:dyDescent="0.5"/>
    <row r="371" ht="15.75" customHeight="1" x14ac:dyDescent="0.5"/>
    <row r="372" ht="15.75" customHeight="1" x14ac:dyDescent="0.5"/>
    <row r="373" ht="15.75" customHeight="1" x14ac:dyDescent="0.5"/>
    <row r="374" ht="15.75" customHeight="1" x14ac:dyDescent="0.5"/>
    <row r="375" ht="15.75" customHeight="1" x14ac:dyDescent="0.5"/>
    <row r="376" ht="15.75" customHeight="1" x14ac:dyDescent="0.5"/>
    <row r="377" ht="15.75" customHeight="1" x14ac:dyDescent="0.5"/>
    <row r="378" ht="15.75" customHeight="1" x14ac:dyDescent="0.5"/>
    <row r="379" ht="15.75" customHeight="1" x14ac:dyDescent="0.5"/>
    <row r="380" ht="15.75" customHeight="1" x14ac:dyDescent="0.5"/>
    <row r="381" ht="15.75" customHeight="1" x14ac:dyDescent="0.5"/>
    <row r="382" ht="15.75" customHeight="1" x14ac:dyDescent="0.5"/>
    <row r="383" ht="15.75" customHeight="1" x14ac:dyDescent="0.5"/>
    <row r="384" ht="15.75" customHeight="1" x14ac:dyDescent="0.5"/>
    <row r="385" ht="15.75" customHeight="1" x14ac:dyDescent="0.5"/>
    <row r="386" ht="15.75" customHeight="1" x14ac:dyDescent="0.5"/>
    <row r="387" ht="15.75" customHeight="1" x14ac:dyDescent="0.5"/>
    <row r="388" ht="15.75" customHeight="1" x14ac:dyDescent="0.5"/>
    <row r="389" ht="15.75" customHeight="1" x14ac:dyDescent="0.5"/>
    <row r="390" ht="15.75" customHeight="1" x14ac:dyDescent="0.5"/>
    <row r="391" ht="15.75" customHeight="1" x14ac:dyDescent="0.5"/>
    <row r="392" ht="15.75" customHeight="1" x14ac:dyDescent="0.5"/>
    <row r="393" ht="15.75" customHeight="1" x14ac:dyDescent="0.5"/>
    <row r="394" ht="15.75" customHeight="1" x14ac:dyDescent="0.5"/>
    <row r="395" ht="15.75" customHeight="1" x14ac:dyDescent="0.5"/>
    <row r="396" ht="15.75" customHeight="1" x14ac:dyDescent="0.5"/>
    <row r="397" ht="15.75" customHeight="1" x14ac:dyDescent="0.5"/>
    <row r="398" ht="15.75" customHeight="1" x14ac:dyDescent="0.5"/>
    <row r="399" ht="15.75" customHeight="1" x14ac:dyDescent="0.5"/>
    <row r="400" ht="15.75" customHeight="1" x14ac:dyDescent="0.5"/>
    <row r="401" ht="15.75" customHeight="1" x14ac:dyDescent="0.5"/>
    <row r="402" ht="15.75" customHeight="1" x14ac:dyDescent="0.5"/>
    <row r="403" ht="15.75" customHeight="1" x14ac:dyDescent="0.5"/>
    <row r="404" ht="15.75" customHeight="1" x14ac:dyDescent="0.5"/>
    <row r="405" ht="15.75" customHeight="1" x14ac:dyDescent="0.5"/>
    <row r="406" ht="15.75" customHeight="1" x14ac:dyDescent="0.5"/>
    <row r="407" ht="15.75" customHeight="1" x14ac:dyDescent="0.5"/>
    <row r="408" ht="15.75" customHeight="1" x14ac:dyDescent="0.5"/>
    <row r="409" ht="15.75" customHeight="1" x14ac:dyDescent="0.5"/>
    <row r="410" ht="15.75" customHeight="1" x14ac:dyDescent="0.5"/>
    <row r="411" ht="15.75" customHeight="1" x14ac:dyDescent="0.5"/>
    <row r="412" ht="15.75" customHeight="1" x14ac:dyDescent="0.5"/>
    <row r="413" ht="15.75" customHeight="1" x14ac:dyDescent="0.5"/>
    <row r="414" ht="15.75" customHeight="1" x14ac:dyDescent="0.5"/>
    <row r="415" ht="15.75" customHeight="1" x14ac:dyDescent="0.5"/>
    <row r="416" ht="15.75" customHeight="1" x14ac:dyDescent="0.5"/>
    <row r="417" ht="15.75" customHeight="1" x14ac:dyDescent="0.5"/>
    <row r="418" ht="15.75" customHeight="1" x14ac:dyDescent="0.5"/>
    <row r="419" ht="15.75" customHeight="1" x14ac:dyDescent="0.5"/>
    <row r="420" ht="15.75" customHeight="1" x14ac:dyDescent="0.5"/>
    <row r="421" ht="15.75" customHeight="1" x14ac:dyDescent="0.5"/>
    <row r="422" ht="15.75" customHeight="1" x14ac:dyDescent="0.5"/>
    <row r="423" ht="15.75" customHeight="1" x14ac:dyDescent="0.5"/>
    <row r="424" ht="15.75" customHeight="1" x14ac:dyDescent="0.5"/>
    <row r="425" ht="15.75" customHeight="1" x14ac:dyDescent="0.5"/>
    <row r="426" ht="15.75" customHeight="1" x14ac:dyDescent="0.5"/>
    <row r="427" ht="15.75" customHeight="1" x14ac:dyDescent="0.5"/>
    <row r="428" ht="15.75" customHeight="1" x14ac:dyDescent="0.5"/>
    <row r="429" ht="15.75" customHeight="1" x14ac:dyDescent="0.5"/>
    <row r="430" ht="15.75" customHeight="1" x14ac:dyDescent="0.5"/>
    <row r="431" ht="15.75" customHeight="1" x14ac:dyDescent="0.5"/>
    <row r="432" ht="15.75" customHeight="1" x14ac:dyDescent="0.5"/>
    <row r="433" ht="15.75" customHeight="1" x14ac:dyDescent="0.5"/>
    <row r="434" ht="15.75" customHeight="1" x14ac:dyDescent="0.5"/>
    <row r="435" ht="15.75" customHeight="1" x14ac:dyDescent="0.5"/>
    <row r="436" ht="15.75" customHeight="1" x14ac:dyDescent="0.5"/>
    <row r="437" ht="15.75" customHeight="1" x14ac:dyDescent="0.5"/>
    <row r="438" ht="15.75" customHeight="1" x14ac:dyDescent="0.5"/>
    <row r="439" ht="15.75" customHeight="1" x14ac:dyDescent="0.5"/>
    <row r="440" ht="15.75" customHeight="1" x14ac:dyDescent="0.5"/>
    <row r="441" ht="15.75" customHeight="1" x14ac:dyDescent="0.5"/>
    <row r="442" ht="15.75" customHeight="1" x14ac:dyDescent="0.5"/>
    <row r="443" ht="15.75" customHeight="1" x14ac:dyDescent="0.5"/>
    <row r="444" ht="15.75" customHeight="1" x14ac:dyDescent="0.5"/>
    <row r="445" ht="15.75" customHeight="1" x14ac:dyDescent="0.5"/>
    <row r="446" ht="15.75" customHeight="1" x14ac:dyDescent="0.5"/>
    <row r="447" ht="15.75" customHeight="1" x14ac:dyDescent="0.5"/>
    <row r="448" ht="15.75" customHeight="1" x14ac:dyDescent="0.5"/>
    <row r="449" ht="15.75" customHeight="1" x14ac:dyDescent="0.5"/>
    <row r="450" ht="15.75" customHeight="1" x14ac:dyDescent="0.5"/>
    <row r="451" ht="15.75" customHeight="1" x14ac:dyDescent="0.5"/>
    <row r="452" ht="15.75" customHeight="1" x14ac:dyDescent="0.5"/>
    <row r="453" ht="15.75" customHeight="1" x14ac:dyDescent="0.5"/>
    <row r="454" ht="15.75" customHeight="1" x14ac:dyDescent="0.5"/>
    <row r="455" ht="15.75" customHeight="1" x14ac:dyDescent="0.5"/>
    <row r="456" ht="15.75" customHeight="1" x14ac:dyDescent="0.5"/>
    <row r="457" ht="15.75" customHeight="1" x14ac:dyDescent="0.5"/>
    <row r="458" ht="15.75" customHeight="1" x14ac:dyDescent="0.5"/>
    <row r="459" ht="15.75" customHeight="1" x14ac:dyDescent="0.5"/>
    <row r="460" ht="15.75" customHeight="1" x14ac:dyDescent="0.5"/>
    <row r="461" ht="15.75" customHeight="1" x14ac:dyDescent="0.5"/>
    <row r="462" ht="15.75" customHeight="1" x14ac:dyDescent="0.5"/>
    <row r="463" ht="15.75" customHeight="1" x14ac:dyDescent="0.5"/>
    <row r="464" ht="15.75" customHeight="1" x14ac:dyDescent="0.5"/>
    <row r="465" ht="15.75" customHeight="1" x14ac:dyDescent="0.5"/>
    <row r="466" ht="15.75" customHeight="1" x14ac:dyDescent="0.5"/>
    <row r="467" ht="15.75" customHeight="1" x14ac:dyDescent="0.5"/>
    <row r="468" ht="15.75" customHeight="1" x14ac:dyDescent="0.5"/>
    <row r="469" ht="15.75" customHeight="1" x14ac:dyDescent="0.5"/>
    <row r="470" ht="15.75" customHeight="1" x14ac:dyDescent="0.5"/>
    <row r="471" ht="15.75" customHeight="1" x14ac:dyDescent="0.5"/>
    <row r="472" ht="15.75" customHeight="1" x14ac:dyDescent="0.5"/>
    <row r="473" ht="15.75" customHeight="1" x14ac:dyDescent="0.5"/>
    <row r="474" ht="15.75" customHeight="1" x14ac:dyDescent="0.5"/>
    <row r="475" ht="15.75" customHeight="1" x14ac:dyDescent="0.5"/>
    <row r="476" ht="15.75" customHeight="1" x14ac:dyDescent="0.5"/>
    <row r="477" ht="15.75" customHeight="1" x14ac:dyDescent="0.5"/>
    <row r="478" ht="15.75" customHeight="1" x14ac:dyDescent="0.5"/>
    <row r="479" ht="15.75" customHeight="1" x14ac:dyDescent="0.5"/>
    <row r="480" ht="15.75" customHeight="1" x14ac:dyDescent="0.5"/>
    <row r="481" ht="15.75" customHeight="1" x14ac:dyDescent="0.5"/>
    <row r="482" ht="15.75" customHeight="1" x14ac:dyDescent="0.5"/>
    <row r="483" ht="15.75" customHeight="1" x14ac:dyDescent="0.5"/>
    <row r="484" ht="15.75" customHeight="1" x14ac:dyDescent="0.5"/>
    <row r="485" ht="15.75" customHeight="1" x14ac:dyDescent="0.5"/>
    <row r="486" ht="15.75" customHeight="1" x14ac:dyDescent="0.5"/>
    <row r="487" ht="15.75" customHeight="1" x14ac:dyDescent="0.5"/>
    <row r="488" ht="15.75" customHeight="1" x14ac:dyDescent="0.5"/>
    <row r="489" ht="15.75" customHeight="1" x14ac:dyDescent="0.5"/>
    <row r="490" ht="15.75" customHeight="1" x14ac:dyDescent="0.5"/>
    <row r="491" ht="15.75" customHeight="1" x14ac:dyDescent="0.5"/>
    <row r="492" ht="15.75" customHeight="1" x14ac:dyDescent="0.5"/>
    <row r="493" ht="15.75" customHeight="1" x14ac:dyDescent="0.5"/>
    <row r="494" ht="15.75" customHeight="1" x14ac:dyDescent="0.5"/>
    <row r="495" ht="15.75" customHeight="1" x14ac:dyDescent="0.5"/>
    <row r="496" ht="15.75" customHeight="1" x14ac:dyDescent="0.5"/>
    <row r="497" ht="15.75" customHeight="1" x14ac:dyDescent="0.5"/>
    <row r="498" ht="15.75" customHeight="1" x14ac:dyDescent="0.5"/>
    <row r="499" ht="15.75" customHeight="1" x14ac:dyDescent="0.5"/>
    <row r="500" ht="15.75" customHeight="1" x14ac:dyDescent="0.5"/>
    <row r="501" ht="15.75" customHeight="1" x14ac:dyDescent="0.5"/>
    <row r="502" ht="15.75" customHeight="1" x14ac:dyDescent="0.5"/>
    <row r="503" ht="15.75" customHeight="1" x14ac:dyDescent="0.5"/>
    <row r="504" ht="15.75" customHeight="1" x14ac:dyDescent="0.5"/>
    <row r="505" ht="15.75" customHeight="1" x14ac:dyDescent="0.5"/>
    <row r="506" ht="15.75" customHeight="1" x14ac:dyDescent="0.5"/>
    <row r="507" ht="15.75" customHeight="1" x14ac:dyDescent="0.5"/>
    <row r="508" ht="15.75" customHeight="1" x14ac:dyDescent="0.5"/>
    <row r="509" ht="15.75" customHeight="1" x14ac:dyDescent="0.5"/>
    <row r="510" ht="15.75" customHeight="1" x14ac:dyDescent="0.5"/>
    <row r="511" ht="15.75" customHeight="1" x14ac:dyDescent="0.5"/>
    <row r="512" ht="15.75" customHeight="1" x14ac:dyDescent="0.5"/>
    <row r="513" ht="15.75" customHeight="1" x14ac:dyDescent="0.5"/>
    <row r="514" ht="15.75" customHeight="1" x14ac:dyDescent="0.5"/>
    <row r="515" ht="15.75" customHeight="1" x14ac:dyDescent="0.5"/>
    <row r="516" ht="15.75" customHeight="1" x14ac:dyDescent="0.5"/>
    <row r="517" ht="15.75" customHeight="1" x14ac:dyDescent="0.5"/>
    <row r="518" ht="15.75" customHeight="1" x14ac:dyDescent="0.5"/>
    <row r="519" ht="15.75" customHeight="1" x14ac:dyDescent="0.5"/>
    <row r="520" ht="15.75" customHeight="1" x14ac:dyDescent="0.5"/>
    <row r="521" ht="15.75" customHeight="1" x14ac:dyDescent="0.5"/>
    <row r="522" ht="15.75" customHeight="1" x14ac:dyDescent="0.5"/>
    <row r="523" ht="15.75" customHeight="1" x14ac:dyDescent="0.5"/>
    <row r="524" ht="15.75" customHeight="1" x14ac:dyDescent="0.5"/>
    <row r="525" ht="15.75" customHeight="1" x14ac:dyDescent="0.5"/>
    <row r="526" ht="15.75" customHeight="1" x14ac:dyDescent="0.5"/>
    <row r="527" ht="15.75" customHeight="1" x14ac:dyDescent="0.5"/>
    <row r="528" ht="15.75" customHeight="1" x14ac:dyDescent="0.5"/>
    <row r="529" ht="15.75" customHeight="1" x14ac:dyDescent="0.5"/>
    <row r="530" ht="15.75" customHeight="1" x14ac:dyDescent="0.5"/>
    <row r="531" ht="15.75" customHeight="1" x14ac:dyDescent="0.5"/>
    <row r="532" ht="15.75" customHeight="1" x14ac:dyDescent="0.5"/>
    <row r="533" ht="15.75" customHeight="1" x14ac:dyDescent="0.5"/>
    <row r="534" ht="15.75" customHeight="1" x14ac:dyDescent="0.5"/>
    <row r="535" ht="15.75" customHeight="1" x14ac:dyDescent="0.5"/>
    <row r="536" ht="15.75" customHeight="1" x14ac:dyDescent="0.5"/>
    <row r="537" ht="15.75" customHeight="1" x14ac:dyDescent="0.5"/>
    <row r="538" ht="15.75" customHeight="1" x14ac:dyDescent="0.5"/>
    <row r="539" ht="15.75" customHeight="1" x14ac:dyDescent="0.5"/>
    <row r="540" ht="15.75" customHeight="1" x14ac:dyDescent="0.5"/>
    <row r="541" ht="15.75" customHeight="1" x14ac:dyDescent="0.5"/>
    <row r="542" ht="15.75" customHeight="1" x14ac:dyDescent="0.5"/>
    <row r="543" ht="15.75" customHeight="1" x14ac:dyDescent="0.5"/>
    <row r="544" ht="15.75" customHeight="1" x14ac:dyDescent="0.5"/>
    <row r="545" ht="15.75" customHeight="1" x14ac:dyDescent="0.5"/>
    <row r="546" ht="15.75" customHeight="1" x14ac:dyDescent="0.5"/>
    <row r="547" ht="15.75" customHeight="1" x14ac:dyDescent="0.5"/>
    <row r="548" ht="15.75" customHeight="1" x14ac:dyDescent="0.5"/>
    <row r="549" ht="15.75" customHeight="1" x14ac:dyDescent="0.5"/>
    <row r="550" ht="15.75" customHeight="1" x14ac:dyDescent="0.5"/>
    <row r="551" ht="15.75" customHeight="1" x14ac:dyDescent="0.5"/>
    <row r="552" ht="15.75" customHeight="1" x14ac:dyDescent="0.5"/>
    <row r="553" ht="15.75" customHeight="1" x14ac:dyDescent="0.5"/>
    <row r="554" ht="15.75" customHeight="1" x14ac:dyDescent="0.5"/>
    <row r="555" ht="15.75" customHeight="1" x14ac:dyDescent="0.5"/>
    <row r="556" ht="15.75" customHeight="1" x14ac:dyDescent="0.5"/>
    <row r="557" ht="15.75" customHeight="1" x14ac:dyDescent="0.5"/>
    <row r="558" ht="15.75" customHeight="1" x14ac:dyDescent="0.5"/>
    <row r="559" ht="15.75" customHeight="1" x14ac:dyDescent="0.5"/>
    <row r="560" ht="15.75" customHeight="1" x14ac:dyDescent="0.5"/>
    <row r="561" ht="15.75" customHeight="1" x14ac:dyDescent="0.5"/>
    <row r="562" ht="15.75" customHeight="1" x14ac:dyDescent="0.5"/>
    <row r="563" ht="15.75" customHeight="1" x14ac:dyDescent="0.5"/>
    <row r="564" ht="15.75" customHeight="1" x14ac:dyDescent="0.5"/>
    <row r="565" ht="15.75" customHeight="1" x14ac:dyDescent="0.5"/>
    <row r="566" ht="15.75" customHeight="1" x14ac:dyDescent="0.5"/>
    <row r="567" ht="15.75" customHeight="1" x14ac:dyDescent="0.5"/>
    <row r="568" ht="15.75" customHeight="1" x14ac:dyDescent="0.5"/>
    <row r="569" ht="15.75" customHeight="1" x14ac:dyDescent="0.5"/>
    <row r="570" ht="15.75" customHeight="1" x14ac:dyDescent="0.5"/>
    <row r="571" ht="15.75" customHeight="1" x14ac:dyDescent="0.5"/>
    <row r="572" ht="15.75" customHeight="1" x14ac:dyDescent="0.5"/>
    <row r="573" ht="15.75" customHeight="1" x14ac:dyDescent="0.5"/>
    <row r="574" ht="15.75" customHeight="1" x14ac:dyDescent="0.5"/>
    <row r="575" ht="15.75" customHeight="1" x14ac:dyDescent="0.5"/>
    <row r="576" ht="15.75" customHeight="1" x14ac:dyDescent="0.5"/>
    <row r="577" ht="15.75" customHeight="1" x14ac:dyDescent="0.5"/>
    <row r="578" ht="15.75" customHeight="1" x14ac:dyDescent="0.5"/>
    <row r="579" ht="15.75" customHeight="1" x14ac:dyDescent="0.5"/>
    <row r="580" ht="15.75" customHeight="1" x14ac:dyDescent="0.5"/>
    <row r="581" ht="15.75" customHeight="1" x14ac:dyDescent="0.5"/>
    <row r="582" ht="15.75" customHeight="1" x14ac:dyDescent="0.5"/>
    <row r="583" ht="15.75" customHeight="1" x14ac:dyDescent="0.5"/>
    <row r="584" ht="15.75" customHeight="1" x14ac:dyDescent="0.5"/>
    <row r="585" ht="15.75" customHeight="1" x14ac:dyDescent="0.5"/>
    <row r="586" ht="15.75" customHeight="1" x14ac:dyDescent="0.5"/>
    <row r="587" ht="15.75" customHeight="1" x14ac:dyDescent="0.5"/>
    <row r="588" ht="15.75" customHeight="1" x14ac:dyDescent="0.5"/>
    <row r="589" ht="15.75" customHeight="1" x14ac:dyDescent="0.5"/>
    <row r="590" ht="15.75" customHeight="1" x14ac:dyDescent="0.5"/>
    <row r="591" ht="15.75" customHeight="1" x14ac:dyDescent="0.5"/>
    <row r="592" ht="15.75" customHeight="1" x14ac:dyDescent="0.5"/>
    <row r="593" ht="15.75" customHeight="1" x14ac:dyDescent="0.5"/>
    <row r="594" ht="15.75" customHeight="1" x14ac:dyDescent="0.5"/>
    <row r="595" ht="15.75" customHeight="1" x14ac:dyDescent="0.5"/>
    <row r="596" ht="15.75" customHeight="1" x14ac:dyDescent="0.5"/>
    <row r="597" ht="15.75" customHeight="1" x14ac:dyDescent="0.5"/>
    <row r="598" ht="15.75" customHeight="1" x14ac:dyDescent="0.5"/>
    <row r="599" ht="15.75" customHeight="1" x14ac:dyDescent="0.5"/>
    <row r="600" ht="15.75" customHeight="1" x14ac:dyDescent="0.5"/>
    <row r="601" ht="15.75" customHeight="1" x14ac:dyDescent="0.5"/>
    <row r="602" ht="15.75" customHeight="1" x14ac:dyDescent="0.5"/>
    <row r="603" ht="15.75" customHeight="1" x14ac:dyDescent="0.5"/>
    <row r="604" ht="15.75" customHeight="1" x14ac:dyDescent="0.5"/>
    <row r="605" ht="15.75" customHeight="1" x14ac:dyDescent="0.5"/>
    <row r="606" ht="15.75" customHeight="1" x14ac:dyDescent="0.5"/>
    <row r="607" ht="15.75" customHeight="1" x14ac:dyDescent="0.5"/>
    <row r="608" ht="15.75" customHeight="1" x14ac:dyDescent="0.5"/>
    <row r="609" ht="15.75" customHeight="1" x14ac:dyDescent="0.5"/>
    <row r="610" ht="15.75" customHeight="1" x14ac:dyDescent="0.5"/>
    <row r="611" ht="15.75" customHeight="1" x14ac:dyDescent="0.5"/>
    <row r="612" ht="15.75" customHeight="1" x14ac:dyDescent="0.5"/>
    <row r="613" ht="15.75" customHeight="1" x14ac:dyDescent="0.5"/>
    <row r="614" ht="15.75" customHeight="1" x14ac:dyDescent="0.5"/>
    <row r="615" ht="15.75" customHeight="1" x14ac:dyDescent="0.5"/>
    <row r="616" ht="15.75" customHeight="1" x14ac:dyDescent="0.5"/>
    <row r="617" ht="15.75" customHeight="1" x14ac:dyDescent="0.5"/>
    <row r="618" ht="15.75" customHeight="1" x14ac:dyDescent="0.5"/>
    <row r="619" ht="15.75" customHeight="1" x14ac:dyDescent="0.5"/>
    <row r="620" ht="15.75" customHeight="1" x14ac:dyDescent="0.5"/>
    <row r="621" ht="15.75" customHeight="1" x14ac:dyDescent="0.5"/>
    <row r="622" ht="15.75" customHeight="1" x14ac:dyDescent="0.5"/>
    <row r="623" ht="15.75" customHeight="1" x14ac:dyDescent="0.5"/>
    <row r="624" ht="15.75" customHeight="1" x14ac:dyDescent="0.5"/>
    <row r="625" ht="15.75" customHeight="1" x14ac:dyDescent="0.5"/>
    <row r="626" ht="15.75" customHeight="1" x14ac:dyDescent="0.5"/>
    <row r="627" ht="15.75" customHeight="1" x14ac:dyDescent="0.5"/>
    <row r="628" ht="15.75" customHeight="1" x14ac:dyDescent="0.5"/>
    <row r="629" ht="15.75" customHeight="1" x14ac:dyDescent="0.5"/>
    <row r="630" ht="15.75" customHeight="1" x14ac:dyDescent="0.5"/>
    <row r="631" ht="15.75" customHeight="1" x14ac:dyDescent="0.5"/>
    <row r="632" ht="15.75" customHeight="1" x14ac:dyDescent="0.5"/>
    <row r="633" ht="15.75" customHeight="1" x14ac:dyDescent="0.5"/>
    <row r="634" ht="15.75" customHeight="1" x14ac:dyDescent="0.5"/>
    <row r="635" ht="15.75" customHeight="1" x14ac:dyDescent="0.5"/>
    <row r="636" ht="15.75" customHeight="1" x14ac:dyDescent="0.5"/>
    <row r="637" ht="15.75" customHeight="1" x14ac:dyDescent="0.5"/>
    <row r="638" ht="15.75" customHeight="1" x14ac:dyDescent="0.5"/>
    <row r="639" ht="15.75" customHeight="1" x14ac:dyDescent="0.5"/>
    <row r="640" ht="15.75" customHeight="1" x14ac:dyDescent="0.5"/>
    <row r="641" ht="15.75" customHeight="1" x14ac:dyDescent="0.5"/>
    <row r="642" ht="15.75" customHeight="1" x14ac:dyDescent="0.5"/>
    <row r="643" ht="15.75" customHeight="1" x14ac:dyDescent="0.5"/>
    <row r="644" ht="15.75" customHeight="1" x14ac:dyDescent="0.5"/>
    <row r="645" ht="15.75" customHeight="1" x14ac:dyDescent="0.5"/>
    <row r="646" ht="15.75" customHeight="1" x14ac:dyDescent="0.5"/>
    <row r="647" ht="15.75" customHeight="1" x14ac:dyDescent="0.5"/>
    <row r="648" ht="15.75" customHeight="1" x14ac:dyDescent="0.5"/>
    <row r="649" ht="15.75" customHeight="1" x14ac:dyDescent="0.5"/>
    <row r="650" ht="15.75" customHeight="1" x14ac:dyDescent="0.5"/>
    <row r="651" ht="15.75" customHeight="1" x14ac:dyDescent="0.5"/>
    <row r="652" ht="15.75" customHeight="1" x14ac:dyDescent="0.5"/>
    <row r="653" ht="15.75" customHeight="1" x14ac:dyDescent="0.5"/>
    <row r="654" ht="15.75" customHeight="1" x14ac:dyDescent="0.5"/>
    <row r="655" ht="15.75" customHeight="1" x14ac:dyDescent="0.5"/>
    <row r="656" ht="15.75" customHeight="1" x14ac:dyDescent="0.5"/>
    <row r="657" ht="15.75" customHeight="1" x14ac:dyDescent="0.5"/>
    <row r="658" ht="15.75" customHeight="1" x14ac:dyDescent="0.5"/>
    <row r="659" ht="15.75" customHeight="1" x14ac:dyDescent="0.5"/>
    <row r="660" ht="15.75" customHeight="1" x14ac:dyDescent="0.5"/>
    <row r="661" ht="15.75" customHeight="1" x14ac:dyDescent="0.5"/>
    <row r="662" ht="15.75" customHeight="1" x14ac:dyDescent="0.5"/>
    <row r="663" ht="15.75" customHeight="1" x14ac:dyDescent="0.5"/>
    <row r="664" ht="15.75" customHeight="1" x14ac:dyDescent="0.5"/>
    <row r="665" ht="15.75" customHeight="1" x14ac:dyDescent="0.5"/>
    <row r="666" ht="15.75" customHeight="1" x14ac:dyDescent="0.5"/>
    <row r="667" ht="15.75" customHeight="1" x14ac:dyDescent="0.5"/>
    <row r="668" ht="15.75" customHeight="1" x14ac:dyDescent="0.5"/>
    <row r="669" ht="15.75" customHeight="1" x14ac:dyDescent="0.5"/>
    <row r="670" ht="15.75" customHeight="1" x14ac:dyDescent="0.5"/>
    <row r="671" ht="15.75" customHeight="1" x14ac:dyDescent="0.5"/>
    <row r="672" ht="15.75" customHeight="1" x14ac:dyDescent="0.5"/>
    <row r="673" ht="15.75" customHeight="1" x14ac:dyDescent="0.5"/>
    <row r="674" ht="15.75" customHeight="1" x14ac:dyDescent="0.5"/>
    <row r="675" ht="15.75" customHeight="1" x14ac:dyDescent="0.5"/>
    <row r="676" ht="15.75" customHeight="1" x14ac:dyDescent="0.5"/>
    <row r="677" ht="15.75" customHeight="1" x14ac:dyDescent="0.5"/>
    <row r="678" ht="15.75" customHeight="1" x14ac:dyDescent="0.5"/>
    <row r="679" ht="15.75" customHeight="1" x14ac:dyDescent="0.5"/>
    <row r="680" ht="15.75" customHeight="1" x14ac:dyDescent="0.5"/>
    <row r="681" ht="15.75" customHeight="1" x14ac:dyDescent="0.5"/>
    <row r="682" ht="15.75" customHeight="1" x14ac:dyDescent="0.5"/>
    <row r="683" ht="15.75" customHeight="1" x14ac:dyDescent="0.5"/>
    <row r="684" ht="15.75" customHeight="1" x14ac:dyDescent="0.5"/>
    <row r="685" ht="15.75" customHeight="1" x14ac:dyDescent="0.5"/>
    <row r="686" ht="15.75" customHeight="1" x14ac:dyDescent="0.5"/>
    <row r="687" ht="15.75" customHeight="1" x14ac:dyDescent="0.5"/>
    <row r="688" ht="15.75" customHeight="1" x14ac:dyDescent="0.5"/>
    <row r="689" ht="15.75" customHeight="1" x14ac:dyDescent="0.5"/>
    <row r="690" ht="15.75" customHeight="1" x14ac:dyDescent="0.5"/>
    <row r="691" ht="15.75" customHeight="1" x14ac:dyDescent="0.5"/>
    <row r="692" ht="15.75" customHeight="1" x14ac:dyDescent="0.5"/>
    <row r="693" ht="15.75" customHeight="1" x14ac:dyDescent="0.5"/>
    <row r="694" ht="15.75" customHeight="1" x14ac:dyDescent="0.5"/>
    <row r="695" ht="15.75" customHeight="1" x14ac:dyDescent="0.5"/>
    <row r="696" ht="15.75" customHeight="1" x14ac:dyDescent="0.5"/>
    <row r="697" ht="15.75" customHeight="1" x14ac:dyDescent="0.5"/>
    <row r="698" ht="15.75" customHeight="1" x14ac:dyDescent="0.5"/>
    <row r="699" ht="15.75" customHeight="1" x14ac:dyDescent="0.5"/>
    <row r="700" ht="15.75" customHeight="1" x14ac:dyDescent="0.5"/>
    <row r="701" ht="15.75" customHeight="1" x14ac:dyDescent="0.5"/>
    <row r="702" ht="15.75" customHeight="1" x14ac:dyDescent="0.5"/>
    <row r="703" ht="15.75" customHeight="1" x14ac:dyDescent="0.5"/>
    <row r="704" ht="15.75" customHeight="1" x14ac:dyDescent="0.5"/>
    <row r="705" ht="15.75" customHeight="1" x14ac:dyDescent="0.5"/>
    <row r="706" ht="15.75" customHeight="1" x14ac:dyDescent="0.5"/>
    <row r="707" ht="15.75" customHeight="1" x14ac:dyDescent="0.5"/>
    <row r="708" ht="15.75" customHeight="1" x14ac:dyDescent="0.5"/>
    <row r="709" ht="15.75" customHeight="1" x14ac:dyDescent="0.5"/>
    <row r="710" ht="15.75" customHeight="1" x14ac:dyDescent="0.5"/>
    <row r="711" ht="15.75" customHeight="1" x14ac:dyDescent="0.5"/>
    <row r="712" ht="15.75" customHeight="1" x14ac:dyDescent="0.5"/>
    <row r="713" ht="15.75" customHeight="1" x14ac:dyDescent="0.5"/>
    <row r="714" ht="15.75" customHeight="1" x14ac:dyDescent="0.5"/>
    <row r="715" ht="15.75" customHeight="1" x14ac:dyDescent="0.5"/>
    <row r="716" ht="15.75" customHeight="1" x14ac:dyDescent="0.5"/>
    <row r="717" ht="15.75" customHeight="1" x14ac:dyDescent="0.5"/>
    <row r="718" ht="15.75" customHeight="1" x14ac:dyDescent="0.5"/>
    <row r="719" ht="15.75" customHeight="1" x14ac:dyDescent="0.5"/>
    <row r="720" ht="15.75" customHeight="1" x14ac:dyDescent="0.5"/>
    <row r="721" ht="15.75" customHeight="1" x14ac:dyDescent="0.5"/>
    <row r="722" ht="15.75" customHeight="1" x14ac:dyDescent="0.5"/>
    <row r="723" ht="15.75" customHeight="1" x14ac:dyDescent="0.5"/>
    <row r="724" ht="15.75" customHeight="1" x14ac:dyDescent="0.5"/>
    <row r="725" ht="15.75" customHeight="1" x14ac:dyDescent="0.5"/>
    <row r="726" ht="15.75" customHeight="1" x14ac:dyDescent="0.5"/>
    <row r="727" ht="15.75" customHeight="1" x14ac:dyDescent="0.5"/>
    <row r="728" ht="15.75" customHeight="1" x14ac:dyDescent="0.5"/>
    <row r="729" ht="15.75" customHeight="1" x14ac:dyDescent="0.5"/>
    <row r="730" ht="15.75" customHeight="1" x14ac:dyDescent="0.5"/>
    <row r="731" ht="15.75" customHeight="1" x14ac:dyDescent="0.5"/>
    <row r="732" ht="15.75" customHeight="1" x14ac:dyDescent="0.5"/>
    <row r="733" ht="15.75" customHeight="1" x14ac:dyDescent="0.5"/>
    <row r="734" ht="15.75" customHeight="1" x14ac:dyDescent="0.5"/>
    <row r="735" ht="15.75" customHeight="1" x14ac:dyDescent="0.5"/>
    <row r="736" ht="15.75" customHeight="1" x14ac:dyDescent="0.5"/>
    <row r="737" ht="15.75" customHeight="1" x14ac:dyDescent="0.5"/>
    <row r="738" ht="15.75" customHeight="1" x14ac:dyDescent="0.5"/>
    <row r="739" ht="15.75" customHeight="1" x14ac:dyDescent="0.5"/>
    <row r="740" ht="15.75" customHeight="1" x14ac:dyDescent="0.5"/>
    <row r="741" ht="15.75" customHeight="1" x14ac:dyDescent="0.5"/>
    <row r="742" ht="15.75" customHeight="1" x14ac:dyDescent="0.5"/>
    <row r="743" ht="15.75" customHeight="1" x14ac:dyDescent="0.5"/>
    <row r="744" ht="15.75" customHeight="1" x14ac:dyDescent="0.5"/>
    <row r="745" ht="15.75" customHeight="1" x14ac:dyDescent="0.5"/>
    <row r="746" ht="15.75" customHeight="1" x14ac:dyDescent="0.5"/>
    <row r="747" ht="15.75" customHeight="1" x14ac:dyDescent="0.5"/>
    <row r="748" ht="15.75" customHeight="1" x14ac:dyDescent="0.5"/>
    <row r="749" ht="15.75" customHeight="1" x14ac:dyDescent="0.5"/>
    <row r="750" ht="15.75" customHeight="1" x14ac:dyDescent="0.5"/>
    <row r="751" ht="15.75" customHeight="1" x14ac:dyDescent="0.5"/>
    <row r="752" ht="15.75" customHeight="1" x14ac:dyDescent="0.5"/>
    <row r="753" ht="15.75" customHeight="1" x14ac:dyDescent="0.5"/>
    <row r="754" ht="15.75" customHeight="1" x14ac:dyDescent="0.5"/>
    <row r="755" ht="15.75" customHeight="1" x14ac:dyDescent="0.5"/>
    <row r="756" ht="15.75" customHeight="1" x14ac:dyDescent="0.5"/>
    <row r="757" ht="15.75" customHeight="1" x14ac:dyDescent="0.5"/>
    <row r="758" ht="15.75" customHeight="1" x14ac:dyDescent="0.5"/>
    <row r="759" ht="15.75" customHeight="1" x14ac:dyDescent="0.5"/>
    <row r="760" ht="15.75" customHeight="1" x14ac:dyDescent="0.5"/>
    <row r="761" ht="15.75" customHeight="1" x14ac:dyDescent="0.5"/>
    <row r="762" ht="15.75" customHeight="1" x14ac:dyDescent="0.5"/>
    <row r="763" ht="15.75" customHeight="1" x14ac:dyDescent="0.5"/>
    <row r="764" ht="15.75" customHeight="1" x14ac:dyDescent="0.5"/>
    <row r="765" ht="15.75" customHeight="1" x14ac:dyDescent="0.5"/>
    <row r="766" ht="15.75" customHeight="1" x14ac:dyDescent="0.5"/>
    <row r="767" ht="15.75" customHeight="1" x14ac:dyDescent="0.5"/>
    <row r="768" ht="15.75" customHeight="1" x14ac:dyDescent="0.5"/>
    <row r="769" ht="15.75" customHeight="1" x14ac:dyDescent="0.5"/>
    <row r="770" ht="15.75" customHeight="1" x14ac:dyDescent="0.5"/>
    <row r="771" ht="15.75" customHeight="1" x14ac:dyDescent="0.5"/>
    <row r="772" ht="15.75" customHeight="1" x14ac:dyDescent="0.5"/>
    <row r="773" ht="15.75" customHeight="1" x14ac:dyDescent="0.5"/>
    <row r="774" ht="15.75" customHeight="1" x14ac:dyDescent="0.5"/>
    <row r="775" ht="15.75" customHeight="1" x14ac:dyDescent="0.5"/>
    <row r="776" ht="15.75" customHeight="1" x14ac:dyDescent="0.5"/>
    <row r="777" ht="15.75" customHeight="1" x14ac:dyDescent="0.5"/>
    <row r="778" ht="15.75" customHeight="1" x14ac:dyDescent="0.5"/>
    <row r="779" ht="15.75" customHeight="1" x14ac:dyDescent="0.5"/>
    <row r="780" ht="15.75" customHeight="1" x14ac:dyDescent="0.5"/>
    <row r="781" ht="15.75" customHeight="1" x14ac:dyDescent="0.5"/>
    <row r="782" ht="15.75" customHeight="1" x14ac:dyDescent="0.5"/>
    <row r="783" ht="15.75" customHeight="1" x14ac:dyDescent="0.5"/>
    <row r="784" ht="15.75" customHeight="1" x14ac:dyDescent="0.5"/>
    <row r="785" ht="15.75" customHeight="1" x14ac:dyDescent="0.5"/>
    <row r="786" ht="15.75" customHeight="1" x14ac:dyDescent="0.5"/>
    <row r="787" ht="15.75" customHeight="1" x14ac:dyDescent="0.5"/>
    <row r="788" ht="15.75" customHeight="1" x14ac:dyDescent="0.5"/>
    <row r="789" ht="15.75" customHeight="1" x14ac:dyDescent="0.5"/>
    <row r="790" ht="15.75" customHeight="1" x14ac:dyDescent="0.5"/>
    <row r="791" ht="15.75" customHeight="1" x14ac:dyDescent="0.5"/>
    <row r="792" ht="15.75" customHeight="1" x14ac:dyDescent="0.5"/>
    <row r="793" ht="15.75" customHeight="1" x14ac:dyDescent="0.5"/>
    <row r="794" ht="15.75" customHeight="1" x14ac:dyDescent="0.5"/>
    <row r="795" ht="15.75" customHeight="1" x14ac:dyDescent="0.5"/>
    <row r="796" ht="15.75" customHeight="1" x14ac:dyDescent="0.5"/>
    <row r="797" ht="15.75" customHeight="1" x14ac:dyDescent="0.5"/>
    <row r="798" ht="15.75" customHeight="1" x14ac:dyDescent="0.5"/>
    <row r="799" ht="15.75" customHeight="1" x14ac:dyDescent="0.5"/>
    <row r="800" ht="15.75" customHeight="1" x14ac:dyDescent="0.5"/>
    <row r="801" ht="15.75" customHeight="1" x14ac:dyDescent="0.5"/>
    <row r="802" ht="15.75" customHeight="1" x14ac:dyDescent="0.5"/>
    <row r="803" ht="15.75" customHeight="1" x14ac:dyDescent="0.5"/>
    <row r="804" ht="15.75" customHeight="1" x14ac:dyDescent="0.5"/>
    <row r="805" ht="15.75" customHeight="1" x14ac:dyDescent="0.5"/>
    <row r="806" ht="15.75" customHeight="1" x14ac:dyDescent="0.5"/>
    <row r="807" ht="15.75" customHeight="1" x14ac:dyDescent="0.5"/>
    <row r="808" ht="15.75" customHeight="1" x14ac:dyDescent="0.5"/>
    <row r="809" ht="15.75" customHeight="1" x14ac:dyDescent="0.5"/>
    <row r="810" ht="15.75" customHeight="1" x14ac:dyDescent="0.5"/>
    <row r="811" ht="15.75" customHeight="1" x14ac:dyDescent="0.5"/>
    <row r="812" ht="15.75" customHeight="1" x14ac:dyDescent="0.5"/>
    <row r="813" ht="15.75" customHeight="1" x14ac:dyDescent="0.5"/>
    <row r="814" ht="15.75" customHeight="1" x14ac:dyDescent="0.5"/>
    <row r="815" ht="15.75" customHeight="1" x14ac:dyDescent="0.5"/>
    <row r="816" ht="15.75" customHeight="1" x14ac:dyDescent="0.5"/>
    <row r="817" ht="15.75" customHeight="1" x14ac:dyDescent="0.5"/>
    <row r="818" ht="15.75" customHeight="1" x14ac:dyDescent="0.5"/>
    <row r="819" ht="15.75" customHeight="1" x14ac:dyDescent="0.5"/>
    <row r="820" ht="15.75" customHeight="1" x14ac:dyDescent="0.5"/>
    <row r="821" ht="15.75" customHeight="1" x14ac:dyDescent="0.5"/>
    <row r="822" ht="15.75" customHeight="1" x14ac:dyDescent="0.5"/>
    <row r="823" ht="15.75" customHeight="1" x14ac:dyDescent="0.5"/>
    <row r="824" ht="15.75" customHeight="1" x14ac:dyDescent="0.5"/>
    <row r="825" ht="15.75" customHeight="1" x14ac:dyDescent="0.5"/>
    <row r="826" ht="15.75" customHeight="1" x14ac:dyDescent="0.5"/>
    <row r="827" ht="15.75" customHeight="1" x14ac:dyDescent="0.5"/>
    <row r="828" ht="15.75" customHeight="1" x14ac:dyDescent="0.5"/>
    <row r="829" ht="15.75" customHeight="1" x14ac:dyDescent="0.5"/>
    <row r="830" ht="15.75" customHeight="1" x14ac:dyDescent="0.5"/>
    <row r="831" ht="15.75" customHeight="1" x14ac:dyDescent="0.5"/>
    <row r="832" ht="15.75" customHeight="1" x14ac:dyDescent="0.5"/>
    <row r="833" ht="15.75" customHeight="1" x14ac:dyDescent="0.5"/>
    <row r="834" ht="15.75" customHeight="1" x14ac:dyDescent="0.5"/>
    <row r="835" ht="15.75" customHeight="1" x14ac:dyDescent="0.5"/>
    <row r="836" ht="15.75" customHeight="1" x14ac:dyDescent="0.5"/>
    <row r="837" ht="15.75" customHeight="1" x14ac:dyDescent="0.5"/>
    <row r="838" ht="15.75" customHeight="1" x14ac:dyDescent="0.5"/>
    <row r="839" ht="15.75" customHeight="1" x14ac:dyDescent="0.5"/>
    <row r="840" ht="15.75" customHeight="1" x14ac:dyDescent="0.5"/>
    <row r="841" ht="15.75" customHeight="1" x14ac:dyDescent="0.5"/>
    <row r="842" ht="15.75" customHeight="1" x14ac:dyDescent="0.5"/>
    <row r="843" ht="15.75" customHeight="1" x14ac:dyDescent="0.5"/>
    <row r="844" ht="15.75" customHeight="1" x14ac:dyDescent="0.5"/>
    <row r="845" ht="15.75" customHeight="1" x14ac:dyDescent="0.5"/>
    <row r="846" ht="15.75" customHeight="1" x14ac:dyDescent="0.5"/>
    <row r="847" ht="15.75" customHeight="1" x14ac:dyDescent="0.5"/>
    <row r="848" ht="15.75" customHeight="1" x14ac:dyDescent="0.5"/>
    <row r="849" ht="15.75" customHeight="1" x14ac:dyDescent="0.5"/>
    <row r="850" ht="15.75" customHeight="1" x14ac:dyDescent="0.5"/>
    <row r="851" ht="15.75" customHeight="1" x14ac:dyDescent="0.5"/>
    <row r="852" ht="15.75" customHeight="1" x14ac:dyDescent="0.5"/>
    <row r="853" ht="15.75" customHeight="1" x14ac:dyDescent="0.5"/>
    <row r="854" ht="15.75" customHeight="1" x14ac:dyDescent="0.5"/>
    <row r="855" ht="15.75" customHeight="1" x14ac:dyDescent="0.5"/>
    <row r="856" ht="15.75" customHeight="1" x14ac:dyDescent="0.5"/>
    <row r="857" ht="15.75" customHeight="1" x14ac:dyDescent="0.5"/>
    <row r="858" ht="15.75" customHeight="1" x14ac:dyDescent="0.5"/>
    <row r="859" ht="15.75" customHeight="1" x14ac:dyDescent="0.5"/>
    <row r="860" ht="15.75" customHeight="1" x14ac:dyDescent="0.5"/>
    <row r="861" ht="15.75" customHeight="1" x14ac:dyDescent="0.5"/>
    <row r="862" ht="15.75" customHeight="1" x14ac:dyDescent="0.5"/>
    <row r="863" ht="15.75" customHeight="1" x14ac:dyDescent="0.5"/>
    <row r="864" ht="15.75" customHeight="1" x14ac:dyDescent="0.5"/>
    <row r="865" ht="15.75" customHeight="1" x14ac:dyDescent="0.5"/>
    <row r="866" ht="15.75" customHeight="1" x14ac:dyDescent="0.5"/>
    <row r="867" ht="15.75" customHeight="1" x14ac:dyDescent="0.5"/>
    <row r="868" ht="15.75" customHeight="1" x14ac:dyDescent="0.5"/>
    <row r="869" ht="15.75" customHeight="1" x14ac:dyDescent="0.5"/>
    <row r="870" ht="15.75" customHeight="1" x14ac:dyDescent="0.5"/>
    <row r="871" ht="15.75" customHeight="1" x14ac:dyDescent="0.5"/>
    <row r="872" ht="15.75" customHeight="1" x14ac:dyDescent="0.5"/>
    <row r="873" ht="15.75" customHeight="1" x14ac:dyDescent="0.5"/>
    <row r="874" ht="15.75" customHeight="1" x14ac:dyDescent="0.5"/>
    <row r="875" ht="15.75" customHeight="1" x14ac:dyDescent="0.5"/>
    <row r="876" ht="15.75" customHeight="1" x14ac:dyDescent="0.5"/>
    <row r="877" ht="15.75" customHeight="1" x14ac:dyDescent="0.5"/>
    <row r="878" ht="15.75" customHeight="1" x14ac:dyDescent="0.5"/>
    <row r="879" ht="15.75" customHeight="1" x14ac:dyDescent="0.5"/>
    <row r="880" ht="15.75" customHeight="1" x14ac:dyDescent="0.5"/>
    <row r="881" ht="15.75" customHeight="1" x14ac:dyDescent="0.5"/>
    <row r="882" ht="15.75" customHeight="1" x14ac:dyDescent="0.5"/>
    <row r="883" ht="15.75" customHeight="1" x14ac:dyDescent="0.5"/>
    <row r="884" ht="15.75" customHeight="1" x14ac:dyDescent="0.5"/>
    <row r="885" ht="15.75" customHeight="1" x14ac:dyDescent="0.5"/>
    <row r="886" ht="15.75" customHeight="1" x14ac:dyDescent="0.5"/>
    <row r="887" ht="15.75" customHeight="1" x14ac:dyDescent="0.5"/>
    <row r="888" ht="15.75" customHeight="1" x14ac:dyDescent="0.5"/>
    <row r="889" ht="15.75" customHeight="1" x14ac:dyDescent="0.5"/>
    <row r="890" ht="15.75" customHeight="1" x14ac:dyDescent="0.5"/>
    <row r="891" ht="15.75" customHeight="1" x14ac:dyDescent="0.5"/>
    <row r="892" ht="15.75" customHeight="1" x14ac:dyDescent="0.5"/>
    <row r="893" ht="15.75" customHeight="1" x14ac:dyDescent="0.5"/>
    <row r="894" ht="15.75" customHeight="1" x14ac:dyDescent="0.5"/>
    <row r="895" ht="15.75" customHeight="1" x14ac:dyDescent="0.5"/>
    <row r="896" ht="15.75" customHeight="1" x14ac:dyDescent="0.5"/>
    <row r="897" ht="15.75" customHeight="1" x14ac:dyDescent="0.5"/>
    <row r="898" ht="15.75" customHeight="1" x14ac:dyDescent="0.5"/>
    <row r="899" ht="15.75" customHeight="1" x14ac:dyDescent="0.5"/>
    <row r="900" ht="15.75" customHeight="1" x14ac:dyDescent="0.5"/>
    <row r="901" ht="15.75" customHeight="1" x14ac:dyDescent="0.5"/>
    <row r="902" ht="15.75" customHeight="1" x14ac:dyDescent="0.5"/>
    <row r="903" ht="15.75" customHeight="1" x14ac:dyDescent="0.5"/>
    <row r="904" ht="15.75" customHeight="1" x14ac:dyDescent="0.5"/>
    <row r="905" ht="15.75" customHeight="1" x14ac:dyDescent="0.5"/>
    <row r="906" ht="15.75" customHeight="1" x14ac:dyDescent="0.5"/>
    <row r="907" ht="15.75" customHeight="1" x14ac:dyDescent="0.5"/>
    <row r="908" ht="15.75" customHeight="1" x14ac:dyDescent="0.5"/>
    <row r="909" ht="15.75" customHeight="1" x14ac:dyDescent="0.5"/>
    <row r="910" ht="15.75" customHeight="1" x14ac:dyDescent="0.5"/>
    <row r="911" ht="15.75" customHeight="1" x14ac:dyDescent="0.5"/>
    <row r="912" ht="15.75" customHeight="1" x14ac:dyDescent="0.5"/>
    <row r="913" ht="15.75" customHeight="1" x14ac:dyDescent="0.5"/>
    <row r="914" ht="15.75" customHeight="1" x14ac:dyDescent="0.5"/>
    <row r="915" ht="15.75" customHeight="1" x14ac:dyDescent="0.5"/>
    <row r="916" ht="15.75" customHeight="1" x14ac:dyDescent="0.5"/>
    <row r="917" ht="15.75" customHeight="1" x14ac:dyDescent="0.5"/>
    <row r="918" ht="15.75" customHeight="1" x14ac:dyDescent="0.5"/>
    <row r="919" ht="15.75" customHeight="1" x14ac:dyDescent="0.5"/>
    <row r="920" ht="15.75" customHeight="1" x14ac:dyDescent="0.5"/>
    <row r="921" ht="15.75" customHeight="1" x14ac:dyDescent="0.5"/>
    <row r="922" ht="15.75" customHeight="1" x14ac:dyDescent="0.5"/>
    <row r="923" ht="15.75" customHeight="1" x14ac:dyDescent="0.5"/>
    <row r="924" ht="15.75" customHeight="1" x14ac:dyDescent="0.5"/>
    <row r="925" ht="15.75" customHeight="1" x14ac:dyDescent="0.5"/>
    <row r="926" ht="15.75" customHeight="1" x14ac:dyDescent="0.5"/>
    <row r="927" ht="15.75" customHeight="1" x14ac:dyDescent="0.5"/>
    <row r="928" ht="15.75" customHeight="1" x14ac:dyDescent="0.5"/>
    <row r="929" ht="15.75" customHeight="1" x14ac:dyDescent="0.5"/>
    <row r="930" ht="15.75" customHeight="1" x14ac:dyDescent="0.5"/>
    <row r="931" ht="15.75" customHeight="1" x14ac:dyDescent="0.5"/>
    <row r="932" ht="15.75" customHeight="1" x14ac:dyDescent="0.5"/>
    <row r="933" ht="15.75" customHeight="1" x14ac:dyDescent="0.5"/>
    <row r="934" ht="15.75" customHeight="1" x14ac:dyDescent="0.5"/>
    <row r="935" ht="15.75" customHeight="1" x14ac:dyDescent="0.5"/>
    <row r="936" ht="15.75" customHeight="1" x14ac:dyDescent="0.5"/>
    <row r="937" ht="15.75" customHeight="1" x14ac:dyDescent="0.5"/>
    <row r="938" ht="15.75" customHeight="1" x14ac:dyDescent="0.5"/>
    <row r="939" ht="15.75" customHeight="1" x14ac:dyDescent="0.5"/>
    <row r="940" ht="15.75" customHeight="1" x14ac:dyDescent="0.5"/>
    <row r="941" ht="15.75" customHeight="1" x14ac:dyDescent="0.5"/>
    <row r="942" ht="15.75" customHeight="1" x14ac:dyDescent="0.5"/>
    <row r="943" ht="15.75" customHeight="1" x14ac:dyDescent="0.5"/>
    <row r="944" ht="15.75" customHeight="1" x14ac:dyDescent="0.5"/>
    <row r="945" ht="15.75" customHeight="1" x14ac:dyDescent="0.5"/>
    <row r="946" ht="15.75" customHeight="1" x14ac:dyDescent="0.5"/>
    <row r="947" ht="15.75" customHeight="1" x14ac:dyDescent="0.5"/>
    <row r="948" ht="15.75" customHeight="1" x14ac:dyDescent="0.5"/>
    <row r="949" ht="15.75" customHeight="1" x14ac:dyDescent="0.5"/>
    <row r="950" ht="15.75" customHeight="1" x14ac:dyDescent="0.5"/>
    <row r="951" ht="15.75" customHeight="1" x14ac:dyDescent="0.5"/>
    <row r="952" ht="15.75" customHeight="1" x14ac:dyDescent="0.5"/>
    <row r="953" ht="15.75" customHeight="1" x14ac:dyDescent="0.5"/>
    <row r="954" ht="15.75" customHeight="1" x14ac:dyDescent="0.5"/>
    <row r="955" ht="15.75" customHeight="1" x14ac:dyDescent="0.5"/>
    <row r="956" ht="15.75" customHeight="1" x14ac:dyDescent="0.5"/>
    <row r="957" ht="15.75" customHeight="1" x14ac:dyDescent="0.5"/>
    <row r="958" ht="15.75" customHeight="1" x14ac:dyDescent="0.5"/>
    <row r="959" ht="15.75" customHeight="1" x14ac:dyDescent="0.5"/>
    <row r="960" ht="15.75" customHeight="1" x14ac:dyDescent="0.5"/>
    <row r="961" ht="15.75" customHeight="1" x14ac:dyDescent="0.5"/>
    <row r="962" ht="15.75" customHeight="1" x14ac:dyDescent="0.5"/>
    <row r="963" ht="15.75" customHeight="1" x14ac:dyDescent="0.5"/>
    <row r="964" ht="15.75" customHeight="1" x14ac:dyDescent="0.5"/>
    <row r="965" ht="15.75" customHeight="1" x14ac:dyDescent="0.5"/>
    <row r="966" ht="15.75" customHeight="1" x14ac:dyDescent="0.5"/>
    <row r="967" ht="15.75" customHeight="1" x14ac:dyDescent="0.5"/>
    <row r="968" ht="15.75" customHeight="1" x14ac:dyDescent="0.5"/>
    <row r="969" ht="15.75" customHeight="1" x14ac:dyDescent="0.5"/>
    <row r="970" ht="15.75" customHeight="1" x14ac:dyDescent="0.5"/>
    <row r="971" ht="15.75" customHeight="1" x14ac:dyDescent="0.5"/>
    <row r="972" ht="15.75" customHeight="1" x14ac:dyDescent="0.5"/>
    <row r="973" ht="15.75" customHeight="1" x14ac:dyDescent="0.5"/>
    <row r="974" ht="15.75" customHeight="1" x14ac:dyDescent="0.5"/>
    <row r="975" ht="15.75" customHeight="1" x14ac:dyDescent="0.5"/>
    <row r="976" ht="15.75" customHeight="1" x14ac:dyDescent="0.5"/>
    <row r="977" ht="15.75" customHeight="1" x14ac:dyDescent="0.5"/>
    <row r="978" ht="15.75" customHeight="1" x14ac:dyDescent="0.5"/>
    <row r="979" ht="15.75" customHeight="1" x14ac:dyDescent="0.5"/>
    <row r="980" ht="15.75" customHeight="1" x14ac:dyDescent="0.5"/>
    <row r="981" ht="15.75" customHeight="1" x14ac:dyDescent="0.5"/>
    <row r="982" ht="15.75" customHeight="1" x14ac:dyDescent="0.5"/>
    <row r="983" ht="15.75" customHeight="1" x14ac:dyDescent="0.5"/>
    <row r="984" ht="15.75" customHeight="1" x14ac:dyDescent="0.5"/>
    <row r="985" ht="15.75" customHeight="1" x14ac:dyDescent="0.5"/>
    <row r="986" ht="15.75" customHeight="1" x14ac:dyDescent="0.5"/>
    <row r="987" ht="15.75" customHeight="1" x14ac:dyDescent="0.5"/>
    <row r="988" ht="15.75" customHeight="1" x14ac:dyDescent="0.5"/>
    <row r="989" ht="15.75" customHeight="1" x14ac:dyDescent="0.5"/>
    <row r="990" ht="15.75" customHeight="1" x14ac:dyDescent="0.5"/>
    <row r="991" ht="15.75" customHeight="1" x14ac:dyDescent="0.5"/>
    <row r="992" ht="15.75" customHeight="1" x14ac:dyDescent="0.5"/>
    <row r="993" ht="15.75" customHeight="1" x14ac:dyDescent="0.5"/>
    <row r="994" ht="15.75" customHeight="1" x14ac:dyDescent="0.5"/>
    <row r="995" ht="15.75" customHeight="1" x14ac:dyDescent="0.5"/>
    <row r="996" ht="15.75" customHeight="1" x14ac:dyDescent="0.5"/>
    <row r="997" ht="15.75" customHeight="1" x14ac:dyDescent="0.5"/>
    <row r="998" ht="15.75" customHeight="1" x14ac:dyDescent="0.5"/>
    <row r="999" ht="15.75" customHeight="1" x14ac:dyDescent="0.5"/>
    <row r="1000" ht="15.75" customHeight="1" x14ac:dyDescent="0.5"/>
    <row r="1001" ht="15.75" customHeight="1" x14ac:dyDescent="0.5"/>
    <row r="1002" ht="15.75" customHeight="1" x14ac:dyDescent="0.5"/>
  </sheetData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235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Cover</vt:lpstr>
      <vt:lpstr>Business Plan Simulation</vt:lpstr>
      <vt:lpstr>Authors</vt:lpstr>
      <vt:lpstr>Cover!Area_stampa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Giorgio Valentinuz</cp:lastModifiedBy>
  <cp:revision>13</cp:revision>
  <dcterms:created xsi:type="dcterms:W3CDTF">2020-05-21T22:19:48Z</dcterms:created>
  <dcterms:modified xsi:type="dcterms:W3CDTF">2023-04-12T10:37:56Z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