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3-24\Esercizi\2tubi\"/>
    </mc:Choice>
  </mc:AlternateContent>
  <xr:revisionPtr revIDLastSave="0" documentId="13_ncr:1_{27AF1759-733B-41D1-93C5-1C2530568A9A}" xr6:coauthVersionLast="36" xr6:coauthVersionMax="36" xr10:uidLastSave="{00000000-0000-0000-0000-000000000000}"/>
  <bookViews>
    <workbookView xWindow="0" yWindow="0" windowWidth="23040" windowHeight="8616" xr2:uid="{00000000-000D-0000-FFFF-FFFF00000000}"/>
  </bookViews>
  <sheets>
    <sheet name="dati" sheetId="1" r:id="rId1"/>
    <sheet name="ambiente 1" sheetId="2" r:id="rId2"/>
    <sheet name="ambiente 2" sheetId="3" r:id="rId3"/>
    <sheet name="ambiente 3" sheetId="4" r:id="rId4"/>
    <sheet name="Foglio3" sheetId="10" r:id="rId5"/>
    <sheet name="Foglio1" sheetId="11" r:id="rId6"/>
  </sheets>
  <definedNames>
    <definedName name="Kv">dati!$B$15</definedName>
    <definedName name="mu">dati!$B$17</definedName>
    <definedName name="rho">dati!$B$16</definedName>
    <definedName name="sumcsi">dati!$B$14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N2" i="2" l="1"/>
  <c r="B9" i="4" l="1"/>
  <c r="B4" i="4"/>
  <c r="B5" i="4" s="1"/>
  <c r="B4" i="3"/>
  <c r="D2" i="3"/>
  <c r="B5" i="3" l="1"/>
  <c r="B11" i="4"/>
  <c r="B6" i="4"/>
  <c r="B7" i="4" s="1"/>
  <c r="B8" i="4" s="1"/>
  <c r="B10" i="4" s="1"/>
  <c r="B12" i="4" s="1"/>
  <c r="B11" i="3"/>
  <c r="B6" i="3"/>
  <c r="B7" i="3" l="1"/>
  <c r="B8" i="3" s="1"/>
  <c r="B10" i="3" s="1"/>
  <c r="B12" i="3" s="1"/>
  <c r="D2" i="2" l="1"/>
  <c r="D2" i="4" l="1"/>
</calcChain>
</file>

<file path=xl/sharedStrings.xml><?xml version="1.0" encoding="utf-8"?>
<sst xmlns="http://schemas.openxmlformats.org/spreadsheetml/2006/main" count="175" uniqueCount="61">
  <si>
    <t>m^3/h</t>
  </si>
  <si>
    <t>derivazione T</t>
  </si>
  <si>
    <t>confluenza T</t>
  </si>
  <si>
    <t>restringimento sez</t>
  </si>
  <si>
    <t>allargamento sez.</t>
  </si>
  <si>
    <t>m</t>
  </si>
  <si>
    <t>L derivazioni A/R</t>
  </si>
  <si>
    <t>rho</t>
  </si>
  <si>
    <t>kg/m^3</t>
  </si>
  <si>
    <t>mu</t>
  </si>
  <si>
    <t>kg m/s</t>
  </si>
  <si>
    <t>Pa</t>
  </si>
  <si>
    <t>A</t>
  </si>
  <si>
    <t>m^2</t>
  </si>
  <si>
    <t>u</t>
  </si>
  <si>
    <t>m/s</t>
  </si>
  <si>
    <t>Re</t>
  </si>
  <si>
    <t>Fa</t>
  </si>
  <si>
    <t>Dp_d</t>
  </si>
  <si>
    <t>Dp_c</t>
  </si>
  <si>
    <t>l/h</t>
  </si>
  <si>
    <t>Pa/m</t>
  </si>
  <si>
    <t>G</t>
  </si>
  <si>
    <t>d</t>
  </si>
  <si>
    <t>Dp_sat</t>
  </si>
  <si>
    <t xml:space="preserve">r </t>
  </si>
  <si>
    <t>Dp_t</t>
  </si>
  <si>
    <t>sum csi</t>
  </si>
  <si>
    <t>m^3/s</t>
  </si>
  <si>
    <t>ambiente</t>
  </si>
  <si>
    <t>Conductivity: k</t>
  </si>
  <si>
    <t>Prandtl number:</t>
  </si>
  <si>
    <t xml:space="preserve">Density: </t>
  </si>
  <si>
    <t>(kg/m^3)</t>
  </si>
  <si>
    <t xml:space="preserve">Dynamic Viscosity: </t>
  </si>
  <si>
    <t>(kg/m.s)</t>
  </si>
  <si>
    <t xml:space="preserve">Kinematic Viscosity: </t>
  </si>
  <si>
    <t>(m^2/s)</t>
  </si>
  <si>
    <t>Specific Heat: cp</t>
  </si>
  <si>
    <t>(J/kg.K)</t>
  </si>
  <si>
    <t>(W/m.K)</t>
  </si>
  <si>
    <t xml:space="preserve">Thermal Diffusivity: </t>
  </si>
  <si>
    <t xml:space="preserve">Thermal Expansion Coefficient: </t>
  </si>
  <si>
    <t>(1/K)</t>
  </si>
  <si>
    <t>ambiente 1</t>
  </si>
  <si>
    <t>ambiente 2</t>
  </si>
  <si>
    <t>ambiente 3</t>
  </si>
  <si>
    <t>collegamento  3-2</t>
  </si>
  <si>
    <t>sumcsi derivazioni</t>
  </si>
  <si>
    <t>Kv terminale</t>
  </si>
  <si>
    <t>Dp_2</t>
  </si>
  <si>
    <t>Dp3</t>
  </si>
  <si>
    <t>collegamento 2-1-A</t>
  </si>
  <si>
    <t>Dp2-1-m</t>
  </si>
  <si>
    <t>collegamento 1-2-A</t>
  </si>
  <si>
    <t>Dp2-1-r</t>
  </si>
  <si>
    <t>Dp3-2_M</t>
  </si>
  <si>
    <t>collegamento  3-2-r</t>
  </si>
  <si>
    <t>Dp3-2 r</t>
  </si>
  <si>
    <t>L anello A</t>
  </si>
  <si>
    <t>L anello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</si>
</sst>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1" fontId="0" fillId="0" borderId="1" xfId="0" quotePrefix="1" applyNumberFormat="1" applyBorder="1" applyAlignment="1">
      <alignment horizontal="right" vertical="center" wrapText="1"/>
    </xf>
    <xf numFmtId="164" fontId="0" fillId="0" borderId="0" xfId="0" applyNumberFormat="1"/>
    <xf numFmtId="165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22</xdr:row>
      <xdr:rowOff>114300</xdr:rowOff>
    </xdr:from>
    <xdr:to>
      <xdr:col>6</xdr:col>
      <xdr:colOff>56541</xdr:colOff>
      <xdr:row>42</xdr:row>
      <xdr:rowOff>62974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8F6A7B6-2E92-4100-BBD1-D038A3524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4038600"/>
          <a:ext cx="4590441" cy="375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0</xdr:rowOff>
    </xdr:from>
    <xdr:to>
      <xdr:col>14</xdr:col>
      <xdr:colOff>496060</xdr:colOff>
      <xdr:row>18</xdr:row>
      <xdr:rowOff>61251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7AA3077-0BA6-47B5-937D-BEB0919F3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" y="0"/>
          <a:ext cx="8771380" cy="33530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68580</xdr:rowOff>
    </xdr:from>
    <xdr:to>
      <xdr:col>14</xdr:col>
      <xdr:colOff>236980</xdr:colOff>
      <xdr:row>37</xdr:row>
      <xdr:rowOff>167934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5376925-D4B9-4540-9C6D-3A4CB8BC7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43300"/>
          <a:ext cx="8771380" cy="3391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130" zoomScaleNormal="130" workbookViewId="0">
      <selection activeCell="E16" sqref="E16"/>
    </sheetView>
  </sheetViews>
  <sheetFormatPr defaultRowHeight="14.4" x14ac:dyDescent="0.3"/>
  <cols>
    <col min="1" max="1" width="21.77734375" customWidth="1"/>
    <col min="2" max="2" width="9.88671875" bestFit="1" customWidth="1"/>
    <col min="5" max="5" width="30.33203125" customWidth="1"/>
  </cols>
  <sheetData>
    <row r="1" spans="1:7" x14ac:dyDescent="0.3">
      <c r="A1" t="s">
        <v>29</v>
      </c>
      <c r="B1" t="s">
        <v>20</v>
      </c>
      <c r="E1" t="s">
        <v>32</v>
      </c>
      <c r="F1">
        <v>1042.5999999999999</v>
      </c>
      <c r="G1" t="s">
        <v>33</v>
      </c>
    </row>
    <row r="2" spans="1:7" x14ac:dyDescent="0.3">
      <c r="A2" s="2">
        <v>1</v>
      </c>
      <c r="B2">
        <v>430</v>
      </c>
      <c r="E2" t="s">
        <v>34</v>
      </c>
      <c r="F2">
        <v>3.0438000000000002E-3</v>
      </c>
      <c r="G2" t="s">
        <v>35</v>
      </c>
    </row>
    <row r="3" spans="1:7" x14ac:dyDescent="0.3">
      <c r="A3" s="2">
        <v>2</v>
      </c>
      <c r="B3">
        <v>360</v>
      </c>
      <c r="E3" t="s">
        <v>36</v>
      </c>
      <c r="F3">
        <v>2.9195000000000002E-6</v>
      </c>
      <c r="G3" t="s">
        <v>37</v>
      </c>
    </row>
    <row r="4" spans="1:7" x14ac:dyDescent="0.3">
      <c r="A4" s="2">
        <v>3</v>
      </c>
      <c r="B4">
        <v>360</v>
      </c>
      <c r="E4" t="s">
        <v>38</v>
      </c>
      <c r="F4">
        <v>3681.6</v>
      </c>
      <c r="G4" t="s">
        <v>39</v>
      </c>
    </row>
    <row r="5" spans="1:7" x14ac:dyDescent="0.3">
      <c r="E5" t="s">
        <v>30</v>
      </c>
      <c r="F5">
        <v>0.47704000000000002</v>
      </c>
      <c r="G5" t="s">
        <v>40</v>
      </c>
    </row>
    <row r="6" spans="1:7" x14ac:dyDescent="0.3">
      <c r="E6" t="s">
        <v>31</v>
      </c>
      <c r="F6">
        <v>23.491</v>
      </c>
    </row>
    <row r="7" spans="1:7" x14ac:dyDescent="0.3">
      <c r="A7" t="s">
        <v>1</v>
      </c>
      <c r="B7">
        <v>1</v>
      </c>
      <c r="E7" t="s">
        <v>41</v>
      </c>
      <c r="F7">
        <v>1.2428E-7</v>
      </c>
      <c r="G7" t="s">
        <v>37</v>
      </c>
    </row>
    <row r="8" spans="1:7" x14ac:dyDescent="0.3">
      <c r="A8" t="s">
        <v>2</v>
      </c>
      <c r="B8">
        <v>1</v>
      </c>
      <c r="E8" t="s">
        <v>42</v>
      </c>
      <c r="F8">
        <v>3.5317E-3</v>
      </c>
      <c r="G8" t="s">
        <v>43</v>
      </c>
    </row>
    <row r="9" spans="1:7" x14ac:dyDescent="0.3">
      <c r="A9" t="s">
        <v>3</v>
      </c>
      <c r="B9">
        <v>1</v>
      </c>
    </row>
    <row r="10" spans="1:7" x14ac:dyDescent="0.3">
      <c r="A10" t="s">
        <v>4</v>
      </c>
      <c r="B10">
        <v>0.5</v>
      </c>
    </row>
    <row r="11" spans="1:7" ht="12.6" customHeight="1" x14ac:dyDescent="0.3">
      <c r="A11" t="s">
        <v>6</v>
      </c>
      <c r="B11">
        <v>6</v>
      </c>
      <c r="C11" t="s">
        <v>5</v>
      </c>
    </row>
    <row r="12" spans="1:7" ht="12.6" customHeight="1" x14ac:dyDescent="0.3">
      <c r="A12" t="s">
        <v>59</v>
      </c>
      <c r="B12">
        <v>3</v>
      </c>
    </row>
    <row r="13" spans="1:7" ht="12.6" customHeight="1" x14ac:dyDescent="0.3">
      <c r="A13" t="s">
        <v>60</v>
      </c>
      <c r="B13">
        <v>3</v>
      </c>
      <c r="C13" t="s">
        <v>5</v>
      </c>
    </row>
    <row r="14" spans="1:7" x14ac:dyDescent="0.3">
      <c r="A14" t="s">
        <v>48</v>
      </c>
      <c r="B14">
        <v>8</v>
      </c>
    </row>
    <row r="15" spans="1:7" x14ac:dyDescent="0.3">
      <c r="A15" t="s">
        <v>49</v>
      </c>
      <c r="B15">
        <v>2.1</v>
      </c>
      <c r="C15" t="s">
        <v>0</v>
      </c>
    </row>
    <row r="16" spans="1:7" x14ac:dyDescent="0.3">
      <c r="A16" t="s">
        <v>7</v>
      </c>
      <c r="B16">
        <v>1026.94</v>
      </c>
      <c r="C16" t="s">
        <v>8</v>
      </c>
    </row>
    <row r="17" spans="1:5" x14ac:dyDescent="0.3">
      <c r="A17" t="s">
        <v>9</v>
      </c>
      <c r="B17" s="3">
        <v>2.25040111095906E-3</v>
      </c>
      <c r="C17" t="s">
        <v>10</v>
      </c>
      <c r="D17" s="1"/>
      <c r="E17" s="3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N28"/>
  <sheetViews>
    <sheetView zoomScale="145" zoomScaleNormal="145" workbookViewId="0">
      <selection activeCell="B9" sqref="B9:B12"/>
    </sheetView>
  </sheetViews>
  <sheetFormatPr defaultRowHeight="14.4" x14ac:dyDescent="0.3"/>
  <cols>
    <col min="1" max="1" width="16.6640625" customWidth="1"/>
    <col min="2" max="2" width="8.88671875" customWidth="1"/>
    <col min="10" max="10" width="3.5546875" customWidth="1"/>
    <col min="11" max="11" width="19.5546875" customWidth="1"/>
  </cols>
  <sheetData>
    <row r="1" spans="1:14" x14ac:dyDescent="0.3">
      <c r="A1" t="s">
        <v>44</v>
      </c>
      <c r="G1" t="s">
        <v>52</v>
      </c>
      <c r="K1" t="s">
        <v>54</v>
      </c>
    </row>
    <row r="2" spans="1:14" x14ac:dyDescent="0.3">
      <c r="A2" t="s">
        <v>22</v>
      </c>
      <c r="B2">
        <v>430</v>
      </c>
      <c r="C2" t="s">
        <v>20</v>
      </c>
      <c r="D2">
        <f>B2/1000/3600</f>
        <v>1.1944444444444444E-4</v>
      </c>
      <c r="E2" t="s">
        <v>28</v>
      </c>
      <c r="G2" t="s">
        <v>22</v>
      </c>
      <c r="I2" t="s">
        <v>28</v>
      </c>
      <c r="J2" s="1"/>
      <c r="K2" t="s">
        <v>22</v>
      </c>
      <c r="M2" t="s">
        <v>28</v>
      </c>
      <c r="N2">
        <f>L2*3600*1000</f>
        <v>0</v>
      </c>
    </row>
    <row r="3" spans="1:14" x14ac:dyDescent="0.3">
      <c r="A3" t="s">
        <v>23</v>
      </c>
      <c r="C3" t="s">
        <v>5</v>
      </c>
      <c r="G3" t="s">
        <v>23</v>
      </c>
      <c r="I3" t="s">
        <v>5</v>
      </c>
      <c r="K3" t="s">
        <v>23</v>
      </c>
      <c r="M3" t="s">
        <v>5</v>
      </c>
    </row>
    <row r="4" spans="1:14" x14ac:dyDescent="0.3">
      <c r="A4" t="s">
        <v>12</v>
      </c>
      <c r="C4" t="s">
        <v>13</v>
      </c>
      <c r="G4" t="s">
        <v>12</v>
      </c>
      <c r="I4" t="s">
        <v>13</v>
      </c>
      <c r="K4" t="s">
        <v>12</v>
      </c>
      <c r="M4" t="s">
        <v>13</v>
      </c>
    </row>
    <row r="5" spans="1:14" x14ac:dyDescent="0.3">
      <c r="A5" t="s">
        <v>14</v>
      </c>
      <c r="C5" t="s">
        <v>15</v>
      </c>
      <c r="G5" t="s">
        <v>14</v>
      </c>
      <c r="I5" t="s">
        <v>15</v>
      </c>
      <c r="K5" t="s">
        <v>14</v>
      </c>
      <c r="M5" t="s">
        <v>15</v>
      </c>
    </row>
    <row r="6" spans="1:14" x14ac:dyDescent="0.3">
      <c r="A6" t="s">
        <v>16</v>
      </c>
      <c r="B6" s="1"/>
      <c r="G6" t="s">
        <v>16</v>
      </c>
      <c r="H6" s="1"/>
      <c r="J6" s="1"/>
      <c r="K6" t="s">
        <v>16</v>
      </c>
      <c r="L6" s="1"/>
    </row>
    <row r="7" spans="1:14" x14ac:dyDescent="0.3">
      <c r="A7" t="s">
        <v>17</v>
      </c>
      <c r="B7" s="1"/>
      <c r="G7" t="s">
        <v>17</v>
      </c>
      <c r="H7" s="1"/>
      <c r="K7" t="s">
        <v>17</v>
      </c>
      <c r="L7" s="1"/>
    </row>
    <row r="8" spans="1:14" x14ac:dyDescent="0.3">
      <c r="A8" t="s">
        <v>25</v>
      </c>
      <c r="B8" s="1"/>
      <c r="C8" t="s">
        <v>21</v>
      </c>
      <c r="G8" t="s">
        <v>25</v>
      </c>
      <c r="H8" s="1"/>
      <c r="K8" t="s">
        <v>25</v>
      </c>
      <c r="L8" s="1"/>
    </row>
    <row r="9" spans="1:14" x14ac:dyDescent="0.3">
      <c r="A9" t="s">
        <v>24</v>
      </c>
      <c r="C9" t="s">
        <v>11</v>
      </c>
      <c r="G9" t="s">
        <v>27</v>
      </c>
      <c r="K9" t="s">
        <v>27</v>
      </c>
    </row>
    <row r="10" spans="1:14" x14ac:dyDescent="0.3">
      <c r="A10" t="s">
        <v>18</v>
      </c>
      <c r="B10" s="1"/>
      <c r="C10" t="s">
        <v>11</v>
      </c>
      <c r="G10" t="s">
        <v>18</v>
      </c>
      <c r="H10" s="1"/>
      <c r="I10" t="s">
        <v>11</v>
      </c>
      <c r="J10" s="1"/>
      <c r="K10" t="s">
        <v>18</v>
      </c>
      <c r="L10" s="1"/>
      <c r="M10" t="s">
        <v>11</v>
      </c>
    </row>
    <row r="11" spans="1:14" x14ac:dyDescent="0.3">
      <c r="A11" t="s">
        <v>19</v>
      </c>
      <c r="B11" s="1"/>
      <c r="C11" t="s">
        <v>11</v>
      </c>
      <c r="G11" t="s">
        <v>19</v>
      </c>
      <c r="I11" t="s">
        <v>11</v>
      </c>
      <c r="K11" t="s">
        <v>19</v>
      </c>
      <c r="M11" t="s">
        <v>11</v>
      </c>
    </row>
    <row r="12" spans="1:14" x14ac:dyDescent="0.3">
      <c r="A12" t="s">
        <v>26</v>
      </c>
      <c r="B12" s="1"/>
      <c r="C12" t="s">
        <v>11</v>
      </c>
      <c r="G12" t="s">
        <v>53</v>
      </c>
      <c r="H12" s="1"/>
      <c r="I12" t="s">
        <v>11</v>
      </c>
      <c r="K12" t="s">
        <v>55</v>
      </c>
      <c r="L12" s="1"/>
      <c r="M12" t="s">
        <v>11</v>
      </c>
    </row>
    <row r="14" spans="1:14" x14ac:dyDescent="0.3">
      <c r="G14" t="s">
        <v>50</v>
      </c>
      <c r="H14" s="1"/>
      <c r="I14" t="s">
        <v>11</v>
      </c>
      <c r="J14" s="1"/>
    </row>
    <row r="24" spans="10:10" x14ac:dyDescent="0.3">
      <c r="J24" s="1"/>
    </row>
    <row r="28" spans="10:10" x14ac:dyDescent="0.3">
      <c r="J28" s="1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zoomScale="150" zoomScaleNormal="150" workbookViewId="0">
      <selection activeCell="E9" sqref="E9"/>
    </sheetView>
  </sheetViews>
  <sheetFormatPr defaultRowHeight="14.4" x14ac:dyDescent="0.3"/>
  <cols>
    <col min="10" max="10" width="12.21875" bestFit="1" customWidth="1"/>
  </cols>
  <sheetData>
    <row r="1" spans="1:13" x14ac:dyDescent="0.3">
      <c r="A1" t="s">
        <v>45</v>
      </c>
      <c r="G1" t="s">
        <v>47</v>
      </c>
      <c r="K1" t="s">
        <v>57</v>
      </c>
    </row>
    <row r="2" spans="1:13" x14ac:dyDescent="0.3">
      <c r="A2" t="s">
        <v>22</v>
      </c>
      <c r="B2">
        <v>360</v>
      </c>
      <c r="C2" t="s">
        <v>20</v>
      </c>
      <c r="D2" s="4">
        <f>B2/1000/3600</f>
        <v>9.9999999999999991E-5</v>
      </c>
      <c r="E2" t="s">
        <v>28</v>
      </c>
      <c r="G2" t="s">
        <v>22</v>
      </c>
      <c r="H2" s="4"/>
      <c r="I2" t="s">
        <v>28</v>
      </c>
      <c r="J2">
        <f>H2*1000*3600</f>
        <v>0</v>
      </c>
      <c r="K2" t="s">
        <v>22</v>
      </c>
      <c r="L2" s="4"/>
      <c r="M2" t="s">
        <v>28</v>
      </c>
    </row>
    <row r="3" spans="1:13" x14ac:dyDescent="0.3">
      <c r="A3" t="s">
        <v>23</v>
      </c>
      <c r="C3" t="s">
        <v>5</v>
      </c>
      <c r="G3" t="s">
        <v>23</v>
      </c>
      <c r="I3" t="s">
        <v>5</v>
      </c>
      <c r="K3" t="s">
        <v>23</v>
      </c>
      <c r="M3" t="s">
        <v>5</v>
      </c>
    </row>
    <row r="4" spans="1:13" x14ac:dyDescent="0.3">
      <c r="A4" t="s">
        <v>12</v>
      </c>
      <c r="B4">
        <f>PI()*B3^2/4</f>
        <v>0</v>
      </c>
      <c r="C4" t="s">
        <v>13</v>
      </c>
      <c r="G4" t="s">
        <v>12</v>
      </c>
      <c r="K4" t="s">
        <v>12</v>
      </c>
    </row>
    <row r="5" spans="1:13" x14ac:dyDescent="0.3">
      <c r="A5" t="s">
        <v>14</v>
      </c>
      <c r="B5" t="e">
        <f>D2/B4</f>
        <v>#DIV/0!</v>
      </c>
      <c r="C5" t="s">
        <v>15</v>
      </c>
      <c r="G5" t="s">
        <v>14</v>
      </c>
      <c r="K5" t="s">
        <v>14</v>
      </c>
    </row>
    <row r="6" spans="1:13" x14ac:dyDescent="0.3">
      <c r="A6" t="s">
        <v>16</v>
      </c>
      <c r="B6" s="1" t="e">
        <f>rho*B5*B3/mu</f>
        <v>#DIV/0!</v>
      </c>
      <c r="G6" t="s">
        <v>16</v>
      </c>
      <c r="H6" s="1"/>
      <c r="K6" t="s">
        <v>16</v>
      </c>
      <c r="L6" s="1"/>
    </row>
    <row r="7" spans="1:13" x14ac:dyDescent="0.3">
      <c r="A7" t="s">
        <v>17</v>
      </c>
      <c r="B7" s="1" t="e">
        <f>0.316*B6^-0.25</f>
        <v>#DIV/0!</v>
      </c>
      <c r="G7" t="s">
        <v>17</v>
      </c>
      <c r="H7" s="1"/>
      <c r="K7" t="s">
        <v>17</v>
      </c>
      <c r="L7" s="1"/>
    </row>
    <row r="8" spans="1:13" x14ac:dyDescent="0.3">
      <c r="A8" t="s">
        <v>25</v>
      </c>
      <c r="B8" s="1" t="e">
        <f>B7*0.5*rho*B5^2/B3</f>
        <v>#DIV/0!</v>
      </c>
      <c r="C8" t="s">
        <v>21</v>
      </c>
      <c r="G8" t="s">
        <v>25</v>
      </c>
      <c r="H8" s="1"/>
      <c r="K8" t="s">
        <v>25</v>
      </c>
      <c r="L8" s="1"/>
    </row>
    <row r="9" spans="1:13" x14ac:dyDescent="0.3">
      <c r="A9" t="s">
        <v>24</v>
      </c>
      <c r="C9" t="s">
        <v>11</v>
      </c>
      <c r="G9" t="s">
        <v>27</v>
      </c>
      <c r="K9" t="s">
        <v>27</v>
      </c>
    </row>
    <row r="10" spans="1:13" x14ac:dyDescent="0.3">
      <c r="A10" t="s">
        <v>18</v>
      </c>
      <c r="B10" s="1" t="e">
        <f>B8*dati!B11</f>
        <v>#DIV/0!</v>
      </c>
      <c r="C10" t="s">
        <v>11</v>
      </c>
      <c r="G10" t="s">
        <v>18</v>
      </c>
      <c r="H10" s="1"/>
      <c r="I10" t="s">
        <v>11</v>
      </c>
      <c r="K10" t="s">
        <v>18</v>
      </c>
      <c r="L10" s="1"/>
      <c r="M10" t="s">
        <v>11</v>
      </c>
    </row>
    <row r="11" spans="1:13" x14ac:dyDescent="0.3">
      <c r="A11" t="s">
        <v>19</v>
      </c>
      <c r="B11" s="1" t="e">
        <f>sumcsi*0.5*rho*B5^2</f>
        <v>#DIV/0!</v>
      </c>
      <c r="C11" t="s">
        <v>11</v>
      </c>
      <c r="G11" t="s">
        <v>19</v>
      </c>
      <c r="I11" t="s">
        <v>11</v>
      </c>
      <c r="K11" t="s">
        <v>19</v>
      </c>
      <c r="M11" t="s">
        <v>11</v>
      </c>
    </row>
    <row r="12" spans="1:13" x14ac:dyDescent="0.3">
      <c r="A12" t="s">
        <v>26</v>
      </c>
      <c r="B12" s="1" t="e">
        <f>SUM(B9:B11)</f>
        <v>#DIV/0!</v>
      </c>
      <c r="C12" t="s">
        <v>11</v>
      </c>
      <c r="G12" t="s">
        <v>56</v>
      </c>
      <c r="H12" s="1"/>
      <c r="I12" t="s">
        <v>11</v>
      </c>
      <c r="K12" t="s">
        <v>58</v>
      </c>
      <c r="L12" s="1"/>
      <c r="M12" t="s">
        <v>11</v>
      </c>
    </row>
    <row r="14" spans="1:13" x14ac:dyDescent="0.3">
      <c r="B14" s="1"/>
      <c r="G14" t="s">
        <v>51</v>
      </c>
      <c r="H14" s="1"/>
      <c r="I14" t="s">
        <v>11</v>
      </c>
      <c r="L14" s="1"/>
    </row>
    <row r="15" spans="1:13" x14ac:dyDescent="0.3">
      <c r="B1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zoomScale="140" zoomScaleNormal="140" workbookViewId="0">
      <selection activeCell="H11" sqref="H11"/>
    </sheetView>
  </sheetViews>
  <sheetFormatPr defaultRowHeight="14.4" x14ac:dyDescent="0.3"/>
  <sheetData>
    <row r="1" spans="1:8" x14ac:dyDescent="0.3">
      <c r="A1" t="s">
        <v>46</v>
      </c>
    </row>
    <row r="2" spans="1:8" x14ac:dyDescent="0.3">
      <c r="A2" t="s">
        <v>22</v>
      </c>
      <c r="B2">
        <v>360</v>
      </c>
      <c r="C2" t="s">
        <v>20</v>
      </c>
      <c r="D2">
        <f>B2/1000/3600</f>
        <v>9.9999999999999991E-5</v>
      </c>
      <c r="E2" t="s">
        <v>28</v>
      </c>
    </row>
    <row r="3" spans="1:8" x14ac:dyDescent="0.3">
      <c r="A3" t="s">
        <v>23</v>
      </c>
      <c r="B3">
        <v>1.4E-2</v>
      </c>
      <c r="C3" t="s">
        <v>5</v>
      </c>
    </row>
    <row r="4" spans="1:8" x14ac:dyDescent="0.3">
      <c r="A4" t="s">
        <v>12</v>
      </c>
      <c r="B4">
        <f>PI()*B3^2/4</f>
        <v>1.5393804002589989E-4</v>
      </c>
      <c r="C4" t="s">
        <v>13</v>
      </c>
    </row>
    <row r="5" spans="1:8" x14ac:dyDescent="0.3">
      <c r="A5" t="s">
        <v>14</v>
      </c>
      <c r="B5">
        <f>D2/B4</f>
        <v>0.64961201261998081</v>
      </c>
      <c r="C5" t="s">
        <v>15</v>
      </c>
    </row>
    <row r="6" spans="1:8" x14ac:dyDescent="0.3">
      <c r="A6" t="s">
        <v>16</v>
      </c>
      <c r="B6" s="1">
        <f>rho*B5*B3/mu</f>
        <v>4150.1827375917037</v>
      </c>
      <c r="H6" s="1"/>
    </row>
    <row r="7" spans="1:8" x14ac:dyDescent="0.3">
      <c r="A7" t="s">
        <v>17</v>
      </c>
      <c r="B7" s="1">
        <f>0.316*B6^-0.25</f>
        <v>3.9370440839333692E-2</v>
      </c>
      <c r="H7" s="1"/>
    </row>
    <row r="8" spans="1:8" x14ac:dyDescent="0.3">
      <c r="A8" t="s">
        <v>25</v>
      </c>
      <c r="B8" s="1">
        <f>B7*0.5*rho*B5^2/B3</f>
        <v>609.34802965635038</v>
      </c>
      <c r="C8" t="s">
        <v>21</v>
      </c>
      <c r="H8" s="1"/>
    </row>
    <row r="9" spans="1:8" x14ac:dyDescent="0.3">
      <c r="A9" t="s">
        <v>24</v>
      </c>
      <c r="B9">
        <f>(B2/1000/Kv)^2*100000</f>
        <v>2938.775510204081</v>
      </c>
      <c r="C9" t="s">
        <v>11</v>
      </c>
    </row>
    <row r="10" spans="1:8" x14ac:dyDescent="0.3">
      <c r="A10" t="s">
        <v>18</v>
      </c>
      <c r="B10" s="1">
        <f>B8*dati!B11</f>
        <v>3656.0881779381025</v>
      </c>
      <c r="C10" t="s">
        <v>11</v>
      </c>
      <c r="H10" s="1"/>
    </row>
    <row r="11" spans="1:8" x14ac:dyDescent="0.3">
      <c r="A11" t="s">
        <v>19</v>
      </c>
      <c r="B11" s="1">
        <f>sumcsi*0.5*rho*B5^2</f>
        <v>1733.4573316062024</v>
      </c>
      <c r="C11" t="s">
        <v>11</v>
      </c>
    </row>
    <row r="12" spans="1:8" x14ac:dyDescent="0.3">
      <c r="A12" t="s">
        <v>26</v>
      </c>
      <c r="B12" s="1">
        <f>SUM(B9:B11)</f>
        <v>8328.3210197483859</v>
      </c>
      <c r="C12" t="s">
        <v>11</v>
      </c>
      <c r="H12" s="1"/>
    </row>
    <row r="14" spans="1:8" x14ac:dyDescent="0.3">
      <c r="B14" s="1"/>
      <c r="H14" s="1"/>
    </row>
    <row r="15" spans="1:8" x14ac:dyDescent="0.3">
      <c r="B15" s="1"/>
    </row>
    <row r="16" spans="1:8" x14ac:dyDescent="0.3">
      <c r="B16" s="1"/>
    </row>
    <row r="18" spans="2:2" x14ac:dyDescent="0.3">
      <c r="B18" s="1"/>
    </row>
    <row r="21" spans="2:2" x14ac:dyDescent="0.3">
      <c r="B21" s="1"/>
    </row>
    <row r="22" spans="2:2" x14ac:dyDescent="0.3">
      <c r="B2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8AD8-A849-478F-BCE6-EFE5354BED7C}">
  <dimension ref="A1"/>
  <sheetViews>
    <sheetView workbookViewId="0">
      <selection activeCell="Q24" sqref="Q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B895-901E-4B84-8FD6-37C4FD3838A7}">
  <dimension ref="A1"/>
  <sheetViews>
    <sheetView zoomScale="220" zoomScaleNormal="220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dati</vt:lpstr>
      <vt:lpstr>ambiente 1</vt:lpstr>
      <vt:lpstr>ambiente 2</vt:lpstr>
      <vt:lpstr>ambiente 3</vt:lpstr>
      <vt:lpstr>Foglio3</vt:lpstr>
      <vt:lpstr>Foglio1</vt:lpstr>
      <vt:lpstr>Kv</vt:lpstr>
      <vt:lpstr>mu</vt:lpstr>
      <vt:lpstr>rho</vt:lpstr>
      <vt:lpstr>sumcsi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2019-03-25T22:38:24Z</dcterms:created>
  <dcterms:modified xsi:type="dcterms:W3CDTF">2023-10-10T07:50:14Z</dcterms:modified>
</cp:coreProperties>
</file>