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3BFB6F-D027-406C-86D4-4E2C57A7D6AE}" xr6:coauthVersionLast="36" xr6:coauthVersionMax="36" xr10:uidLastSave="{00000000-0000-0000-0000-000000000000}"/>
  <bookViews>
    <workbookView xWindow="0" yWindow="0" windowWidth="23040" windowHeight="9060" activeTab="1" xr2:uid="{3E2706AE-17F7-4B9C-8E47-3819826C5A32}"/>
  </bookViews>
  <sheets>
    <sheet name="n" sheetId="1" r:id="rId1"/>
    <sheet name="n+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E36" i="2"/>
  <c r="D32" i="2"/>
  <c r="D31" i="2"/>
  <c r="D30" i="2"/>
  <c r="D29" i="2"/>
  <c r="D28" i="2"/>
  <c r="C26" i="2"/>
  <c r="C25" i="2"/>
  <c r="C24" i="2"/>
  <c r="C23" i="2"/>
  <c r="C22" i="2"/>
  <c r="B20" i="2"/>
  <c r="B18" i="2"/>
  <c r="E15" i="2"/>
  <c r="K31" i="1"/>
  <c r="C27" i="1"/>
  <c r="D25" i="1"/>
  <c r="D24" i="1"/>
  <c r="E23" i="1"/>
  <c r="E20" i="1"/>
  <c r="E18" i="1"/>
  <c r="E17" i="1"/>
  <c r="E16" i="1"/>
  <c r="B15" i="1"/>
  <c r="B14" i="1"/>
  <c r="C12" i="1"/>
  <c r="E9" i="1"/>
  <c r="E4" i="1"/>
  <c r="E2" i="1"/>
</calcChain>
</file>

<file path=xl/sharedStrings.xml><?xml version="1.0" encoding="utf-8"?>
<sst xmlns="http://schemas.openxmlformats.org/spreadsheetml/2006/main" count="86" uniqueCount="52">
  <si>
    <t>valore nominale totale titoli</t>
  </si>
  <si>
    <t>valore titoli al corso secco</t>
  </si>
  <si>
    <t>100:99,65=12.000:X</t>
  </si>
  <si>
    <t>commissioni pari a 26</t>
  </si>
  <si>
    <t>data di liquidazione 25/05/n</t>
  </si>
  <si>
    <t>22/05 + 3 giorni di borsa aperta</t>
  </si>
  <si>
    <t>01/04 - 25/05</t>
  </si>
  <si>
    <t>29+25</t>
  </si>
  <si>
    <t>01/04-01/10</t>
  </si>
  <si>
    <t>arco temporale tra la data di godimento prima dell'acquisto e la data dell'acquisto</t>
  </si>
  <si>
    <t xml:space="preserve">tasso semestrale </t>
  </si>
  <si>
    <t>i =</t>
  </si>
  <si>
    <t>interessi</t>
  </si>
  <si>
    <t>corso tel quel</t>
  </si>
  <si>
    <t>corso secco</t>
  </si>
  <si>
    <t xml:space="preserve">interessi maturati </t>
  </si>
  <si>
    <t>commissioni</t>
  </si>
  <si>
    <t>Totale</t>
  </si>
  <si>
    <t>22/05/</t>
  </si>
  <si>
    <t>Titolo</t>
  </si>
  <si>
    <t xml:space="preserve">Interessi </t>
  </si>
  <si>
    <t>Diversi</t>
  </si>
  <si>
    <t>a</t>
  </si>
  <si>
    <t>Banca c/c</t>
  </si>
  <si>
    <t>Dare</t>
  </si>
  <si>
    <t>Avere</t>
  </si>
  <si>
    <t>scritture contabili n</t>
  </si>
  <si>
    <t>interessi semestrali</t>
  </si>
  <si>
    <t>interessi su titoli</t>
  </si>
  <si>
    <t>31/12/n</t>
  </si>
  <si>
    <t xml:space="preserve">interessi di competenza dell'esercizio n ma che verranno incassati nell'esercizio n+1 in data 01/04 </t>
  </si>
  <si>
    <t>01/10-31/12</t>
  </si>
  <si>
    <t>ratei attivi</t>
  </si>
  <si>
    <t>interessi attivi</t>
  </si>
  <si>
    <t>01/01/n+1</t>
  </si>
  <si>
    <t>banca c/c</t>
  </si>
  <si>
    <t>in alternativa</t>
  </si>
  <si>
    <t>interessi attivi su titoli</t>
  </si>
  <si>
    <t xml:space="preserve">interessi attivi su titoli </t>
  </si>
  <si>
    <t>vendita 07/05</t>
  </si>
  <si>
    <t>data di liquidazione 10/05</t>
  </si>
  <si>
    <t>giorni maturati tra il 01/04 ed il 10/05</t>
  </si>
  <si>
    <t xml:space="preserve">durata cedola </t>
  </si>
  <si>
    <t>-commissioni</t>
  </si>
  <si>
    <t>totale</t>
  </si>
  <si>
    <t>prezzo di vendita al corso secco</t>
  </si>
  <si>
    <t>prezzo netto di vendita</t>
  </si>
  <si>
    <t>costo complessivo titoli</t>
  </si>
  <si>
    <t>perdita su titoli</t>
  </si>
  <si>
    <t xml:space="preserve">Perdita su titoli </t>
  </si>
  <si>
    <t>Titoli</t>
  </si>
  <si>
    <t>Interessi attivi su titoli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</si>
</sst>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0" borderId="0" xfId="0" quotePrefix="1"/>
    <xf numFmtId="2" fontId="0" fillId="0" borderId="0" xfId="0" applyNumberFormat="1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2EE02-C8BD-4246-BB33-3F40B32C2B26}">
  <dimension ref="A1:K33"/>
  <sheetViews>
    <sheetView topLeftCell="A17" zoomScale="170" zoomScaleNormal="170" workbookViewId="0">
      <selection activeCell="D24" sqref="D24"/>
    </sheetView>
  </sheetViews>
  <sheetFormatPr defaultRowHeight="14.4" x14ac:dyDescent="0.3"/>
  <sheetData>
    <row r="1" spans="1:5" x14ac:dyDescent="0.3">
      <c r="A1" t="s">
        <v>26</v>
      </c>
    </row>
    <row r="2" spans="1:5" x14ac:dyDescent="0.3">
      <c r="B2" t="s">
        <v>0</v>
      </c>
      <c r="E2">
        <f>12000*1</f>
        <v>12000</v>
      </c>
    </row>
    <row r="3" spans="1:5" x14ac:dyDescent="0.3">
      <c r="B3" t="s">
        <v>1</v>
      </c>
      <c r="E3" t="s">
        <v>2</v>
      </c>
    </row>
    <row r="4" spans="1:5" x14ac:dyDescent="0.3">
      <c r="E4">
        <f>(12000*99.65)/100</f>
        <v>11958</v>
      </c>
    </row>
    <row r="6" spans="1:5" x14ac:dyDescent="0.3">
      <c r="B6" t="s">
        <v>3</v>
      </c>
    </row>
    <row r="7" spans="1:5" x14ac:dyDescent="0.3">
      <c r="B7" t="s">
        <v>4</v>
      </c>
      <c r="E7" t="s">
        <v>5</v>
      </c>
    </row>
    <row r="9" spans="1:5" x14ac:dyDescent="0.3">
      <c r="A9" t="s">
        <v>9</v>
      </c>
      <c r="B9" t="s">
        <v>6</v>
      </c>
      <c r="D9" t="s">
        <v>7</v>
      </c>
      <c r="E9">
        <f>54</f>
        <v>54</v>
      </c>
    </row>
    <row r="10" spans="1:5" x14ac:dyDescent="0.3">
      <c r="B10" t="s">
        <v>8</v>
      </c>
      <c r="D10">
        <v>183</v>
      </c>
    </row>
    <row r="12" spans="1:5" x14ac:dyDescent="0.3">
      <c r="A12" t="s">
        <v>10</v>
      </c>
      <c r="C12">
        <f>4/2</f>
        <v>2</v>
      </c>
    </row>
    <row r="14" spans="1:5" x14ac:dyDescent="0.3">
      <c r="A14" t="s">
        <v>11</v>
      </c>
      <c r="B14">
        <f>(100*2*54)/18300</f>
        <v>0.5901639344262295</v>
      </c>
    </row>
    <row r="15" spans="1:5" x14ac:dyDescent="0.3">
      <c r="A15" t="s">
        <v>12</v>
      </c>
      <c r="B15">
        <f>(B14*12000)/100</f>
        <v>70.819672131147541</v>
      </c>
    </row>
    <row r="16" spans="1:5" x14ac:dyDescent="0.3">
      <c r="A16" t="s">
        <v>13</v>
      </c>
      <c r="C16" t="s">
        <v>14</v>
      </c>
      <c r="E16">
        <f>E4</f>
        <v>11958</v>
      </c>
    </row>
    <row r="17" spans="1:11" x14ac:dyDescent="0.3">
      <c r="C17" t="s">
        <v>15</v>
      </c>
      <c r="E17">
        <f>B15</f>
        <v>70.819672131147541</v>
      </c>
    </row>
    <row r="18" spans="1:11" x14ac:dyDescent="0.3">
      <c r="C18" t="s">
        <v>13</v>
      </c>
      <c r="E18">
        <f>SUM(E16:E17)</f>
        <v>12028.819672131147</v>
      </c>
    </row>
    <row r="19" spans="1:11" x14ac:dyDescent="0.3">
      <c r="C19" t="s">
        <v>16</v>
      </c>
      <c r="E19">
        <v>26</v>
      </c>
    </row>
    <row r="20" spans="1:11" x14ac:dyDescent="0.3">
      <c r="C20" t="s">
        <v>17</v>
      </c>
      <c r="E20">
        <f>E18+E19</f>
        <v>12054.819672131147</v>
      </c>
    </row>
    <row r="22" spans="1:11" x14ac:dyDescent="0.3">
      <c r="B22" t="s">
        <v>18</v>
      </c>
      <c r="D22" t="s">
        <v>24</v>
      </c>
      <c r="E22" t="s">
        <v>25</v>
      </c>
    </row>
    <row r="23" spans="1:11" x14ac:dyDescent="0.3">
      <c r="A23" t="s">
        <v>21</v>
      </c>
      <c r="B23" t="s">
        <v>22</v>
      </c>
      <c r="C23" t="s">
        <v>23</v>
      </c>
      <c r="E23">
        <f>E20</f>
        <v>12054.819672131147</v>
      </c>
    </row>
    <row r="24" spans="1:11" x14ac:dyDescent="0.3">
      <c r="A24" t="s">
        <v>19</v>
      </c>
      <c r="D24" s="4">
        <f>E16+E19</f>
        <v>11984</v>
      </c>
    </row>
    <row r="25" spans="1:11" x14ac:dyDescent="0.3">
      <c r="A25" t="s">
        <v>20</v>
      </c>
      <c r="D25">
        <f>E17</f>
        <v>70.819672131147541</v>
      </c>
    </row>
    <row r="27" spans="1:11" x14ac:dyDescent="0.3">
      <c r="A27" t="s">
        <v>27</v>
      </c>
      <c r="C27">
        <f>2%*12000</f>
        <v>240</v>
      </c>
    </row>
    <row r="28" spans="1:11" x14ac:dyDescent="0.3">
      <c r="B28" s="1">
        <v>45200</v>
      </c>
      <c r="D28" t="s">
        <v>24</v>
      </c>
      <c r="E28" t="s">
        <v>25</v>
      </c>
    </row>
    <row r="29" spans="1:11" x14ac:dyDescent="0.3">
      <c r="A29" t="s">
        <v>23</v>
      </c>
      <c r="B29" t="s">
        <v>22</v>
      </c>
      <c r="C29" t="s">
        <v>28</v>
      </c>
      <c r="D29">
        <v>240</v>
      </c>
      <c r="E29">
        <v>240</v>
      </c>
    </row>
    <row r="31" spans="1:11" x14ac:dyDescent="0.3">
      <c r="A31" t="s">
        <v>30</v>
      </c>
      <c r="J31" t="s">
        <v>31</v>
      </c>
      <c r="K31">
        <f>240/2</f>
        <v>120</v>
      </c>
    </row>
    <row r="32" spans="1:11" x14ac:dyDescent="0.3">
      <c r="B32" t="s">
        <v>29</v>
      </c>
      <c r="D32" t="s">
        <v>24</v>
      </c>
      <c r="E32" t="s">
        <v>25</v>
      </c>
    </row>
    <row r="33" spans="1:5" x14ac:dyDescent="0.3">
      <c r="A33" t="s">
        <v>32</v>
      </c>
      <c r="B33" t="s">
        <v>22</v>
      </c>
      <c r="C33" t="s">
        <v>33</v>
      </c>
      <c r="D33">
        <v>120</v>
      </c>
      <c r="E33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D252-3BF6-42F2-8CAE-4D5751CEC711}">
  <dimension ref="A2:F39"/>
  <sheetViews>
    <sheetView tabSelected="1" topLeftCell="A24" zoomScale="168" zoomScaleNormal="168" workbookViewId="0">
      <selection activeCell="H32" sqref="H32"/>
    </sheetView>
  </sheetViews>
  <sheetFormatPr defaultRowHeight="14.4" x14ac:dyDescent="0.3"/>
  <cols>
    <col min="3" max="3" width="9.77734375" bestFit="1" customWidth="1"/>
  </cols>
  <sheetData>
    <row r="2" spans="1:6" x14ac:dyDescent="0.3">
      <c r="C2" t="s">
        <v>34</v>
      </c>
      <c r="E2" t="s">
        <v>24</v>
      </c>
      <c r="F2" t="s">
        <v>25</v>
      </c>
    </row>
    <row r="3" spans="1:6" x14ac:dyDescent="0.3">
      <c r="A3" t="s">
        <v>28</v>
      </c>
      <c r="C3" t="s">
        <v>22</v>
      </c>
      <c r="D3" t="s">
        <v>32</v>
      </c>
      <c r="E3">
        <v>120</v>
      </c>
      <c r="F3">
        <v>120</v>
      </c>
    </row>
    <row r="5" spans="1:6" x14ac:dyDescent="0.3">
      <c r="A5" s="1">
        <v>45017</v>
      </c>
      <c r="E5" t="s">
        <v>24</v>
      </c>
      <c r="F5" t="s">
        <v>25</v>
      </c>
    </row>
    <row r="6" spans="1:6" x14ac:dyDescent="0.3">
      <c r="A6" t="s">
        <v>35</v>
      </c>
      <c r="C6" t="s">
        <v>22</v>
      </c>
      <c r="D6" t="s">
        <v>37</v>
      </c>
      <c r="E6">
        <v>240</v>
      </c>
      <c r="F6">
        <v>240</v>
      </c>
    </row>
    <row r="8" spans="1:6" x14ac:dyDescent="0.3">
      <c r="B8" t="s">
        <v>36</v>
      </c>
      <c r="E8" t="s">
        <v>24</v>
      </c>
      <c r="F8" t="s">
        <v>25</v>
      </c>
    </row>
    <row r="9" spans="1:6" x14ac:dyDescent="0.3">
      <c r="A9" t="s">
        <v>23</v>
      </c>
      <c r="C9" t="s">
        <v>22</v>
      </c>
      <c r="D9" t="s">
        <v>21</v>
      </c>
      <c r="E9">
        <v>240</v>
      </c>
    </row>
    <row r="10" spans="1:6" x14ac:dyDescent="0.3">
      <c r="D10" t="s">
        <v>32</v>
      </c>
      <c r="F10">
        <v>120</v>
      </c>
    </row>
    <row r="11" spans="1:6" x14ac:dyDescent="0.3">
      <c r="D11" t="s">
        <v>38</v>
      </c>
      <c r="F11">
        <v>120</v>
      </c>
    </row>
    <row r="13" spans="1:6" x14ac:dyDescent="0.3">
      <c r="A13" t="s">
        <v>39</v>
      </c>
      <c r="C13" t="s">
        <v>40</v>
      </c>
    </row>
    <row r="15" spans="1:6" x14ac:dyDescent="0.3">
      <c r="A15" t="s">
        <v>41</v>
      </c>
      <c r="E15">
        <f>29+10</f>
        <v>39</v>
      </c>
    </row>
    <row r="16" spans="1:6" x14ac:dyDescent="0.3">
      <c r="A16" t="s">
        <v>42</v>
      </c>
      <c r="E16">
        <v>183</v>
      </c>
    </row>
    <row r="18" spans="1:4" x14ac:dyDescent="0.3">
      <c r="A18" t="s">
        <v>11</v>
      </c>
      <c r="B18">
        <f>(100*2*39/18300)</f>
        <v>0.42622950819672129</v>
      </c>
    </row>
    <row r="20" spans="1:4" x14ac:dyDescent="0.3">
      <c r="A20" t="s">
        <v>12</v>
      </c>
      <c r="B20">
        <f>(B18*12000/100)</f>
        <v>51.147540983606547</v>
      </c>
    </row>
    <row r="22" spans="1:4" x14ac:dyDescent="0.3">
      <c r="A22" t="s">
        <v>14</v>
      </c>
      <c r="C22">
        <f>(12000*99.8)/100</f>
        <v>11976</v>
      </c>
    </row>
    <row r="23" spans="1:4" x14ac:dyDescent="0.3">
      <c r="A23" t="s">
        <v>12</v>
      </c>
      <c r="C23">
        <f>B20</f>
        <v>51.147540983606547</v>
      </c>
    </row>
    <row r="24" spans="1:4" x14ac:dyDescent="0.3">
      <c r="A24" t="s">
        <v>13</v>
      </c>
      <c r="C24">
        <f>C22+B20</f>
        <v>12027.147540983606</v>
      </c>
    </row>
    <row r="25" spans="1:4" x14ac:dyDescent="0.3">
      <c r="A25" s="2" t="s">
        <v>43</v>
      </c>
      <c r="C25">
        <f>27</f>
        <v>27</v>
      </c>
    </row>
    <row r="26" spans="1:4" x14ac:dyDescent="0.3">
      <c r="A26" t="s">
        <v>44</v>
      </c>
      <c r="C26" s="3">
        <f>C24-27</f>
        <v>12000.147540983606</v>
      </c>
    </row>
    <row r="28" spans="1:4" x14ac:dyDescent="0.3">
      <c r="A28" t="s">
        <v>45</v>
      </c>
      <c r="D28">
        <f>C22</f>
        <v>11976</v>
      </c>
    </row>
    <row r="29" spans="1:4" x14ac:dyDescent="0.3">
      <c r="A29" s="2" t="s">
        <v>43</v>
      </c>
      <c r="D29">
        <f>27</f>
        <v>27</v>
      </c>
    </row>
    <row r="30" spans="1:4" x14ac:dyDescent="0.3">
      <c r="A30" t="s">
        <v>46</v>
      </c>
      <c r="D30">
        <f>D28-27</f>
        <v>11949</v>
      </c>
    </row>
    <row r="31" spans="1:4" x14ac:dyDescent="0.3">
      <c r="A31" t="s">
        <v>47</v>
      </c>
      <c r="D31">
        <f>11984</f>
        <v>11984</v>
      </c>
    </row>
    <row r="32" spans="1:4" x14ac:dyDescent="0.3">
      <c r="A32" t="s">
        <v>48</v>
      </c>
      <c r="D32">
        <f>D30-11984</f>
        <v>-35</v>
      </c>
    </row>
    <row r="34" spans="1:6" x14ac:dyDescent="0.3">
      <c r="C34" s="1">
        <v>45053</v>
      </c>
      <c r="E34" t="s">
        <v>24</v>
      </c>
      <c r="F34" t="s">
        <v>25</v>
      </c>
    </row>
    <row r="35" spans="1:6" x14ac:dyDescent="0.3">
      <c r="A35" t="s">
        <v>21</v>
      </c>
      <c r="C35" t="s">
        <v>22</v>
      </c>
      <c r="D35" t="s">
        <v>21</v>
      </c>
    </row>
    <row r="36" spans="1:6" x14ac:dyDescent="0.3">
      <c r="A36" t="s">
        <v>23</v>
      </c>
      <c r="E36" s="3">
        <f>C26</f>
        <v>12000.147540983606</v>
      </c>
    </row>
    <row r="37" spans="1:6" x14ac:dyDescent="0.3">
      <c r="A37" t="s">
        <v>49</v>
      </c>
      <c r="E37">
        <v>35</v>
      </c>
    </row>
    <row r="38" spans="1:6" x14ac:dyDescent="0.3">
      <c r="D38" t="s">
        <v>50</v>
      </c>
      <c r="F38">
        <v>11984</v>
      </c>
    </row>
    <row r="39" spans="1:6" x14ac:dyDescent="0.3">
      <c r="D39" t="s">
        <v>51</v>
      </c>
      <c r="F39">
        <f>C23</f>
        <v>51.147540983606547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</vt:lpstr>
      <vt:lpstr>n+1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2023-04-21T10:45:36Z</dcterms:created>
  <dcterms:modified xsi:type="dcterms:W3CDTF">2023-04-21T12:06:38Z</dcterms:modified>
</cp:coreProperties>
</file>