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idattica\Statistica corso Econ\fileExcel\"/>
    </mc:Choice>
  </mc:AlternateContent>
  <bookViews>
    <workbookView xWindow="0" yWindow="0" windowWidth="21855" windowHeight="12270" tabRatio="726" firstSheet="1" activeTab="2"/>
  </bookViews>
  <sheets>
    <sheet name="Generica" sheetId="8" r:id="rId1"/>
    <sheet name="Binomiale" sheetId="1" r:id="rId2"/>
    <sheet name="Poisson" sheetId="5" r:id="rId3"/>
    <sheet name="Ipergeometrica" sheetId="6" r:id="rId4"/>
    <sheet name="Geometrica" sheetId="7" r:id="rId5"/>
    <sheet name="Sequenza" sheetId="2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8" l="1"/>
  <c r="E106" i="8"/>
  <c r="F105" i="8"/>
  <c r="E105" i="8"/>
  <c r="F104" i="8"/>
  <c r="E104" i="8"/>
  <c r="F103" i="8"/>
  <c r="E103" i="8"/>
  <c r="F102" i="8"/>
  <c r="E102" i="8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E18" i="8"/>
  <c r="E16" i="8"/>
  <c r="E15" i="8"/>
  <c r="E14" i="8"/>
  <c r="D16" i="8"/>
  <c r="D15" i="8"/>
  <c r="D14" i="8"/>
  <c r="C13" i="8"/>
  <c r="C12" i="8"/>
  <c r="C11" i="8"/>
  <c r="C10" i="8"/>
  <c r="C9" i="8"/>
  <c r="E9" i="8" s="1"/>
  <c r="C8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8" i="8"/>
  <c r="D17" i="8"/>
  <c r="C7" i="8"/>
  <c r="C19" i="8" l="1"/>
  <c r="D19" i="8" s="1"/>
  <c r="E7" i="8"/>
  <c r="D7" i="8"/>
  <c r="D8" i="8"/>
  <c r="E8" i="8"/>
  <c r="E10" i="8"/>
  <c r="D10" i="8"/>
  <c r="D11" i="8"/>
  <c r="E11" i="8"/>
  <c r="D12" i="8"/>
  <c r="E12" i="8"/>
  <c r="D13" i="8"/>
  <c r="E13" i="8"/>
  <c r="E19" i="8"/>
  <c r="E17" i="8"/>
  <c r="D9" i="8"/>
  <c r="C4" i="8"/>
  <c r="C21" i="7"/>
  <c r="C11" i="7"/>
  <c r="C12" i="7"/>
  <c r="C10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H5" i="7" s="1"/>
  <c r="C17" i="7"/>
  <c r="C13" i="7"/>
  <c r="C14" i="6"/>
  <c r="C15" i="6" s="1"/>
  <c r="C12" i="6"/>
  <c r="C19" i="6"/>
  <c r="D19" i="6"/>
  <c r="F105" i="6"/>
  <c r="H105" i="6" s="1"/>
  <c r="F104" i="6"/>
  <c r="H104" i="6" s="1"/>
  <c r="F103" i="6"/>
  <c r="G103" i="6" s="1"/>
  <c r="F102" i="6"/>
  <c r="H102" i="6" s="1"/>
  <c r="F101" i="6"/>
  <c r="G101" i="6" s="1"/>
  <c r="F100" i="6"/>
  <c r="H100" i="6" s="1"/>
  <c r="F99" i="6"/>
  <c r="H99" i="6" s="1"/>
  <c r="F98" i="6"/>
  <c r="H98" i="6" s="1"/>
  <c r="F97" i="6"/>
  <c r="H97" i="6" s="1"/>
  <c r="F96" i="6"/>
  <c r="G96" i="6" s="1"/>
  <c r="F95" i="6"/>
  <c r="G95" i="6" s="1"/>
  <c r="F94" i="6"/>
  <c r="H94" i="6" s="1"/>
  <c r="F93" i="6"/>
  <c r="F92" i="6"/>
  <c r="F91" i="6"/>
  <c r="H91" i="6" s="1"/>
  <c r="F90" i="6"/>
  <c r="H90" i="6" s="1"/>
  <c r="F89" i="6"/>
  <c r="H89" i="6" s="1"/>
  <c r="F88" i="6"/>
  <c r="H88" i="6" s="1"/>
  <c r="F87" i="6"/>
  <c r="H87" i="6" s="1"/>
  <c r="F86" i="6"/>
  <c r="H86" i="6" s="1"/>
  <c r="F85" i="6"/>
  <c r="G85" i="6" s="1"/>
  <c r="F84" i="6"/>
  <c r="H84" i="6" s="1"/>
  <c r="F83" i="6"/>
  <c r="H83" i="6" s="1"/>
  <c r="F82" i="6"/>
  <c r="H82" i="6" s="1"/>
  <c r="F81" i="6"/>
  <c r="H81" i="6" s="1"/>
  <c r="F80" i="6"/>
  <c r="G80" i="6" s="1"/>
  <c r="F79" i="6"/>
  <c r="G79" i="6" s="1"/>
  <c r="F78" i="6"/>
  <c r="H78" i="6" s="1"/>
  <c r="F77" i="6"/>
  <c r="F76" i="6"/>
  <c r="F75" i="6"/>
  <c r="H75" i="6" s="1"/>
  <c r="F74" i="6"/>
  <c r="H74" i="6" s="1"/>
  <c r="F73" i="6"/>
  <c r="H73" i="6" s="1"/>
  <c r="F72" i="6"/>
  <c r="F71" i="6"/>
  <c r="H71" i="6" s="1"/>
  <c r="F70" i="6"/>
  <c r="H70" i="6" s="1"/>
  <c r="F69" i="6"/>
  <c r="G69" i="6" s="1"/>
  <c r="F68" i="6"/>
  <c r="H68" i="6" s="1"/>
  <c r="F67" i="6"/>
  <c r="H67" i="6" s="1"/>
  <c r="F66" i="6"/>
  <c r="H66" i="6" s="1"/>
  <c r="F65" i="6"/>
  <c r="H65" i="6" s="1"/>
  <c r="F64" i="6"/>
  <c r="G64" i="6" s="1"/>
  <c r="F63" i="6"/>
  <c r="H63" i="6" s="1"/>
  <c r="F62" i="6"/>
  <c r="H62" i="6" s="1"/>
  <c r="F61" i="6"/>
  <c r="H61" i="6" s="1"/>
  <c r="F60" i="6"/>
  <c r="G60" i="6" s="1"/>
  <c r="F59" i="6"/>
  <c r="H59" i="6" s="1"/>
  <c r="F58" i="6"/>
  <c r="H58" i="6" s="1"/>
  <c r="F57" i="6"/>
  <c r="H57" i="6" s="1"/>
  <c r="F56" i="6"/>
  <c r="H56" i="6" s="1"/>
  <c r="F55" i="6"/>
  <c r="H55" i="6" s="1"/>
  <c r="F54" i="6"/>
  <c r="H54" i="6" s="1"/>
  <c r="F53" i="6"/>
  <c r="H53" i="6" s="1"/>
  <c r="F52" i="6"/>
  <c r="H52" i="6" s="1"/>
  <c r="F51" i="6"/>
  <c r="H51" i="6" s="1"/>
  <c r="F50" i="6"/>
  <c r="H50" i="6" s="1"/>
  <c r="F49" i="6"/>
  <c r="H49" i="6" s="1"/>
  <c r="F48" i="6"/>
  <c r="G48" i="6" s="1"/>
  <c r="F47" i="6"/>
  <c r="H47" i="6" s="1"/>
  <c r="F46" i="6"/>
  <c r="H46" i="6" s="1"/>
  <c r="F45" i="6"/>
  <c r="H45" i="6" s="1"/>
  <c r="F44" i="6"/>
  <c r="G44" i="6" s="1"/>
  <c r="F43" i="6"/>
  <c r="H43" i="6" s="1"/>
  <c r="F42" i="6"/>
  <c r="H42" i="6" s="1"/>
  <c r="F41" i="6"/>
  <c r="H41" i="6" s="1"/>
  <c r="F40" i="6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G33" i="6" s="1"/>
  <c r="F32" i="6"/>
  <c r="H32" i="6" s="1"/>
  <c r="F31" i="6"/>
  <c r="H31" i="6" s="1"/>
  <c r="F30" i="6"/>
  <c r="H30" i="6" s="1"/>
  <c r="F29" i="6"/>
  <c r="H29" i="6" s="1"/>
  <c r="F28" i="6"/>
  <c r="G28" i="6" s="1"/>
  <c r="F27" i="6"/>
  <c r="H27" i="6" s="1"/>
  <c r="F26" i="6"/>
  <c r="H26" i="6" s="1"/>
  <c r="F25" i="6"/>
  <c r="H25" i="6" s="1"/>
  <c r="F24" i="6"/>
  <c r="G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F17" i="6"/>
  <c r="G17" i="6" s="1"/>
  <c r="F16" i="6"/>
  <c r="H16" i="6" s="1"/>
  <c r="F15" i="6"/>
  <c r="G15" i="6" s="1"/>
  <c r="F14" i="6"/>
  <c r="H14" i="6" s="1"/>
  <c r="F13" i="6"/>
  <c r="H13" i="6" s="1"/>
  <c r="F12" i="6"/>
  <c r="G12" i="6" s="1"/>
  <c r="F11" i="6"/>
  <c r="H11" i="6" s="1"/>
  <c r="F10" i="6"/>
  <c r="H10" i="6" s="1"/>
  <c r="F9" i="6"/>
  <c r="H9" i="6" s="1"/>
  <c r="F8" i="6"/>
  <c r="H8" i="6" s="1"/>
  <c r="F7" i="6"/>
  <c r="H7" i="6" s="1"/>
  <c r="F6" i="6"/>
  <c r="H6" i="6" s="1"/>
  <c r="F5" i="6"/>
  <c r="H5" i="6" s="1"/>
  <c r="H5" i="5"/>
  <c r="G6" i="5" s="1"/>
  <c r="G5" i="5"/>
  <c r="C17" i="5"/>
  <c r="D17" i="5"/>
  <c r="C12" i="5"/>
  <c r="C13" i="5" s="1"/>
  <c r="C10" i="5"/>
  <c r="H40" i="6" l="1"/>
  <c r="G40" i="6"/>
  <c r="G72" i="6"/>
  <c r="H72" i="6"/>
  <c r="G76" i="6"/>
  <c r="H76" i="6"/>
  <c r="H77" i="6"/>
  <c r="G77" i="6"/>
  <c r="G92" i="6"/>
  <c r="H92" i="6"/>
  <c r="H93" i="6"/>
  <c r="G93" i="6"/>
  <c r="E4" i="8"/>
  <c r="D2" i="8"/>
  <c r="H6" i="7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3" i="6"/>
  <c r="G29" i="6"/>
  <c r="G39" i="6"/>
  <c r="G104" i="6"/>
  <c r="H12" i="6"/>
  <c r="G56" i="6"/>
  <c r="G105" i="6"/>
  <c r="G57" i="6"/>
  <c r="H60" i="6"/>
  <c r="G8" i="6"/>
  <c r="G9" i="6"/>
  <c r="G23" i="6"/>
  <c r="G87" i="6"/>
  <c r="H24" i="6"/>
  <c r="G45" i="6"/>
  <c r="G31" i="6"/>
  <c r="G16" i="6"/>
  <c r="G61" i="6"/>
  <c r="G88" i="6"/>
  <c r="H79" i="6"/>
  <c r="H15" i="6"/>
  <c r="G41" i="6"/>
  <c r="G63" i="6"/>
  <c r="G89" i="6"/>
  <c r="G42" i="6"/>
  <c r="G71" i="6"/>
  <c r="H44" i="6"/>
  <c r="G90" i="6"/>
  <c r="G25" i="6"/>
  <c r="G47" i="6"/>
  <c r="G73" i="6"/>
  <c r="G7" i="6"/>
  <c r="G26" i="6"/>
  <c r="G55" i="6"/>
  <c r="H95" i="6"/>
  <c r="H28" i="6"/>
  <c r="G74" i="6"/>
  <c r="G58" i="6"/>
  <c r="G32" i="6"/>
  <c r="H48" i="6"/>
  <c r="H64" i="6"/>
  <c r="G49" i="6"/>
  <c r="G65" i="6"/>
  <c r="G81" i="6"/>
  <c r="H17" i="6"/>
  <c r="H33" i="6"/>
  <c r="G10" i="6"/>
  <c r="G18" i="6"/>
  <c r="G34" i="6"/>
  <c r="G50" i="6"/>
  <c r="G66" i="6"/>
  <c r="G82" i="6"/>
  <c r="G98" i="6"/>
  <c r="H80" i="6"/>
  <c r="H96" i="6"/>
  <c r="G11" i="6"/>
  <c r="G19" i="6"/>
  <c r="G27" i="6"/>
  <c r="G35" i="6"/>
  <c r="G43" i="6"/>
  <c r="G51" i="6"/>
  <c r="G59" i="6"/>
  <c r="G67" i="6"/>
  <c r="G75" i="6"/>
  <c r="G83" i="6"/>
  <c r="G91" i="6"/>
  <c r="G99" i="6"/>
  <c r="G20" i="6"/>
  <c r="G36" i="6"/>
  <c r="G52" i="6"/>
  <c r="G68" i="6"/>
  <c r="G84" i="6"/>
  <c r="G100" i="6"/>
  <c r="G5" i="6"/>
  <c r="G13" i="6"/>
  <c r="G21" i="6"/>
  <c r="G37" i="6"/>
  <c r="G53" i="6"/>
  <c r="H69" i="6"/>
  <c r="H85" i="6"/>
  <c r="H101" i="6"/>
  <c r="G6" i="6"/>
  <c r="G14" i="6"/>
  <c r="G22" i="6"/>
  <c r="G30" i="6"/>
  <c r="G38" i="6"/>
  <c r="G46" i="6"/>
  <c r="G54" i="6"/>
  <c r="G62" i="6"/>
  <c r="G70" i="6"/>
  <c r="G78" i="6"/>
  <c r="G86" i="6"/>
  <c r="G94" i="6"/>
  <c r="G102" i="6"/>
  <c r="G97" i="6"/>
  <c r="H6" i="5"/>
  <c r="C22" i="1"/>
  <c r="C12" i="1"/>
  <c r="C13" i="1"/>
  <c r="C14" i="1" s="1"/>
  <c r="C11" i="1"/>
  <c r="F105" i="1"/>
  <c r="H105" i="1" s="1"/>
  <c r="F104" i="1"/>
  <c r="H104" i="1" s="1"/>
  <c r="F103" i="1"/>
  <c r="H103" i="1" s="1"/>
  <c r="F102" i="1"/>
  <c r="G102" i="1" s="1"/>
  <c r="F101" i="1"/>
  <c r="G101" i="1" s="1"/>
  <c r="F100" i="1"/>
  <c r="G100" i="1" s="1"/>
  <c r="F99" i="1"/>
  <c r="G99" i="1" s="1"/>
  <c r="F98" i="1"/>
  <c r="H98" i="1" s="1"/>
  <c r="F97" i="1"/>
  <c r="H97" i="1" s="1"/>
  <c r="F96" i="1"/>
  <c r="H96" i="1" s="1"/>
  <c r="F95" i="1"/>
  <c r="G95" i="1" s="1"/>
  <c r="F94" i="1"/>
  <c r="H94" i="1" s="1"/>
  <c r="F93" i="1"/>
  <c r="H93" i="1" s="1"/>
  <c r="F92" i="1"/>
  <c r="G92" i="1" s="1"/>
  <c r="F91" i="1"/>
  <c r="H91" i="1" s="1"/>
  <c r="F90" i="1"/>
  <c r="H90" i="1" s="1"/>
  <c r="F89" i="1"/>
  <c r="G89" i="1" s="1"/>
  <c r="F88" i="1"/>
  <c r="H88" i="1" s="1"/>
  <c r="F87" i="1"/>
  <c r="H87" i="1" s="1"/>
  <c r="F86" i="1"/>
  <c r="G86" i="1" s="1"/>
  <c r="F85" i="1"/>
  <c r="G85" i="1" s="1"/>
  <c r="F84" i="1"/>
  <c r="H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H77" i="1" s="1"/>
  <c r="F76" i="1"/>
  <c r="G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G70" i="1" s="1"/>
  <c r="F69" i="1"/>
  <c r="G69" i="1" s="1"/>
  <c r="F68" i="1"/>
  <c r="H68" i="1" s="1"/>
  <c r="F67" i="1"/>
  <c r="G67" i="1" s="1"/>
  <c r="F66" i="1"/>
  <c r="G66" i="1" s="1"/>
  <c r="F65" i="1"/>
  <c r="H65" i="1" s="1"/>
  <c r="F64" i="1"/>
  <c r="H64" i="1" s="1"/>
  <c r="F63" i="1"/>
  <c r="G63" i="1" s="1"/>
  <c r="F62" i="1"/>
  <c r="H62" i="1" s="1"/>
  <c r="F61" i="1"/>
  <c r="H61" i="1" s="1"/>
  <c r="F60" i="1"/>
  <c r="G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G53" i="1" s="1"/>
  <c r="F52" i="1"/>
  <c r="H52" i="1" s="1"/>
  <c r="F51" i="1"/>
  <c r="G51" i="1" s="1"/>
  <c r="F50" i="1"/>
  <c r="H50" i="1" s="1"/>
  <c r="F49" i="1"/>
  <c r="G49" i="1" s="1"/>
  <c r="F48" i="1"/>
  <c r="H48" i="1" s="1"/>
  <c r="F47" i="1"/>
  <c r="H47" i="1" s="1"/>
  <c r="F46" i="1"/>
  <c r="G46" i="1" s="1"/>
  <c r="F45" i="1"/>
  <c r="G45" i="1" s="1"/>
  <c r="F44" i="1"/>
  <c r="G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G21" i="1" s="1"/>
  <c r="F20" i="1"/>
  <c r="G20" i="1" s="1"/>
  <c r="F19" i="1"/>
  <c r="G19" i="1" s="1"/>
  <c r="F18" i="1"/>
  <c r="H18" i="1" s="1"/>
  <c r="F17" i="1"/>
  <c r="H17" i="1" s="1"/>
  <c r="F16" i="1"/>
  <c r="G16" i="1" s="1"/>
  <c r="F15" i="1"/>
  <c r="G15" i="1" s="1"/>
  <c r="F14" i="1"/>
  <c r="G14" i="1" s="1"/>
  <c r="F13" i="1"/>
  <c r="H13" i="1" s="1"/>
  <c r="F12" i="1"/>
  <c r="H12" i="1" s="1"/>
  <c r="F11" i="1"/>
  <c r="G11" i="1" s="1"/>
  <c r="F10" i="1"/>
  <c r="H10" i="1" s="1"/>
  <c r="F9" i="1"/>
  <c r="G9" i="1" s="1"/>
  <c r="F8" i="1"/>
  <c r="H8" i="1" s="1"/>
  <c r="F7" i="1"/>
  <c r="G7" i="1" s="1"/>
  <c r="F6" i="1"/>
  <c r="H6" i="1" s="1"/>
  <c r="F5" i="1"/>
  <c r="H5" i="1" s="1"/>
  <c r="D18" i="1"/>
  <c r="D19" i="1" s="1"/>
  <c r="C18" i="1"/>
  <c r="F18" i="8" l="1"/>
  <c r="F19" i="8"/>
  <c r="F10" i="8"/>
  <c r="F17" i="8"/>
  <c r="F9" i="8"/>
  <c r="F8" i="8"/>
  <c r="F16" i="8"/>
  <c r="F15" i="8"/>
  <c r="F11" i="8"/>
  <c r="F7" i="8"/>
  <c r="F13" i="8"/>
  <c r="F14" i="8"/>
  <c r="F12" i="8"/>
  <c r="F3" i="8"/>
  <c r="H7" i="5"/>
  <c r="G7" i="5"/>
  <c r="G13" i="1"/>
  <c r="H46" i="1"/>
  <c r="G61" i="1"/>
  <c r="H32" i="1"/>
  <c r="G30" i="1"/>
  <c r="H78" i="1"/>
  <c r="H80" i="1"/>
  <c r="G40" i="1"/>
  <c r="H83" i="1"/>
  <c r="G17" i="1"/>
  <c r="G104" i="1"/>
  <c r="H33" i="1"/>
  <c r="H45" i="1"/>
  <c r="H81" i="1"/>
  <c r="G94" i="1"/>
  <c r="H34" i="1"/>
  <c r="G72" i="1"/>
  <c r="H35" i="1"/>
  <c r="G96" i="1"/>
  <c r="G48" i="1"/>
  <c r="H16" i="1"/>
  <c r="H86" i="1"/>
  <c r="H19" i="1"/>
  <c r="H49" i="1"/>
  <c r="G5" i="1"/>
  <c r="H14" i="1"/>
  <c r="G24" i="1"/>
  <c r="H51" i="1"/>
  <c r="G62" i="1"/>
  <c r="H70" i="1"/>
  <c r="G88" i="1"/>
  <c r="G97" i="1"/>
  <c r="G8" i="1"/>
  <c r="G64" i="1"/>
  <c r="H99" i="1"/>
  <c r="G29" i="1"/>
  <c r="G56" i="1"/>
  <c r="G93" i="1"/>
  <c r="G65" i="1"/>
  <c r="H82" i="1"/>
  <c r="H102" i="1"/>
  <c r="H66" i="1"/>
  <c r="G77" i="1"/>
  <c r="H67" i="1"/>
  <c r="G25" i="1"/>
  <c r="G41" i="1"/>
  <c r="G73" i="1"/>
  <c r="H9" i="1"/>
  <c r="H20" i="1"/>
  <c r="G47" i="1"/>
  <c r="H100" i="1"/>
  <c r="H15" i="1"/>
  <c r="H31" i="1"/>
  <c r="H63" i="1"/>
  <c r="G74" i="1"/>
  <c r="H79" i="1"/>
  <c r="H95" i="1"/>
  <c r="H53" i="1"/>
  <c r="H101" i="1"/>
  <c r="G27" i="1"/>
  <c r="G43" i="1"/>
  <c r="G59" i="1"/>
  <c r="G75" i="1"/>
  <c r="G91" i="1"/>
  <c r="G6" i="1"/>
  <c r="H11" i="1"/>
  <c r="G22" i="1"/>
  <c r="G38" i="1"/>
  <c r="G54" i="1"/>
  <c r="G68" i="1"/>
  <c r="H89" i="1"/>
  <c r="G105" i="1"/>
  <c r="H37" i="1"/>
  <c r="H69" i="1"/>
  <c r="H85" i="1"/>
  <c r="G12" i="1"/>
  <c r="G55" i="1"/>
  <c r="H60" i="1"/>
  <c r="G71" i="1"/>
  <c r="H76" i="1"/>
  <c r="G87" i="1"/>
  <c r="H92" i="1"/>
  <c r="G103" i="1"/>
  <c r="G52" i="1"/>
  <c r="H36" i="1"/>
  <c r="G10" i="1"/>
  <c r="G26" i="1"/>
  <c r="G42" i="1"/>
  <c r="G58" i="1"/>
  <c r="G28" i="1"/>
  <c r="G23" i="1"/>
  <c r="G39" i="1"/>
  <c r="H44" i="1"/>
  <c r="H7" i="1"/>
  <c r="G18" i="1"/>
  <c r="G50" i="1"/>
  <c r="G98" i="1"/>
  <c r="G57" i="1"/>
  <c r="G84" i="1"/>
  <c r="G90" i="1"/>
  <c r="H21" i="1"/>
  <c r="F2" i="8" l="1"/>
  <c r="H8" i="5"/>
  <c r="G8" i="5"/>
  <c r="G9" i="5" l="1"/>
  <c r="H9" i="5"/>
  <c r="H10" i="5" l="1"/>
  <c r="G10" i="5"/>
  <c r="H11" i="5" l="1"/>
  <c r="G11" i="5"/>
  <c r="H12" i="5" l="1"/>
  <c r="G12" i="5"/>
  <c r="H13" i="5" l="1"/>
  <c r="G13" i="5"/>
  <c r="H14" i="5" l="1"/>
  <c r="G14" i="5"/>
  <c r="H15" i="5" l="1"/>
  <c r="G15" i="5"/>
  <c r="H16" i="5" l="1"/>
  <c r="G16" i="5"/>
  <c r="G17" i="5" l="1"/>
  <c r="H17" i="5"/>
  <c r="H18" i="5" l="1"/>
  <c r="G18" i="5"/>
  <c r="G19" i="5" l="1"/>
  <c r="H19" i="5"/>
  <c r="H20" i="5" l="1"/>
  <c r="G20" i="5"/>
  <c r="H21" i="5" l="1"/>
  <c r="G21" i="5"/>
  <c r="G22" i="5" l="1"/>
  <c r="H22" i="5"/>
  <c r="H23" i="5" l="1"/>
  <c r="G23" i="5"/>
  <c r="H24" i="5" l="1"/>
  <c r="G24" i="5"/>
  <c r="G25" i="5" l="1"/>
  <c r="H25" i="5"/>
  <c r="H26" i="5" l="1"/>
  <c r="G26" i="5"/>
  <c r="G27" i="5" l="1"/>
  <c r="H27" i="5"/>
  <c r="H28" i="5" l="1"/>
  <c r="G28" i="5"/>
  <c r="H29" i="5" l="1"/>
  <c r="G29" i="5"/>
  <c r="H30" i="5" l="1"/>
  <c r="G30" i="5"/>
  <c r="H31" i="5" l="1"/>
  <c r="G31" i="5"/>
  <c r="H32" i="5" l="1"/>
  <c r="G32" i="5"/>
  <c r="G33" i="5" l="1"/>
  <c r="H33" i="5"/>
  <c r="G34" i="5" l="1"/>
  <c r="H34" i="5"/>
  <c r="G35" i="5" l="1"/>
  <c r="H35" i="5"/>
  <c r="H36" i="5" l="1"/>
  <c r="G36" i="5"/>
  <c r="H37" i="5" l="1"/>
  <c r="G37" i="5"/>
  <c r="G38" i="5" l="1"/>
  <c r="H38" i="5"/>
  <c r="H39" i="5" l="1"/>
  <c r="G39" i="5"/>
  <c r="H40" i="5" l="1"/>
  <c r="G40" i="5"/>
  <c r="G41" i="5" l="1"/>
  <c r="H41" i="5"/>
  <c r="H42" i="5" l="1"/>
  <c r="G42" i="5"/>
  <c r="H43" i="5" l="1"/>
  <c r="G43" i="5"/>
  <c r="H44" i="5" l="1"/>
  <c r="G44" i="5"/>
  <c r="H45" i="5" l="1"/>
  <c r="G45" i="5"/>
  <c r="H46" i="5" l="1"/>
  <c r="G46" i="5"/>
  <c r="H47" i="5" l="1"/>
  <c r="G47" i="5"/>
  <c r="H48" i="5" l="1"/>
  <c r="G48" i="5"/>
  <c r="G49" i="5" l="1"/>
  <c r="H49" i="5"/>
  <c r="G50" i="5" l="1"/>
  <c r="H50" i="5"/>
  <c r="H51" i="5" l="1"/>
  <c r="G51" i="5"/>
  <c r="H52" i="5" l="1"/>
  <c r="G52" i="5"/>
  <c r="H53" i="5" l="1"/>
  <c r="G53" i="5"/>
  <c r="G54" i="5" l="1"/>
  <c r="H54" i="5"/>
  <c r="H55" i="5" l="1"/>
  <c r="G55" i="5"/>
  <c r="H56" i="5" l="1"/>
  <c r="G56" i="5"/>
  <c r="G57" i="5" l="1"/>
  <c r="H57" i="5"/>
  <c r="H58" i="5" l="1"/>
  <c r="G58" i="5"/>
  <c r="H59" i="5" l="1"/>
  <c r="G59" i="5"/>
  <c r="H60" i="5" l="1"/>
  <c r="G60" i="5"/>
  <c r="H61" i="5" l="1"/>
  <c r="G61" i="5"/>
  <c r="G62" i="5" l="1"/>
  <c r="H62" i="5"/>
  <c r="H63" i="5" l="1"/>
  <c r="G63" i="5"/>
  <c r="H64" i="5" l="1"/>
  <c r="G64" i="5"/>
  <c r="G65" i="5" l="1"/>
  <c r="H65" i="5"/>
  <c r="H66" i="5" l="1"/>
  <c r="G66" i="5"/>
  <c r="H67" i="5" l="1"/>
  <c r="G67" i="5"/>
  <c r="H68" i="5" l="1"/>
  <c r="G68" i="5"/>
  <c r="H69" i="5" l="1"/>
  <c r="G69" i="5"/>
  <c r="H70" i="5" l="1"/>
  <c r="G70" i="5"/>
  <c r="H71" i="5" l="1"/>
  <c r="G71" i="5"/>
  <c r="H72" i="5" l="1"/>
  <c r="G72" i="5"/>
  <c r="G73" i="5" l="1"/>
  <c r="H73" i="5"/>
  <c r="G74" i="5" l="1"/>
  <c r="H74" i="5"/>
  <c r="H75" i="5" l="1"/>
  <c r="G75" i="5"/>
  <c r="H76" i="5" l="1"/>
  <c r="G76" i="5"/>
  <c r="H77" i="5" l="1"/>
  <c r="G77" i="5"/>
  <c r="G78" i="5" l="1"/>
  <c r="H78" i="5"/>
  <c r="H79" i="5" l="1"/>
  <c r="G79" i="5"/>
  <c r="H80" i="5" l="1"/>
  <c r="G80" i="5"/>
  <c r="G81" i="5" l="1"/>
  <c r="H81" i="5"/>
  <c r="H82" i="5" l="1"/>
  <c r="G82" i="5"/>
  <c r="H83" i="5" l="1"/>
  <c r="G83" i="5"/>
  <c r="H84" i="5" l="1"/>
  <c r="G84" i="5"/>
  <c r="H85" i="5" l="1"/>
  <c r="G85" i="5"/>
  <c r="G86" i="5" l="1"/>
  <c r="H86" i="5"/>
  <c r="H87" i="5" l="1"/>
  <c r="G87" i="5"/>
  <c r="H88" i="5" l="1"/>
  <c r="G88" i="5"/>
  <c r="G89" i="5" l="1"/>
  <c r="H89" i="5"/>
  <c r="G90" i="5" l="1"/>
  <c r="H90" i="5"/>
  <c r="H91" i="5" l="1"/>
  <c r="G91" i="5"/>
  <c r="H92" i="5" l="1"/>
  <c r="G92" i="5"/>
  <c r="H93" i="5" l="1"/>
  <c r="G93" i="5"/>
  <c r="H94" i="5" l="1"/>
  <c r="G94" i="5"/>
  <c r="H95" i="5" l="1"/>
  <c r="G95" i="5"/>
  <c r="H96" i="5" l="1"/>
  <c r="G96" i="5"/>
  <c r="G97" i="5" l="1"/>
  <c r="H97" i="5"/>
  <c r="H98" i="5" l="1"/>
  <c r="G98" i="5"/>
  <c r="H99" i="5" l="1"/>
  <c r="G99" i="5"/>
  <c r="H100" i="5" l="1"/>
  <c r="G100" i="5"/>
  <c r="H101" i="5" l="1"/>
  <c r="G101" i="5"/>
  <c r="G102" i="5" l="1"/>
  <c r="H102" i="5"/>
  <c r="H103" i="5" l="1"/>
  <c r="G103" i="5"/>
  <c r="H104" i="5" l="1"/>
  <c r="G104" i="5"/>
  <c r="G105" i="5" l="1"/>
  <c r="H105" i="5"/>
</calcChain>
</file>

<file path=xl/sharedStrings.xml><?xml version="1.0" encoding="utf-8"?>
<sst xmlns="http://schemas.openxmlformats.org/spreadsheetml/2006/main" count="88" uniqueCount="34">
  <si>
    <t>E(X)=</t>
  </si>
  <si>
    <t>V(X)=</t>
  </si>
  <si>
    <t>E(X^2)-E(X)^2=</t>
  </si>
  <si>
    <t>E(X^2)=</t>
  </si>
  <si>
    <t>x</t>
  </si>
  <si>
    <t>P(X=x)</t>
  </si>
  <si>
    <t>x P(X=x)</t>
  </si>
  <si>
    <t>x^2 P(X=x)</t>
  </si>
  <si>
    <t>(x-E(X))^2 P(X=x)</t>
  </si>
  <si>
    <t>in verde le celle modificabili</t>
  </si>
  <si>
    <t>Questa parte funziona con n al massimo 100</t>
  </si>
  <si>
    <t>https://it.wikipedia.org/wiki/Distribuzione_binomiale</t>
  </si>
  <si>
    <t>P(X&lt;=x)</t>
  </si>
  <si>
    <t>Parametri</t>
  </si>
  <si>
    <t>n=</t>
  </si>
  <si>
    <t>(numero naturale)</t>
  </si>
  <si>
    <t>p=</t>
  </si>
  <si>
    <t>(in [0,1])</t>
  </si>
  <si>
    <t>Media</t>
  </si>
  <si>
    <t>Mediana</t>
  </si>
  <si>
    <t>Varianza</t>
  </si>
  <si>
    <t>SQM</t>
  </si>
  <si>
    <t>q</t>
  </si>
  <si>
    <t>q-quantile</t>
  </si>
  <si>
    <t>Questa parte funziona fino a 100</t>
  </si>
  <si>
    <t>https://it.wikipedia.org/wiki/Distribuzione_di_Poisson</t>
  </si>
  <si>
    <t>lambda=</t>
  </si>
  <si>
    <t>&gt;0</t>
  </si>
  <si>
    <t>?</t>
  </si>
  <si>
    <t>https://it.wikipedia.org/wiki/Distribuzione_ipergeometrica</t>
  </si>
  <si>
    <t>&lt;N</t>
  </si>
  <si>
    <t>H</t>
  </si>
  <si>
    <t>N=</t>
  </si>
  <si>
    <t>https://it.wikipedia.org/wiki/Distribuzione_geometrica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</si>
</sst>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right"/>
    </xf>
    <xf numFmtId="0" fontId="1" fillId="0" borderId="0" xfId="1"/>
    <xf numFmtId="0" fontId="0" fillId="4" borderId="0" xfId="0" applyFill="1"/>
    <xf numFmtId="0" fontId="2" fillId="0" borderId="0" xfId="0" applyFont="1" applyAlignment="1">
      <alignment horizontal="right"/>
    </xf>
    <xf numFmtId="0" fontId="0" fillId="5" borderId="0" xfId="0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Binomiale!$G$4</c:f>
              <c:strCache>
                <c:ptCount val="1"/>
                <c:pt idx="0">
                  <c:v>P(X=x)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Binomiale!$F$5:$F$105</c:f>
              <c:strCach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strCache>
            </c:strRef>
          </c:xVal>
          <c:yVal>
            <c:numRef>
              <c:f>Binomiale!$G$5:$G$105</c:f>
              <c:numCache>
                <c:formatCode>General</c:formatCode>
                <c:ptCount val="101"/>
                <c:pt idx="0">
                  <c:v>7.6944975276713304E-2</c:v>
                </c:pt>
                <c:pt idx="1">
                  <c:v>0.20248677704398246</c:v>
                </c:pt>
                <c:pt idx="2">
                  <c:v>0.26110137039881948</c:v>
                </c:pt>
                <c:pt idx="3">
                  <c:v>0.21987483823058479</c:v>
                </c:pt>
                <c:pt idx="4">
                  <c:v>0.13597522890575633</c:v>
                </c:pt>
                <c:pt idx="5">
                  <c:v>6.5840637154366277E-2</c:v>
                </c:pt>
                <c:pt idx="6">
                  <c:v>2.5989725192513E-2</c:v>
                </c:pt>
                <c:pt idx="7">
                  <c:v>8.5981045749667119E-3</c:v>
                </c:pt>
                <c:pt idx="8">
                  <c:v>2.4323585310761071E-3</c:v>
                </c:pt>
                <c:pt idx="9">
                  <c:v>5.9742139359764091E-4</c:v>
                </c:pt>
                <c:pt idx="10">
                  <c:v>1.2891724809212235E-4</c:v>
                </c:pt>
                <c:pt idx="11">
                  <c:v>2.4673157529592746E-5</c:v>
                </c:pt>
                <c:pt idx="12">
                  <c:v>4.2204085247987761E-6</c:v>
                </c:pt>
                <c:pt idx="13">
                  <c:v>6.4929361919981085E-7</c:v>
                </c:pt>
                <c:pt idx="14">
                  <c:v>9.0315277858620038E-8</c:v>
                </c:pt>
                <c:pt idx="15">
                  <c:v>1.14082456242468E-8</c:v>
                </c:pt>
                <c:pt idx="16">
                  <c:v>1.3134493317389348E-9</c:v>
                </c:pt>
                <c:pt idx="17">
                  <c:v>1.3825782439357148E-10</c:v>
                </c:pt>
                <c:pt idx="18">
                  <c:v>1.334066726604641E-11</c:v>
                </c:pt>
                <c:pt idx="19">
                  <c:v>1.1825522230290505E-12</c:v>
                </c:pt>
                <c:pt idx="20">
                  <c:v>9.647136556289626E-14</c:v>
                </c:pt>
                <c:pt idx="21">
                  <c:v>7.2534861325485928E-15</c:v>
                </c:pt>
                <c:pt idx="22">
                  <c:v>5.0323229149260399E-16</c:v>
                </c:pt>
                <c:pt idx="23">
                  <c:v>3.2243716617375066E-17</c:v>
                </c:pt>
                <c:pt idx="24">
                  <c:v>1.9091674312919461E-18</c:v>
                </c:pt>
                <c:pt idx="25">
                  <c:v>1.045017962391375E-19</c:v>
                </c:pt>
                <c:pt idx="26">
                  <c:v>5.2885524412519496E-21</c:v>
                </c:pt>
                <c:pt idx="27">
                  <c:v>2.4741765807026738E-22</c:v>
                </c:pt>
                <c:pt idx="28">
                  <c:v>1.0696628074466497E-23</c:v>
                </c:pt>
                <c:pt idx="29">
                  <c:v>4.2708859825455772E-25</c:v>
                </c:pt>
                <c:pt idx="30">
                  <c:v>1.573484309358903E-26</c:v>
                </c:pt>
                <c:pt idx="31">
                  <c:v>5.3429008806753352E-28</c:v>
                </c:pt>
                <c:pt idx="32">
                  <c:v>1.6696565252110582E-29</c:v>
                </c:pt>
                <c:pt idx="33">
                  <c:v>4.7932723211800249E-31</c:v>
                </c:pt>
                <c:pt idx="34">
                  <c:v>1.2613874529420912E-32</c:v>
                </c:pt>
                <c:pt idx="35">
                  <c:v>3.0349171800111368E-34</c:v>
                </c:pt>
                <c:pt idx="36">
                  <c:v>6.6555201316034085E-36</c:v>
                </c:pt>
                <c:pt idx="37">
                  <c:v>1.3254236392951028E-37</c:v>
                </c:pt>
                <c:pt idx="38">
                  <c:v>2.3864968574565819E-39</c:v>
                </c:pt>
                <c:pt idx="39">
                  <c:v>3.864772238796097E-41</c:v>
                </c:pt>
                <c:pt idx="40">
                  <c:v>5.5937492929943049E-43</c:v>
                </c:pt>
                <c:pt idx="41">
                  <c:v>7.1806794518539782E-45</c:v>
                </c:pt>
                <c:pt idx="42">
                  <c:v>8.0985106599857297E-47</c:v>
                </c:pt>
                <c:pt idx="43">
                  <c:v>7.9299981982725385E-49</c:v>
                </c:pt>
                <c:pt idx="44">
                  <c:v>6.6399506444864817E-51</c:v>
                </c:pt>
                <c:pt idx="45">
                  <c:v>4.6596144873589737E-53</c:v>
                </c:pt>
                <c:pt idx="46">
                  <c:v>2.6656833451710132E-55</c:v>
                </c:pt>
                <c:pt idx="47">
                  <c:v>1.1940350930217301E-57</c:v>
                </c:pt>
                <c:pt idx="48">
                  <c:v>3.9277470165188513E-60</c:v>
                </c:pt>
                <c:pt idx="49">
                  <c:v>8.4376949871512084E-63</c:v>
                </c:pt>
                <c:pt idx="50">
                  <c:v>8.8817841970013852E-66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0-491F-BACF-8F198FA1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038304"/>
        <c:axId val="952038720"/>
      </c:scatterChart>
      <c:valAx>
        <c:axId val="95203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720"/>
        <c:crosses val="autoZero"/>
        <c:crossBetween val="midCat"/>
      </c:valAx>
      <c:valAx>
        <c:axId val="9520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Binomiale!$H$4</c:f>
              <c:strCache>
                <c:ptCount val="1"/>
                <c:pt idx="0">
                  <c:v>P(X&lt;=x)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Binomiale!$F$5:$F$105</c:f>
              <c:strCach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strCache>
            </c:strRef>
          </c:xVal>
          <c:yVal>
            <c:numRef>
              <c:f>Binomiale!$H$5:$H$105</c:f>
              <c:numCache>
                <c:formatCode>General</c:formatCode>
                <c:ptCount val="101"/>
                <c:pt idx="0">
                  <c:v>7.6944975276713304E-2</c:v>
                </c:pt>
                <c:pt idx="1">
                  <c:v>0.2794317523206955</c:v>
                </c:pt>
                <c:pt idx="2">
                  <c:v>0.54053312271951548</c:v>
                </c:pt>
                <c:pt idx="3">
                  <c:v>0.7604079609501001</c:v>
                </c:pt>
                <c:pt idx="4">
                  <c:v>0.89638318985585652</c:v>
                </c:pt>
                <c:pt idx="5">
                  <c:v>0.96222382701022269</c:v>
                </c:pt>
                <c:pt idx="6">
                  <c:v>0.98821355220273577</c:v>
                </c:pt>
                <c:pt idx="7">
                  <c:v>0.99681165677770234</c:v>
                </c:pt>
                <c:pt idx="8">
                  <c:v>0.99924401530877849</c:v>
                </c:pt>
                <c:pt idx="9">
                  <c:v>0.99984143670237624</c:v>
                </c:pt>
                <c:pt idx="10">
                  <c:v>0.99997035395046829</c:v>
                </c:pt>
                <c:pt idx="11">
                  <c:v>0.99999502710799781</c:v>
                </c:pt>
                <c:pt idx="12">
                  <c:v>0.99999924751652269</c:v>
                </c:pt>
                <c:pt idx="13">
                  <c:v>0.9999998968101419</c:v>
                </c:pt>
                <c:pt idx="14">
                  <c:v>0.99999998712541971</c:v>
                </c:pt>
                <c:pt idx="15">
                  <c:v>0.99999999853366539</c:v>
                </c:pt>
                <c:pt idx="16">
                  <c:v>0.99999999984711474</c:v>
                </c:pt>
                <c:pt idx="17">
                  <c:v>0.99999999998537259</c:v>
                </c:pt>
                <c:pt idx="18">
                  <c:v>0.99999999999871325</c:v>
                </c:pt>
                <c:pt idx="19">
                  <c:v>0.99999999999989575</c:v>
                </c:pt>
                <c:pt idx="20">
                  <c:v>0.99999999999999223</c:v>
                </c:pt>
                <c:pt idx="21">
                  <c:v>0.99999999999999944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0-40F5-9215-7B5D288D2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63056"/>
        <c:axId val="957063888"/>
      </c:scatterChart>
      <c:valAx>
        <c:axId val="95706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888"/>
        <c:crosses val="autoZero"/>
        <c:crossBetween val="midCat"/>
      </c:valAx>
      <c:valAx>
        <c:axId val="9570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Poisson!$G$4</c:f>
              <c:strCache>
                <c:ptCount val="1"/>
                <c:pt idx="0">
                  <c:v>P(X=x)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Poisson!$F$5:$F$105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Poisson!$G$5:$G$105</c:f>
              <c:numCache>
                <c:formatCode>General</c:formatCode>
                <c:ptCount val="101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1.0643034134408412E-6</c:v>
                </c:pt>
                <c:pt idx="22">
                  <c:v>2.9026456730204751E-7</c:v>
                </c:pt>
                <c:pt idx="23">
                  <c:v>7.5721191470099433E-8</c:v>
                </c:pt>
                <c:pt idx="24">
                  <c:v>1.8930297867524921E-8</c:v>
                </c:pt>
                <c:pt idx="25">
                  <c:v>4.543271488205959E-9</c:v>
                </c:pt>
                <c:pt idx="26">
                  <c:v>1.0484472665090706E-9</c:v>
                </c:pt>
                <c:pt idx="27">
                  <c:v>2.329882814464599E-10</c:v>
                </c:pt>
                <c:pt idx="28">
                  <c:v>4.99260603099557E-11</c:v>
                </c:pt>
                <c:pt idx="29">
                  <c:v>1.0329529719301251E-11</c:v>
                </c:pt>
                <c:pt idx="30">
                  <c:v>2.0659059438602391E-12</c:v>
                </c:pt>
                <c:pt idx="31">
                  <c:v>3.9985276332778846E-13</c:v>
                </c:pt>
                <c:pt idx="32">
                  <c:v>7.4972393123960113E-14</c:v>
                </c:pt>
                <c:pt idx="33">
                  <c:v>1.3631344204356365E-14</c:v>
                </c:pt>
                <c:pt idx="34">
                  <c:v>2.4055313301805371E-15</c:v>
                </c:pt>
                <c:pt idx="35">
                  <c:v>4.1237679945952294E-16</c:v>
                </c:pt>
                <c:pt idx="36">
                  <c:v>6.8729466576587251E-17</c:v>
                </c:pt>
                <c:pt idx="37">
                  <c:v>1.1145318904311437E-17</c:v>
                </c:pt>
                <c:pt idx="38">
                  <c:v>1.7597871954175967E-18</c:v>
                </c:pt>
                <c:pt idx="39">
                  <c:v>2.7073649160270507E-19</c:v>
                </c:pt>
                <c:pt idx="40">
                  <c:v>4.0610473740405766E-20</c:v>
                </c:pt>
                <c:pt idx="41">
                  <c:v>5.9429961571325836E-21</c:v>
                </c:pt>
                <c:pt idx="42">
                  <c:v>8.4899945101893908E-22</c:v>
                </c:pt>
                <c:pt idx="43">
                  <c:v>1.184650396770603E-22</c:v>
                </c:pt>
                <c:pt idx="44">
                  <c:v>1.6154323592326586E-23</c:v>
                </c:pt>
                <c:pt idx="45">
                  <c:v>2.1539098123102142E-24</c:v>
                </c:pt>
                <c:pt idx="46">
                  <c:v>2.8094475812741607E-25</c:v>
                </c:pt>
                <c:pt idx="47">
                  <c:v>3.5865288271585284E-26</c:v>
                </c:pt>
                <c:pt idx="48">
                  <c:v>4.4831610339482337E-27</c:v>
                </c:pt>
                <c:pt idx="49">
                  <c:v>5.4895849395283441E-28</c:v>
                </c:pt>
                <c:pt idx="50">
                  <c:v>6.5875019274340179E-29</c:v>
                </c:pt>
                <c:pt idx="51">
                  <c:v>7.7500022675693991E-30</c:v>
                </c:pt>
                <c:pt idx="52">
                  <c:v>8.9423103087340622E-31</c:v>
                </c:pt>
                <c:pt idx="53">
                  <c:v>1.0123370160830691E-31</c:v>
                </c:pt>
                <c:pt idx="54">
                  <c:v>1.1248189067589787E-32</c:v>
                </c:pt>
                <c:pt idx="55">
                  <c:v>1.2270751710098076E-33</c:v>
                </c:pt>
                <c:pt idx="56">
                  <c:v>1.3147233975105091E-34</c:v>
                </c:pt>
                <c:pt idx="57">
                  <c:v>1.3839193658005007E-35</c:v>
                </c:pt>
                <c:pt idx="58">
                  <c:v>1.4316407232419412E-36</c:v>
                </c:pt>
                <c:pt idx="59">
                  <c:v>1.4559058202460453E-37</c:v>
                </c:pt>
                <c:pt idx="60">
                  <c:v>1.4559058202460059E-38</c:v>
                </c:pt>
                <c:pt idx="61">
                  <c:v>1.4320385117173974E-39</c:v>
                </c:pt>
                <c:pt idx="62">
                  <c:v>1.3858437210168501E-40</c:v>
                </c:pt>
                <c:pt idx="63">
                  <c:v>1.3198511628731934E-41</c:v>
                </c:pt>
                <c:pt idx="64">
                  <c:v>1.2373604651936087E-42</c:v>
                </c:pt>
                <c:pt idx="65">
                  <c:v>1.1421788909479341E-43</c:v>
                </c:pt>
                <c:pt idx="66">
                  <c:v>1.038344446316316E-44</c:v>
                </c:pt>
                <c:pt idx="67">
                  <c:v>9.2986069819371043E-46</c:v>
                </c:pt>
                <c:pt idx="68">
                  <c:v>8.2046532193564038E-47</c:v>
                </c:pt>
                <c:pt idx="69">
                  <c:v>7.1344810603099737E-48</c:v>
                </c:pt>
                <c:pt idx="70">
                  <c:v>6.1152694802655876E-49</c:v>
                </c:pt>
                <c:pt idx="71">
                  <c:v>5.1678333636046686E-50</c:v>
                </c:pt>
                <c:pt idx="72">
                  <c:v>4.3065278030039035E-51</c:v>
                </c:pt>
                <c:pt idx="73">
                  <c:v>3.5396118928799272E-52</c:v>
                </c:pt>
                <c:pt idx="74">
                  <c:v>2.8699555888215644E-53</c:v>
                </c:pt>
                <c:pt idx="75">
                  <c:v>2.2959644710572111E-54</c:v>
                </c:pt>
                <c:pt idx="76">
                  <c:v>1.8126035297820193E-55</c:v>
                </c:pt>
                <c:pt idx="77">
                  <c:v>1.4124183348951079E-56</c:v>
                </c:pt>
                <c:pt idx="78">
                  <c:v>1.0864756422270079E-57</c:v>
                </c:pt>
                <c:pt idx="79">
                  <c:v>8.251713738432836E-59</c:v>
                </c:pt>
                <c:pt idx="80">
                  <c:v>6.1887853038245987E-60</c:v>
                </c:pt>
                <c:pt idx="81">
                  <c:v>4.5842854102406035E-61</c:v>
                </c:pt>
                <c:pt idx="82">
                  <c:v>3.3543551782248055E-62</c:v>
                </c:pt>
                <c:pt idx="83">
                  <c:v>2.4248350685962157E-63</c:v>
                </c:pt>
                <c:pt idx="84">
                  <c:v>1.7320250489973623E-64</c:v>
                </c:pt>
                <c:pt idx="85">
                  <c:v>1.2226059169392954E-65</c:v>
                </c:pt>
                <c:pt idx="86">
                  <c:v>8.5298087228321083E-67</c:v>
                </c:pt>
                <c:pt idx="87">
                  <c:v>5.8826267054013485E-68</c:v>
                </c:pt>
                <c:pt idx="88">
                  <c:v>4.0108818445919148E-69</c:v>
                </c:pt>
                <c:pt idx="89">
                  <c:v>2.7039652884889558E-70</c:v>
                </c:pt>
                <c:pt idx="90">
                  <c:v>1.8026435256592569E-71</c:v>
                </c:pt>
                <c:pt idx="91">
                  <c:v>1.188556170764386E-72</c:v>
                </c:pt>
                <c:pt idx="92">
                  <c:v>7.7514532875935495E-74</c:v>
                </c:pt>
                <c:pt idx="93">
                  <c:v>5.0009376048991409E-75</c:v>
                </c:pt>
                <c:pt idx="94">
                  <c:v>3.1920878329143552E-76</c:v>
                </c:pt>
                <c:pt idx="95">
                  <c:v>2.0160554734195886E-77</c:v>
                </c:pt>
                <c:pt idx="96">
                  <c:v>1.2600346708872575E-78</c:v>
                </c:pt>
                <c:pt idx="97">
                  <c:v>7.7940288920860721E-80</c:v>
                </c:pt>
                <c:pt idx="98">
                  <c:v>4.7718544237260996E-81</c:v>
                </c:pt>
                <c:pt idx="99">
                  <c:v>2.892032984076449E-82</c:v>
                </c:pt>
                <c:pt idx="100">
                  <c:v>1.7352197904458689E-83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88-4354-8835-03DE1296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038304"/>
        <c:axId val="952038720"/>
      </c:scatterChart>
      <c:valAx>
        <c:axId val="95203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720"/>
        <c:crosses val="autoZero"/>
        <c:crossBetween val="midCat"/>
      </c:valAx>
      <c:valAx>
        <c:axId val="9520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Poisson!$H$4</c:f>
              <c:strCache>
                <c:ptCount val="1"/>
                <c:pt idx="0">
                  <c:v>P(X&lt;=x)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Poisson!$F$5:$F$105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Poisson!$H$5:$H$105</c:f>
              <c:numCache>
                <c:formatCode>General</c:formatCode>
                <c:ptCount val="101"/>
                <c:pt idx="0">
                  <c:v>2.4787521766663585E-3</c:v>
                </c:pt>
                <c:pt idx="1">
                  <c:v>1.7351265236664509E-2</c:v>
                </c:pt>
                <c:pt idx="2">
                  <c:v>6.196880441665896E-2</c:v>
                </c:pt>
                <c:pt idx="3">
                  <c:v>0.15120388277664787</c:v>
                </c:pt>
                <c:pt idx="4">
                  <c:v>0.28505650031663121</c:v>
                </c:pt>
                <c:pt idx="5">
                  <c:v>0.44567964136461113</c:v>
                </c:pt>
                <c:pt idx="6">
                  <c:v>0.60630278241259128</c:v>
                </c:pt>
                <c:pt idx="7">
                  <c:v>0.74397976045371694</c:v>
                </c:pt>
                <c:pt idx="8">
                  <c:v>0.84723749398456127</c:v>
                </c:pt>
                <c:pt idx="9">
                  <c:v>0.91607598300512416</c:v>
                </c:pt>
                <c:pt idx="10">
                  <c:v>0.95737907641746189</c:v>
                </c:pt>
                <c:pt idx="11">
                  <c:v>0.97990803646055524</c:v>
                </c:pt>
                <c:pt idx="12">
                  <c:v>0.99117251648210192</c:v>
                </c:pt>
                <c:pt idx="13">
                  <c:v>0.99637150726127721</c:v>
                </c:pt>
                <c:pt idx="14">
                  <c:v>0.9985996461666381</c:v>
                </c:pt>
                <c:pt idx="15">
                  <c:v>0.99949090172878252</c:v>
                </c:pt>
                <c:pt idx="16">
                  <c:v>0.99982512256458667</c:v>
                </c:pt>
                <c:pt idx="17">
                  <c:v>0.99994308285957634</c:v>
                </c:pt>
                <c:pt idx="18">
                  <c:v>0.99998240295790619</c:v>
                </c:pt>
                <c:pt idx="19">
                  <c:v>0.99999481983106298</c:v>
                </c:pt>
                <c:pt idx="20">
                  <c:v>0.99999854489300999</c:v>
                </c:pt>
                <c:pt idx="21">
                  <c:v>0.99999960919642339</c:v>
                </c:pt>
                <c:pt idx="22">
                  <c:v>0.99999989946099077</c:v>
                </c:pt>
                <c:pt idx="23">
                  <c:v>0.9999999751821822</c:v>
                </c:pt>
                <c:pt idx="24">
                  <c:v>0.99999999411248008</c:v>
                </c:pt>
                <c:pt idx="25">
                  <c:v>0.99999999865575162</c:v>
                </c:pt>
                <c:pt idx="26">
                  <c:v>0.99999999970419884</c:v>
                </c:pt>
                <c:pt idx="27">
                  <c:v>0.99999999993718713</c:v>
                </c:pt>
                <c:pt idx="28">
                  <c:v>0.9999999999871132</c:v>
                </c:pt>
                <c:pt idx="29">
                  <c:v>0.99999999999744271</c:v>
                </c:pt>
                <c:pt idx="30">
                  <c:v>0.99999999999950862</c:v>
                </c:pt>
                <c:pt idx="31">
                  <c:v>0.99999999999990852</c:v>
                </c:pt>
                <c:pt idx="32">
                  <c:v>0.99999999999998346</c:v>
                </c:pt>
                <c:pt idx="33">
                  <c:v>0.99999999999999711</c:v>
                </c:pt>
                <c:pt idx="34">
                  <c:v>0.99999999999999956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3-4F1C-9C4D-68E5E7BC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63056"/>
        <c:axId val="957063888"/>
      </c:scatterChart>
      <c:valAx>
        <c:axId val="95706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888"/>
        <c:crosses val="autoZero"/>
        <c:crossBetween val="midCat"/>
      </c:valAx>
      <c:valAx>
        <c:axId val="9570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Ipergeometrica!$G$4</c:f>
              <c:strCache>
                <c:ptCount val="1"/>
                <c:pt idx="0">
                  <c:v>P(X=x)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Ipergeometrica!$F$5:$F$105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xVal>
          <c:yVal>
            <c:numRef>
              <c:f>Ipergeometrica!$G$5:$G$105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0.22222222222222229</c:v>
                </c:pt>
                <c:pt idx="4">
                  <c:v>0.55555555555555514</c:v>
                </c:pt>
                <c:pt idx="5">
                  <c:v>0.22222222222222229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8A-49F6-8036-BB105607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038304"/>
        <c:axId val="952038720"/>
      </c:scatterChart>
      <c:valAx>
        <c:axId val="95203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720"/>
        <c:crosses val="autoZero"/>
        <c:crossBetween val="midCat"/>
      </c:valAx>
      <c:valAx>
        <c:axId val="9520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Ipergeometrica!$H$4</c:f>
              <c:strCache>
                <c:ptCount val="1"/>
                <c:pt idx="0">
                  <c:v>P(X&lt;=x)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Ipergeometrica!$F$5:$F$105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xVal>
          <c:yVal>
            <c:numRef>
              <c:f>Ipergeometrica!$H$5:$H$105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0.22222222222222229</c:v>
                </c:pt>
                <c:pt idx="4">
                  <c:v>0.77777777777777712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A0-4B3E-BA7E-1621E9C6E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63056"/>
        <c:axId val="957063888"/>
      </c:scatterChart>
      <c:valAx>
        <c:axId val="95706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888"/>
        <c:crosses val="autoZero"/>
        <c:crossBetween val="midCat"/>
      </c:valAx>
      <c:valAx>
        <c:axId val="9570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Geometrica!$G$4</c:f>
              <c:strCache>
                <c:ptCount val="1"/>
                <c:pt idx="0">
                  <c:v>P(X=x)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Geometrica!$F$5:$F$105</c:f>
              <c:numCache>
                <c:formatCode>General</c:formatCode>
                <c:ptCount val="10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</c:numCache>
            </c:numRef>
          </c:xVal>
          <c:yVal>
            <c:numRef>
              <c:f>Geometrica!$G$5:$G$105</c:f>
              <c:numCache>
                <c:formatCode>General</c:formatCode>
                <c:ptCount val="101"/>
                <c:pt idx="0">
                  <c:v>0.1</c:v>
                </c:pt>
                <c:pt idx="1">
                  <c:v>9.0000000000000011E-2</c:v>
                </c:pt>
                <c:pt idx="2">
                  <c:v>8.1000000000000016E-2</c:v>
                </c:pt>
                <c:pt idx="3">
                  <c:v>7.2900000000000006E-2</c:v>
                </c:pt>
                <c:pt idx="4">
                  <c:v>6.5610000000000016E-2</c:v>
                </c:pt>
                <c:pt idx="5">
                  <c:v>5.9049000000000018E-2</c:v>
                </c:pt>
                <c:pt idx="6">
                  <c:v>5.314410000000002E-2</c:v>
                </c:pt>
                <c:pt idx="7">
                  <c:v>4.7829690000000015E-2</c:v>
                </c:pt>
                <c:pt idx="8">
                  <c:v>4.3046721000000017E-2</c:v>
                </c:pt>
                <c:pt idx="9">
                  <c:v>3.874204890000002E-2</c:v>
                </c:pt>
                <c:pt idx="10">
                  <c:v>3.4867844010000017E-2</c:v>
                </c:pt>
                <c:pt idx="11">
                  <c:v>3.138105960900002E-2</c:v>
                </c:pt>
                <c:pt idx="12">
                  <c:v>2.8242953648100019E-2</c:v>
                </c:pt>
                <c:pt idx="13">
                  <c:v>2.541865828329002E-2</c:v>
                </c:pt>
                <c:pt idx="14">
                  <c:v>2.2876792454961017E-2</c:v>
                </c:pt>
                <c:pt idx="15">
                  <c:v>2.0589113209464913E-2</c:v>
                </c:pt>
                <c:pt idx="16">
                  <c:v>1.8530201888518425E-2</c:v>
                </c:pt>
                <c:pt idx="17">
                  <c:v>1.6677181699666584E-2</c:v>
                </c:pt>
                <c:pt idx="18">
                  <c:v>1.5009463529699923E-2</c:v>
                </c:pt>
                <c:pt idx="19">
                  <c:v>1.3508517176729934E-2</c:v>
                </c:pt>
                <c:pt idx="20">
                  <c:v>1.2157665459056942E-2</c:v>
                </c:pt>
                <c:pt idx="21">
                  <c:v>1.0941898913151248E-2</c:v>
                </c:pt>
                <c:pt idx="22">
                  <c:v>9.8477090218361246E-3</c:v>
                </c:pt>
                <c:pt idx="23">
                  <c:v>8.8629381196525109E-3</c:v>
                </c:pt>
                <c:pt idx="24">
                  <c:v>7.9766443076872608E-3</c:v>
                </c:pt>
                <c:pt idx="25">
                  <c:v>7.1789798769185346E-3</c:v>
                </c:pt>
                <c:pt idx="26">
                  <c:v>6.4610818892266823E-3</c:v>
                </c:pt>
                <c:pt idx="27">
                  <c:v>5.8149737003040138E-3</c:v>
                </c:pt>
                <c:pt idx="28">
                  <c:v>5.2334763302736131E-3</c:v>
                </c:pt>
                <c:pt idx="29">
                  <c:v>4.7101286972462521E-3</c:v>
                </c:pt>
                <c:pt idx="30">
                  <c:v>4.2391158275216266E-3</c:v>
                </c:pt>
                <c:pt idx="31">
                  <c:v>3.8152042447694638E-3</c:v>
                </c:pt>
                <c:pt idx="32">
                  <c:v>3.4336838202925178E-3</c:v>
                </c:pt>
                <c:pt idx="33">
                  <c:v>3.0903154382632661E-3</c:v>
                </c:pt>
                <c:pt idx="34">
                  <c:v>2.7812838944369397E-3</c:v>
                </c:pt>
                <c:pt idx="35">
                  <c:v>2.503155504993246E-3</c:v>
                </c:pt>
                <c:pt idx="36">
                  <c:v>2.2528399544939214E-3</c:v>
                </c:pt>
                <c:pt idx="37">
                  <c:v>2.0275559590445295E-3</c:v>
                </c:pt>
                <c:pt idx="38">
                  <c:v>1.8248003631400765E-3</c:v>
                </c:pt>
                <c:pt idx="39">
                  <c:v>1.6423203268260689E-3</c:v>
                </c:pt>
                <c:pt idx="40">
                  <c:v>1.478088294143462E-3</c:v>
                </c:pt>
                <c:pt idx="41">
                  <c:v>1.3302794647291158E-3</c:v>
                </c:pt>
                <c:pt idx="42">
                  <c:v>1.1972515182562043E-3</c:v>
                </c:pt>
                <c:pt idx="43">
                  <c:v>1.0775263664305841E-3</c:v>
                </c:pt>
                <c:pt idx="44">
                  <c:v>9.6977372978752571E-4</c:v>
                </c:pt>
                <c:pt idx="45">
                  <c:v>8.727963568087734E-4</c:v>
                </c:pt>
                <c:pt idx="46">
                  <c:v>7.8551672112789578E-4</c:v>
                </c:pt>
                <c:pt idx="47">
                  <c:v>7.0696504901510626E-4</c:v>
                </c:pt>
                <c:pt idx="48">
                  <c:v>6.3626854411359581E-4</c:v>
                </c:pt>
                <c:pt idx="49">
                  <c:v>5.7264168970223622E-4</c:v>
                </c:pt>
                <c:pt idx="50">
                  <c:v>5.1537752073201255E-4</c:v>
                </c:pt>
                <c:pt idx="51">
                  <c:v>4.6383976865881137E-4</c:v>
                </c:pt>
                <c:pt idx="52">
                  <c:v>4.1745579179293027E-4</c:v>
                </c:pt>
                <c:pt idx="53">
                  <c:v>3.7571021261363727E-4</c:v>
                </c:pt>
                <c:pt idx="54">
                  <c:v>3.3813919135227354E-4</c:v>
                </c:pt>
                <c:pt idx="55">
                  <c:v>3.043252722170462E-4</c:v>
                </c:pt>
                <c:pt idx="56">
                  <c:v>2.7389274499534159E-4</c:v>
                </c:pt>
                <c:pt idx="57">
                  <c:v>2.4650347049580743E-4</c:v>
                </c:pt>
                <c:pt idx="58">
                  <c:v>2.218531234462267E-4</c:v>
                </c:pt>
                <c:pt idx="59">
                  <c:v>1.9966781110160406E-4</c:v>
                </c:pt>
                <c:pt idx="60">
                  <c:v>1.7970102999144367E-4</c:v>
                </c:pt>
                <c:pt idx="61">
                  <c:v>1.6173092699229931E-4</c:v>
                </c:pt>
                <c:pt idx="62">
                  <c:v>1.4555783429306938E-4</c:v>
                </c:pt>
                <c:pt idx="63">
                  <c:v>1.3100205086376244E-4</c:v>
                </c:pt>
                <c:pt idx="64">
                  <c:v>1.1790184577738621E-4</c:v>
                </c:pt>
                <c:pt idx="65">
                  <c:v>1.0611166119964759E-4</c:v>
                </c:pt>
                <c:pt idx="66">
                  <c:v>9.5500495079682833E-5</c:v>
                </c:pt>
                <c:pt idx="67">
                  <c:v>8.5950445571714564E-5</c:v>
                </c:pt>
                <c:pt idx="68">
                  <c:v>7.7355401014543113E-5</c:v>
                </c:pt>
                <c:pt idx="69">
                  <c:v>6.9619860913088796E-5</c:v>
                </c:pt>
                <c:pt idx="70">
                  <c:v>6.2657874821779925E-5</c:v>
                </c:pt>
                <c:pt idx="71">
                  <c:v>5.6392087339601925E-5</c:v>
                </c:pt>
                <c:pt idx="72">
                  <c:v>5.0752878605641737E-5</c:v>
                </c:pt>
                <c:pt idx="73">
                  <c:v>4.5677590745077567E-5</c:v>
                </c:pt>
                <c:pt idx="74">
                  <c:v>4.1109831670569817E-5</c:v>
                </c:pt>
                <c:pt idx="75">
                  <c:v>3.699884850351284E-5</c:v>
                </c:pt>
                <c:pt idx="76">
                  <c:v>3.3298963653161552E-5</c:v>
                </c:pt>
                <c:pt idx="77">
                  <c:v>2.9969067287845401E-5</c:v>
                </c:pt>
                <c:pt idx="78">
                  <c:v>2.6972160559060861E-5</c:v>
                </c:pt>
                <c:pt idx="79">
                  <c:v>2.4274944503154773E-5</c:v>
                </c:pt>
                <c:pt idx="80">
                  <c:v>2.1847450052839298E-5</c:v>
                </c:pt>
                <c:pt idx="81">
                  <c:v>1.9662705047555372E-5</c:v>
                </c:pt>
                <c:pt idx="82">
                  <c:v>1.7696434542799833E-5</c:v>
                </c:pt>
                <c:pt idx="83">
                  <c:v>1.5926791088519852E-5</c:v>
                </c:pt>
                <c:pt idx="84">
                  <c:v>1.4334111979667867E-5</c:v>
                </c:pt>
                <c:pt idx="85">
                  <c:v>1.2900700781701083E-5</c:v>
                </c:pt>
                <c:pt idx="86">
                  <c:v>1.1610630703530974E-5</c:v>
                </c:pt>
                <c:pt idx="87">
                  <c:v>1.0449567633177876E-5</c:v>
                </c:pt>
                <c:pt idx="88">
                  <c:v>9.4046108698600892E-6</c:v>
                </c:pt>
                <c:pt idx="89">
                  <c:v>8.4641497828740808E-6</c:v>
                </c:pt>
                <c:pt idx="90">
                  <c:v>7.6177348045866732E-6</c:v>
                </c:pt>
                <c:pt idx="91">
                  <c:v>6.8559613241280061E-6</c:v>
                </c:pt>
                <c:pt idx="92">
                  <c:v>6.1703651917152065E-6</c:v>
                </c:pt>
                <c:pt idx="93">
                  <c:v>5.5533286725436855E-6</c:v>
                </c:pt>
                <c:pt idx="94">
                  <c:v>4.997995805289317E-6</c:v>
                </c:pt>
                <c:pt idx="95">
                  <c:v>4.4981962247603851E-6</c:v>
                </c:pt>
                <c:pt idx="96">
                  <c:v>4.0483766022843469E-6</c:v>
                </c:pt>
                <c:pt idx="97">
                  <c:v>3.6435389420559126E-6</c:v>
                </c:pt>
                <c:pt idx="98">
                  <c:v>3.2791850478503215E-6</c:v>
                </c:pt>
                <c:pt idx="99">
                  <c:v>2.9512665430652896E-6</c:v>
                </c:pt>
                <c:pt idx="100">
                  <c:v>2.6561398887587608E-6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98-4241-A0F6-DC530FFAB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038304"/>
        <c:axId val="952038720"/>
      </c:scatterChart>
      <c:valAx>
        <c:axId val="95203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720"/>
        <c:crosses val="autoZero"/>
        <c:crossBetween val="midCat"/>
      </c:valAx>
      <c:valAx>
        <c:axId val="9520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03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Geometrica!$H$4</c:f>
              <c:strCache>
                <c:ptCount val="1"/>
                <c:pt idx="0">
                  <c:v>P(X&lt;=x)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Geometrica!$F$5:$F$105</c:f>
              <c:numCache>
                <c:formatCode>General</c:formatCode>
                <c:ptCount val="10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</c:numCache>
            </c:numRef>
          </c:xVal>
          <c:yVal>
            <c:numRef>
              <c:f>Geometrica!$H$5:$H$105</c:f>
              <c:numCache>
                <c:formatCode>General</c:formatCode>
                <c:ptCount val="101"/>
                <c:pt idx="0">
                  <c:v>0.1</c:v>
                </c:pt>
                <c:pt idx="1">
                  <c:v>0.19</c:v>
                </c:pt>
                <c:pt idx="2">
                  <c:v>0.27100000000000002</c:v>
                </c:pt>
                <c:pt idx="3">
                  <c:v>0.34390000000000004</c:v>
                </c:pt>
                <c:pt idx="4">
                  <c:v>0.40951000000000004</c:v>
                </c:pt>
                <c:pt idx="5">
                  <c:v>0.46855900000000006</c:v>
                </c:pt>
                <c:pt idx="6">
                  <c:v>0.52170310000000009</c:v>
                </c:pt>
                <c:pt idx="7">
                  <c:v>0.56953279000000012</c:v>
                </c:pt>
                <c:pt idx="8">
                  <c:v>0.61257951100000019</c:v>
                </c:pt>
                <c:pt idx="9">
                  <c:v>0.65132155990000018</c:v>
                </c:pt>
                <c:pt idx="10">
                  <c:v>0.68618940391000016</c:v>
                </c:pt>
                <c:pt idx="11">
                  <c:v>0.71757046351900022</c:v>
                </c:pt>
                <c:pt idx="12">
                  <c:v>0.74581341716710026</c:v>
                </c:pt>
                <c:pt idx="13">
                  <c:v>0.7712320754503903</c:v>
                </c:pt>
                <c:pt idx="14">
                  <c:v>0.79410886790535129</c:v>
                </c:pt>
                <c:pt idx="15">
                  <c:v>0.81469798111481617</c:v>
                </c:pt>
                <c:pt idx="16">
                  <c:v>0.83322818300333457</c:v>
                </c:pt>
                <c:pt idx="17">
                  <c:v>0.84990536470300115</c:v>
                </c:pt>
                <c:pt idx="18">
                  <c:v>0.86491482823270105</c:v>
                </c:pt>
                <c:pt idx="19">
                  <c:v>0.87842334540943101</c:v>
                </c:pt>
                <c:pt idx="20">
                  <c:v>0.89058101086848795</c:v>
                </c:pt>
                <c:pt idx="21">
                  <c:v>0.90152290978163918</c:v>
                </c:pt>
                <c:pt idx="22">
                  <c:v>0.91137061880347525</c:v>
                </c:pt>
                <c:pt idx="23">
                  <c:v>0.9202335569231278</c:v>
                </c:pt>
                <c:pt idx="24">
                  <c:v>0.9282102012308151</c:v>
                </c:pt>
                <c:pt idx="25">
                  <c:v>0.93538918110773361</c:v>
                </c:pt>
                <c:pt idx="26">
                  <c:v>0.94185026299696029</c:v>
                </c:pt>
                <c:pt idx="27">
                  <c:v>0.94766523669726432</c:v>
                </c:pt>
                <c:pt idx="28">
                  <c:v>0.95289871302753792</c:v>
                </c:pt>
                <c:pt idx="29">
                  <c:v>0.95760884172478422</c:v>
                </c:pt>
                <c:pt idx="30">
                  <c:v>0.9618479575523059</c:v>
                </c:pt>
                <c:pt idx="31">
                  <c:v>0.96566316179707534</c:v>
                </c:pt>
                <c:pt idx="32">
                  <c:v>0.96909684561736786</c:v>
                </c:pt>
                <c:pt idx="33">
                  <c:v>0.97218716105563108</c:v>
                </c:pt>
                <c:pt idx="34">
                  <c:v>0.97496844495006807</c:v>
                </c:pt>
                <c:pt idx="35">
                  <c:v>0.97747160045506132</c:v>
                </c:pt>
                <c:pt idx="36">
                  <c:v>0.9797244404095552</c:v>
                </c:pt>
                <c:pt idx="37">
                  <c:v>0.98175199636859978</c:v>
                </c:pt>
                <c:pt idx="38">
                  <c:v>0.98357679673173981</c:v>
                </c:pt>
                <c:pt idx="39">
                  <c:v>0.98521911705856591</c:v>
                </c:pt>
                <c:pt idx="40">
                  <c:v>0.98669720535270933</c:v>
                </c:pt>
                <c:pt idx="41">
                  <c:v>0.98802748481743841</c:v>
                </c:pt>
                <c:pt idx="42">
                  <c:v>0.98922473633569463</c:v>
                </c:pt>
                <c:pt idx="43">
                  <c:v>0.99030226270212518</c:v>
                </c:pt>
                <c:pt idx="44">
                  <c:v>0.99127203643191275</c:v>
                </c:pt>
                <c:pt idx="45">
                  <c:v>0.99214483278872156</c:v>
                </c:pt>
                <c:pt idx="46">
                  <c:v>0.99293034950984949</c:v>
                </c:pt>
                <c:pt idx="47">
                  <c:v>0.99363731455886461</c:v>
                </c:pt>
                <c:pt idx="48">
                  <c:v>0.9942735831029782</c:v>
                </c:pt>
                <c:pt idx="49">
                  <c:v>0.99484622479268048</c:v>
                </c:pt>
                <c:pt idx="50">
                  <c:v>0.99536160231341253</c:v>
                </c:pt>
                <c:pt idx="51">
                  <c:v>0.99582544208207135</c:v>
                </c:pt>
                <c:pt idx="52">
                  <c:v>0.99624289787386433</c:v>
                </c:pt>
                <c:pt idx="53">
                  <c:v>0.99661860808647795</c:v>
                </c:pt>
                <c:pt idx="54">
                  <c:v>0.99695674727783024</c:v>
                </c:pt>
                <c:pt idx="55">
                  <c:v>0.99726107255004726</c:v>
                </c:pt>
                <c:pt idx="56">
                  <c:v>0.9975349652950426</c:v>
                </c:pt>
                <c:pt idx="57">
                  <c:v>0.99778146876553842</c:v>
                </c:pt>
                <c:pt idx="58">
                  <c:v>0.99800332188898466</c:v>
                </c:pt>
                <c:pt idx="59">
                  <c:v>0.99820298970008625</c:v>
                </c:pt>
                <c:pt idx="60">
                  <c:v>0.99838269073007768</c:v>
                </c:pt>
                <c:pt idx="61">
                  <c:v>0.99854442165707002</c:v>
                </c:pt>
                <c:pt idx="62">
                  <c:v>0.99868997949136307</c:v>
                </c:pt>
                <c:pt idx="63">
                  <c:v>0.99882098154222687</c:v>
                </c:pt>
                <c:pt idx="64">
                  <c:v>0.9989388833880043</c:v>
                </c:pt>
                <c:pt idx="65">
                  <c:v>0.99904499504920397</c:v>
                </c:pt>
                <c:pt idx="66">
                  <c:v>0.99914049554428364</c:v>
                </c:pt>
                <c:pt idx="67">
                  <c:v>0.99922644598985533</c:v>
                </c:pt>
                <c:pt idx="68">
                  <c:v>0.99930380139086983</c:v>
                </c:pt>
                <c:pt idx="69">
                  <c:v>0.99937342125178297</c:v>
                </c:pt>
                <c:pt idx="70">
                  <c:v>0.9994360791266047</c:v>
                </c:pt>
                <c:pt idx="71">
                  <c:v>0.99949247121394436</c:v>
                </c:pt>
                <c:pt idx="72">
                  <c:v>0.99954322409255003</c:v>
                </c:pt>
                <c:pt idx="73">
                  <c:v>0.99958890168329506</c:v>
                </c:pt>
                <c:pt idx="74">
                  <c:v>0.99963001151496567</c:v>
                </c:pt>
                <c:pt idx="75">
                  <c:v>0.99966701036346917</c:v>
                </c:pt>
                <c:pt idx="76">
                  <c:v>0.99970030932712228</c:v>
                </c:pt>
                <c:pt idx="77">
                  <c:v>0.99973027839441009</c:v>
                </c:pt>
                <c:pt idx="78">
                  <c:v>0.99975725055496911</c:v>
                </c:pt>
                <c:pt idx="79">
                  <c:v>0.9997815254994723</c:v>
                </c:pt>
                <c:pt idx="80">
                  <c:v>0.99980337294952515</c:v>
                </c:pt>
                <c:pt idx="81">
                  <c:v>0.99982303565457276</c:v>
                </c:pt>
                <c:pt idx="82">
                  <c:v>0.9998407320891155</c:v>
                </c:pt>
                <c:pt idx="83">
                  <c:v>0.99985665888020403</c:v>
                </c:pt>
                <c:pt idx="84">
                  <c:v>0.99987099299218374</c:v>
                </c:pt>
                <c:pt idx="85">
                  <c:v>0.99988389369296549</c:v>
                </c:pt>
                <c:pt idx="86">
                  <c:v>0.99989550432366903</c:v>
                </c:pt>
                <c:pt idx="87">
                  <c:v>0.99990595389130221</c:v>
                </c:pt>
                <c:pt idx="88">
                  <c:v>0.99991535850217206</c:v>
                </c:pt>
                <c:pt idx="89">
                  <c:v>0.9999238226519549</c:v>
                </c:pt>
                <c:pt idx="90">
                  <c:v>0.99993144038675952</c:v>
                </c:pt>
                <c:pt idx="91">
                  <c:v>0.99993829634808362</c:v>
                </c:pt>
                <c:pt idx="92">
                  <c:v>0.9999444667132753</c:v>
                </c:pt>
                <c:pt idx="93">
                  <c:v>0.99995002004194788</c:v>
                </c:pt>
                <c:pt idx="94">
                  <c:v>0.99995501803775322</c:v>
                </c:pt>
                <c:pt idx="95">
                  <c:v>0.99995951623397794</c:v>
                </c:pt>
                <c:pt idx="96">
                  <c:v>0.99996356461058022</c:v>
                </c:pt>
                <c:pt idx="97">
                  <c:v>0.99996720814952234</c:v>
                </c:pt>
                <c:pt idx="98">
                  <c:v>0.99997048733457017</c:v>
                </c:pt>
                <c:pt idx="99">
                  <c:v>0.99997343860111321</c:v>
                </c:pt>
                <c:pt idx="100">
                  <c:v>0.99997609474100202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DA-4B35-97CA-1C332A32E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063056"/>
        <c:axId val="957063888"/>
      </c:scatterChart>
      <c:valAx>
        <c:axId val="95706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888"/>
        <c:crosses val="autoZero"/>
        <c:crossBetween val="midCat"/>
      </c:valAx>
      <c:valAx>
        <c:axId val="9570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6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282464</xdr:colOff>
      <xdr:row>3</xdr:row>
      <xdr:rowOff>67004</xdr:rowOff>
    </xdr:from>
    <xdr:to>
      <xdr:col>14</xdr:col>
      <xdr:colOff>98534</xdr:colOff>
      <xdr:row>13</xdr:row>
      <xdr:rowOff>19707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290349</xdr:colOff>
      <xdr:row>13</xdr:row>
      <xdr:rowOff>44669</xdr:rowOff>
    </xdr:from>
    <xdr:to>
      <xdr:col>14</xdr:col>
      <xdr:colOff>98534</xdr:colOff>
      <xdr:row>23</xdr:row>
      <xdr:rowOff>111672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131378</xdr:colOff>
      <xdr:row>2</xdr:row>
      <xdr:rowOff>39414</xdr:rowOff>
    </xdr:from>
    <xdr:to>
      <xdr:col>4</xdr:col>
      <xdr:colOff>335016</xdr:colOff>
      <xdr:row>6</xdr:row>
      <xdr:rowOff>27772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78" y="420414"/>
          <a:ext cx="2726121" cy="75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282464</xdr:colOff>
      <xdr:row>3</xdr:row>
      <xdr:rowOff>67004</xdr:rowOff>
    </xdr:from>
    <xdr:to>
      <xdr:col>14</xdr:col>
      <xdr:colOff>98534</xdr:colOff>
      <xdr:row>13</xdr:row>
      <xdr:rowOff>19707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290349</xdr:colOff>
      <xdr:row>13</xdr:row>
      <xdr:rowOff>44669</xdr:rowOff>
    </xdr:from>
    <xdr:to>
      <xdr:col>14</xdr:col>
      <xdr:colOff>98534</xdr:colOff>
      <xdr:row>23</xdr:row>
      <xdr:rowOff>111672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505810</xdr:colOff>
      <xdr:row>3</xdr:row>
      <xdr:rowOff>52553</xdr:rowOff>
    </xdr:from>
    <xdr:to>
      <xdr:col>3</xdr:col>
      <xdr:colOff>572817</xdr:colOff>
      <xdr:row>6</xdr:row>
      <xdr:rowOff>19709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810" y="624053"/>
          <a:ext cx="1939162" cy="538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256188</xdr:colOff>
      <xdr:row>3</xdr:row>
      <xdr:rowOff>53866</xdr:rowOff>
    </xdr:from>
    <xdr:to>
      <xdr:col>14</xdr:col>
      <xdr:colOff>72258</xdr:colOff>
      <xdr:row>13</xdr:row>
      <xdr:rowOff>6569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290349</xdr:colOff>
      <xdr:row>13</xdr:row>
      <xdr:rowOff>44669</xdr:rowOff>
    </xdr:from>
    <xdr:to>
      <xdr:col>14</xdr:col>
      <xdr:colOff>98534</xdr:colOff>
      <xdr:row>23</xdr:row>
      <xdr:rowOff>111672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400707</xdr:colOff>
      <xdr:row>1</xdr:row>
      <xdr:rowOff>177362</xdr:rowOff>
    </xdr:from>
    <xdr:to>
      <xdr:col>4</xdr:col>
      <xdr:colOff>28795</xdr:colOff>
      <xdr:row>6</xdr:row>
      <xdr:rowOff>32845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707" y="367862"/>
          <a:ext cx="2150571" cy="807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282464</xdr:colOff>
      <xdr:row>3</xdr:row>
      <xdr:rowOff>67004</xdr:rowOff>
    </xdr:from>
    <xdr:to>
      <xdr:col>14</xdr:col>
      <xdr:colOff>98534</xdr:colOff>
      <xdr:row>13</xdr:row>
      <xdr:rowOff>19707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290349</xdr:colOff>
      <xdr:row>13</xdr:row>
      <xdr:rowOff>44669</xdr:rowOff>
    </xdr:from>
    <xdr:to>
      <xdr:col>14</xdr:col>
      <xdr:colOff>98534</xdr:colOff>
      <xdr:row>23</xdr:row>
      <xdr:rowOff>111672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wikipedia.org/wiki/Distribuzione_binomial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it.wikipedia.org/wiki/Distribuzione_di_Poisso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it.wikipedia.org/wiki/Distribuzione_ipergeometric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it.wikipedia.org/wiki/Distribuzione_geomet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6"/>
  <sheetViews>
    <sheetView workbookViewId="0">
      <selection activeCell="B7" sqref="B7"/>
    </sheetView>
  </sheetViews>
  <sheetFormatPr defaultRowHeight="15" x14ac:dyDescent="0.25"/>
  <cols>
    <col min="2" max="2" width="3" bestFit="1" customWidth="1"/>
    <col min="3" max="3" width="12" bestFit="1" customWidth="1"/>
    <col min="4" max="4" width="12.7109375" bestFit="1" customWidth="1"/>
    <col min="5" max="5" width="12" bestFit="1" customWidth="1"/>
    <col min="6" max="6" width="16" bestFit="1" customWidth="1"/>
  </cols>
  <sheetData>
    <row r="2" spans="2:6" x14ac:dyDescent="0.25">
      <c r="C2" s="8" t="s">
        <v>0</v>
      </c>
      <c r="D2" s="12">
        <f>SUM(D7:D106)</f>
        <v>1.1333333333333333</v>
      </c>
      <c r="E2" s="8" t="s">
        <v>1</v>
      </c>
      <c r="F2" s="12">
        <f>SUM(F7:F106)</f>
        <v>25.482222222222219</v>
      </c>
    </row>
    <row r="3" spans="2:6" x14ac:dyDescent="0.25">
      <c r="E3" s="5" t="s">
        <v>2</v>
      </c>
      <c r="F3" s="13">
        <f>E4-D2^2</f>
        <v>25.482222222222223</v>
      </c>
    </row>
    <row r="4" spans="2:6" x14ac:dyDescent="0.25">
      <c r="C4">
        <f>SUM(C7:C106)</f>
        <v>1</v>
      </c>
      <c r="D4" s="5" t="s">
        <v>3</v>
      </c>
      <c r="E4" s="13">
        <f>SUM(E7:E106)</f>
        <v>26.766666666666666</v>
      </c>
    </row>
    <row r="6" spans="2:6" x14ac:dyDescent="0.25">
      <c r="B6" s="10" t="s">
        <v>4</v>
      </c>
      <c r="C6" s="10" t="s">
        <v>5</v>
      </c>
      <c r="D6" s="11" t="s">
        <v>6</v>
      </c>
      <c r="E6" s="11" t="s">
        <v>7</v>
      </c>
      <c r="F6" s="11" t="s">
        <v>8</v>
      </c>
    </row>
    <row r="7" spans="2:6" x14ac:dyDescent="0.25">
      <c r="B7" s="9">
        <v>-5</v>
      </c>
      <c r="C7" s="9">
        <f>1/36</f>
        <v>2.7777777777777776E-2</v>
      </c>
      <c r="D7" s="7">
        <f>IF(B7="","",B7*C7)</f>
        <v>-0.1388888888888889</v>
      </c>
      <c r="E7" s="7">
        <f>IF(B7="","",B7^2*C7)</f>
        <v>0.69444444444444442</v>
      </c>
      <c r="F7" s="7">
        <f t="shared" ref="F7:F38" si="0">IF(B7="","",(B7-$D$2)^2*C7)</f>
        <v>1.0449382716049382</v>
      </c>
    </row>
    <row r="8" spans="2:6" x14ac:dyDescent="0.25">
      <c r="B8" s="9">
        <v>-2</v>
      </c>
      <c r="C8" s="9">
        <f>2/36</f>
        <v>5.5555555555555552E-2</v>
      </c>
      <c r="D8" s="7">
        <f t="shared" ref="D8:D71" si="1">IF(B8="","",B8*C8)</f>
        <v>-0.1111111111111111</v>
      </c>
      <c r="E8" s="7">
        <f t="shared" ref="E8:E71" si="2">IF(B8="","",B8^2*C8)</f>
        <v>0.22222222222222221</v>
      </c>
      <c r="F8" s="7">
        <f t="shared" si="0"/>
        <v>0.54543209876543208</v>
      </c>
    </row>
    <row r="9" spans="2:6" x14ac:dyDescent="0.25">
      <c r="B9" s="9">
        <v>-5</v>
      </c>
      <c r="C9" s="9">
        <f>3/36</f>
        <v>8.3333333333333329E-2</v>
      </c>
      <c r="D9" s="7">
        <f t="shared" si="1"/>
        <v>-0.41666666666666663</v>
      </c>
      <c r="E9" s="7">
        <f t="shared" si="2"/>
        <v>2.083333333333333</v>
      </c>
      <c r="F9" s="7">
        <f t="shared" si="0"/>
        <v>3.1348148148148143</v>
      </c>
    </row>
    <row r="10" spans="2:6" x14ac:dyDescent="0.25">
      <c r="B10" s="9">
        <v>-2</v>
      </c>
      <c r="C10" s="9">
        <f>4/36</f>
        <v>0.1111111111111111</v>
      </c>
      <c r="D10" s="7">
        <f>IF(B10="","",B10*C10)</f>
        <v>-0.22222222222222221</v>
      </c>
      <c r="E10" s="7">
        <f t="shared" si="2"/>
        <v>0.44444444444444442</v>
      </c>
      <c r="F10" s="7">
        <f t="shared" si="0"/>
        <v>1.0908641975308642</v>
      </c>
    </row>
    <row r="11" spans="2:6" x14ac:dyDescent="0.25">
      <c r="B11" s="9">
        <v>10</v>
      </c>
      <c r="C11" s="9">
        <f>5/36</f>
        <v>0.1388888888888889</v>
      </c>
      <c r="D11" s="7">
        <f t="shared" si="1"/>
        <v>1.3888888888888888</v>
      </c>
      <c r="E11" s="7">
        <f t="shared" si="2"/>
        <v>13.888888888888889</v>
      </c>
      <c r="F11" s="7">
        <f t="shared" si="0"/>
        <v>10.919135802469137</v>
      </c>
    </row>
    <row r="12" spans="2:6" x14ac:dyDescent="0.25">
      <c r="B12" s="9">
        <v>-5</v>
      </c>
      <c r="C12" s="9">
        <f>6/36</f>
        <v>0.16666666666666666</v>
      </c>
      <c r="D12" s="7">
        <f t="shared" si="1"/>
        <v>-0.83333333333333326</v>
      </c>
      <c r="E12" s="7">
        <f t="shared" si="2"/>
        <v>4.1666666666666661</v>
      </c>
      <c r="F12" s="7">
        <f t="shared" si="0"/>
        <v>6.2696296296296286</v>
      </c>
    </row>
    <row r="13" spans="2:6" x14ac:dyDescent="0.25">
      <c r="B13" s="9">
        <v>4</v>
      </c>
      <c r="C13" s="9">
        <f>5/36</f>
        <v>0.1388888888888889</v>
      </c>
      <c r="D13" s="7">
        <f t="shared" si="1"/>
        <v>0.55555555555555558</v>
      </c>
      <c r="E13" s="7">
        <f t="shared" si="2"/>
        <v>2.2222222222222223</v>
      </c>
      <c r="F13" s="7">
        <f t="shared" si="0"/>
        <v>1.1413580246913582</v>
      </c>
    </row>
    <row r="14" spans="2:6" x14ac:dyDescent="0.25">
      <c r="B14" s="9">
        <v>4</v>
      </c>
      <c r="C14" s="9">
        <v>0</v>
      </c>
      <c r="D14" s="7">
        <f t="shared" si="1"/>
        <v>0</v>
      </c>
      <c r="E14" s="7">
        <f t="shared" si="2"/>
        <v>0</v>
      </c>
      <c r="F14" s="7">
        <f t="shared" si="0"/>
        <v>0</v>
      </c>
    </row>
    <row r="15" spans="2:6" x14ac:dyDescent="0.25">
      <c r="B15" s="9">
        <v>4</v>
      </c>
      <c r="C15" s="9">
        <v>0</v>
      </c>
      <c r="D15" s="7">
        <f t="shared" si="1"/>
        <v>0</v>
      </c>
      <c r="E15" s="7">
        <f t="shared" si="2"/>
        <v>0</v>
      </c>
      <c r="F15" s="7">
        <f t="shared" si="0"/>
        <v>0</v>
      </c>
    </row>
    <row r="16" spans="2:6" x14ac:dyDescent="0.25">
      <c r="B16" s="9">
        <v>1</v>
      </c>
      <c r="C16" s="9">
        <v>0</v>
      </c>
      <c r="D16" s="7">
        <f t="shared" si="1"/>
        <v>0</v>
      </c>
      <c r="E16" s="7">
        <f t="shared" si="2"/>
        <v>0</v>
      </c>
      <c r="F16" s="7">
        <f t="shared" si="0"/>
        <v>0</v>
      </c>
    </row>
    <row r="17" spans="2:6" x14ac:dyDescent="0.25">
      <c r="B17" s="9">
        <v>-2</v>
      </c>
      <c r="C17" s="9">
        <v>0</v>
      </c>
      <c r="D17" s="7">
        <f t="shared" si="1"/>
        <v>0</v>
      </c>
      <c r="E17" s="7">
        <f t="shared" si="2"/>
        <v>0</v>
      </c>
      <c r="F17" s="7">
        <f t="shared" si="0"/>
        <v>0</v>
      </c>
    </row>
    <row r="18" spans="2:6" x14ac:dyDescent="0.25">
      <c r="B18" s="9">
        <v>3</v>
      </c>
      <c r="C18" s="9">
        <v>0.2</v>
      </c>
      <c r="D18" s="7">
        <f t="shared" si="1"/>
        <v>0.60000000000000009</v>
      </c>
      <c r="E18" s="7">
        <f t="shared" si="2"/>
        <v>1.8</v>
      </c>
      <c r="F18" s="7">
        <f t="shared" si="0"/>
        <v>0.696888888888889</v>
      </c>
    </row>
    <row r="19" spans="2:6" x14ac:dyDescent="0.25">
      <c r="B19" s="9">
        <v>4</v>
      </c>
      <c r="C19" s="9">
        <f>1-SUM(C7:C18)</f>
        <v>7.7777777777777724E-2</v>
      </c>
      <c r="D19" s="7">
        <f t="shared" si="1"/>
        <v>0.31111111111111089</v>
      </c>
      <c r="E19" s="7">
        <f t="shared" si="2"/>
        <v>1.2444444444444436</v>
      </c>
      <c r="F19" s="7">
        <f t="shared" si="0"/>
        <v>0.63916049382716011</v>
      </c>
    </row>
    <row r="20" spans="2:6" x14ac:dyDescent="0.25">
      <c r="B20" s="9"/>
      <c r="C20" s="9"/>
      <c r="D20" s="7" t="str">
        <f t="shared" si="1"/>
        <v/>
      </c>
      <c r="E20" s="7" t="str">
        <f t="shared" si="2"/>
        <v/>
      </c>
      <c r="F20" s="7" t="str">
        <f t="shared" si="0"/>
        <v/>
      </c>
    </row>
    <row r="21" spans="2:6" x14ac:dyDescent="0.25">
      <c r="B21" s="9"/>
      <c r="C21" s="9"/>
      <c r="D21" s="7" t="str">
        <f t="shared" si="1"/>
        <v/>
      </c>
      <c r="E21" s="7" t="str">
        <f t="shared" si="2"/>
        <v/>
      </c>
      <c r="F21" s="7" t="str">
        <f t="shared" si="0"/>
        <v/>
      </c>
    </row>
    <row r="22" spans="2:6" x14ac:dyDescent="0.25">
      <c r="B22" s="9"/>
      <c r="C22" s="9"/>
      <c r="D22" s="7" t="str">
        <f t="shared" si="1"/>
        <v/>
      </c>
      <c r="E22" s="7" t="str">
        <f t="shared" si="2"/>
        <v/>
      </c>
      <c r="F22" s="7" t="str">
        <f t="shared" si="0"/>
        <v/>
      </c>
    </row>
    <row r="23" spans="2:6" x14ac:dyDescent="0.25">
      <c r="B23" s="9"/>
      <c r="C23" s="9"/>
      <c r="D23" s="7" t="str">
        <f t="shared" si="1"/>
        <v/>
      </c>
      <c r="E23" s="7" t="str">
        <f t="shared" si="2"/>
        <v/>
      </c>
      <c r="F23" s="7" t="str">
        <f t="shared" si="0"/>
        <v/>
      </c>
    </row>
    <row r="24" spans="2:6" x14ac:dyDescent="0.25">
      <c r="B24" s="9"/>
      <c r="C24" s="9"/>
      <c r="D24" s="7" t="str">
        <f t="shared" si="1"/>
        <v/>
      </c>
      <c r="E24" s="7" t="str">
        <f t="shared" si="2"/>
        <v/>
      </c>
      <c r="F24" s="7" t="str">
        <f t="shared" si="0"/>
        <v/>
      </c>
    </row>
    <row r="25" spans="2:6" x14ac:dyDescent="0.25">
      <c r="B25" s="9"/>
      <c r="C25" s="9"/>
      <c r="D25" s="7" t="str">
        <f t="shared" si="1"/>
        <v/>
      </c>
      <c r="E25" s="7" t="str">
        <f t="shared" si="2"/>
        <v/>
      </c>
      <c r="F25" s="7" t="str">
        <f t="shared" si="0"/>
        <v/>
      </c>
    </row>
    <row r="26" spans="2:6" x14ac:dyDescent="0.25">
      <c r="B26" s="9"/>
      <c r="C26" s="9"/>
      <c r="D26" s="7" t="str">
        <f t="shared" si="1"/>
        <v/>
      </c>
      <c r="E26" s="7" t="str">
        <f t="shared" si="2"/>
        <v/>
      </c>
      <c r="F26" s="7" t="str">
        <f t="shared" si="0"/>
        <v/>
      </c>
    </row>
    <row r="27" spans="2:6" x14ac:dyDescent="0.25">
      <c r="B27" s="9"/>
      <c r="C27" s="9"/>
      <c r="D27" s="7" t="str">
        <f t="shared" si="1"/>
        <v/>
      </c>
      <c r="E27" s="7" t="str">
        <f t="shared" si="2"/>
        <v/>
      </c>
      <c r="F27" s="7" t="str">
        <f t="shared" si="0"/>
        <v/>
      </c>
    </row>
    <row r="28" spans="2:6" x14ac:dyDescent="0.25">
      <c r="B28" s="9"/>
      <c r="C28" s="9"/>
      <c r="D28" s="7" t="str">
        <f t="shared" si="1"/>
        <v/>
      </c>
      <c r="E28" s="7" t="str">
        <f t="shared" si="2"/>
        <v/>
      </c>
      <c r="F28" s="7" t="str">
        <f t="shared" si="0"/>
        <v/>
      </c>
    </row>
    <row r="29" spans="2:6" x14ac:dyDescent="0.25">
      <c r="B29" s="9"/>
      <c r="C29" s="9"/>
      <c r="D29" s="7" t="str">
        <f t="shared" si="1"/>
        <v/>
      </c>
      <c r="E29" s="7" t="str">
        <f t="shared" si="2"/>
        <v/>
      </c>
      <c r="F29" s="7" t="str">
        <f t="shared" si="0"/>
        <v/>
      </c>
    </row>
    <row r="30" spans="2:6" x14ac:dyDescent="0.25">
      <c r="B30" s="9"/>
      <c r="C30" s="9"/>
      <c r="D30" s="7" t="str">
        <f t="shared" si="1"/>
        <v/>
      </c>
      <c r="E30" s="7" t="str">
        <f t="shared" si="2"/>
        <v/>
      </c>
      <c r="F30" s="7" t="str">
        <f t="shared" si="0"/>
        <v/>
      </c>
    </row>
    <row r="31" spans="2:6" x14ac:dyDescent="0.25">
      <c r="B31" s="9"/>
      <c r="C31" s="9"/>
      <c r="D31" s="7" t="str">
        <f t="shared" si="1"/>
        <v/>
      </c>
      <c r="E31" s="7" t="str">
        <f t="shared" si="2"/>
        <v/>
      </c>
      <c r="F31" s="7" t="str">
        <f t="shared" si="0"/>
        <v/>
      </c>
    </row>
    <row r="32" spans="2:6" x14ac:dyDescent="0.25">
      <c r="B32" s="9"/>
      <c r="C32" s="9"/>
      <c r="D32" s="7" t="str">
        <f t="shared" si="1"/>
        <v/>
      </c>
      <c r="E32" s="7" t="str">
        <f t="shared" si="2"/>
        <v/>
      </c>
      <c r="F32" s="7" t="str">
        <f t="shared" si="0"/>
        <v/>
      </c>
    </row>
    <row r="33" spans="2:6" x14ac:dyDescent="0.25">
      <c r="B33" s="9"/>
      <c r="C33" s="9"/>
      <c r="D33" s="7" t="str">
        <f t="shared" si="1"/>
        <v/>
      </c>
      <c r="E33" s="7" t="str">
        <f t="shared" si="2"/>
        <v/>
      </c>
      <c r="F33" s="7" t="str">
        <f t="shared" si="0"/>
        <v/>
      </c>
    </row>
    <row r="34" spans="2:6" x14ac:dyDescent="0.25">
      <c r="B34" s="9"/>
      <c r="C34" s="9"/>
      <c r="D34" s="7" t="str">
        <f t="shared" si="1"/>
        <v/>
      </c>
      <c r="E34" s="7" t="str">
        <f t="shared" si="2"/>
        <v/>
      </c>
      <c r="F34" s="7" t="str">
        <f t="shared" si="0"/>
        <v/>
      </c>
    </row>
    <row r="35" spans="2:6" x14ac:dyDescent="0.25">
      <c r="B35" s="9"/>
      <c r="C35" s="9"/>
      <c r="D35" s="7" t="str">
        <f t="shared" si="1"/>
        <v/>
      </c>
      <c r="E35" s="7" t="str">
        <f t="shared" si="2"/>
        <v/>
      </c>
      <c r="F35" s="7" t="str">
        <f t="shared" si="0"/>
        <v/>
      </c>
    </row>
    <row r="36" spans="2:6" x14ac:dyDescent="0.25">
      <c r="B36" s="9"/>
      <c r="C36" s="9"/>
      <c r="D36" s="7" t="str">
        <f t="shared" si="1"/>
        <v/>
      </c>
      <c r="E36" s="7" t="str">
        <f t="shared" si="2"/>
        <v/>
      </c>
      <c r="F36" s="7" t="str">
        <f t="shared" si="0"/>
        <v/>
      </c>
    </row>
    <row r="37" spans="2:6" x14ac:dyDescent="0.25">
      <c r="B37" s="9"/>
      <c r="C37" s="9"/>
      <c r="D37" s="7" t="str">
        <f t="shared" si="1"/>
        <v/>
      </c>
      <c r="E37" s="7" t="str">
        <f t="shared" si="2"/>
        <v/>
      </c>
      <c r="F37" s="7" t="str">
        <f t="shared" si="0"/>
        <v/>
      </c>
    </row>
    <row r="38" spans="2:6" x14ac:dyDescent="0.25">
      <c r="B38" s="9"/>
      <c r="C38" s="9"/>
      <c r="D38" s="7" t="str">
        <f t="shared" si="1"/>
        <v/>
      </c>
      <c r="E38" s="7" t="str">
        <f t="shared" si="2"/>
        <v/>
      </c>
      <c r="F38" s="7" t="str">
        <f t="shared" si="0"/>
        <v/>
      </c>
    </row>
    <row r="39" spans="2:6" x14ac:dyDescent="0.25">
      <c r="B39" s="9"/>
      <c r="C39" s="9"/>
      <c r="D39" s="7" t="str">
        <f t="shared" si="1"/>
        <v/>
      </c>
      <c r="E39" s="7" t="str">
        <f t="shared" si="2"/>
        <v/>
      </c>
      <c r="F39" s="7" t="str">
        <f t="shared" ref="F39:F70" si="3">IF(B39="","",(B39-$D$2)^2*C39)</f>
        <v/>
      </c>
    </row>
    <row r="40" spans="2:6" x14ac:dyDescent="0.25">
      <c r="B40" s="9"/>
      <c r="C40" s="9"/>
      <c r="D40" s="7" t="str">
        <f t="shared" si="1"/>
        <v/>
      </c>
      <c r="E40" s="7" t="str">
        <f t="shared" si="2"/>
        <v/>
      </c>
      <c r="F40" s="7" t="str">
        <f t="shared" si="3"/>
        <v/>
      </c>
    </row>
    <row r="41" spans="2:6" x14ac:dyDescent="0.25">
      <c r="B41" s="9"/>
      <c r="C41" s="9"/>
      <c r="D41" s="7" t="str">
        <f t="shared" si="1"/>
        <v/>
      </c>
      <c r="E41" s="7" t="str">
        <f t="shared" si="2"/>
        <v/>
      </c>
      <c r="F41" s="7" t="str">
        <f t="shared" si="3"/>
        <v/>
      </c>
    </row>
    <row r="42" spans="2:6" x14ac:dyDescent="0.25">
      <c r="B42" s="9"/>
      <c r="C42" s="9"/>
      <c r="D42" s="7" t="str">
        <f t="shared" si="1"/>
        <v/>
      </c>
      <c r="E42" s="7" t="str">
        <f t="shared" si="2"/>
        <v/>
      </c>
      <c r="F42" s="7" t="str">
        <f t="shared" si="3"/>
        <v/>
      </c>
    </row>
    <row r="43" spans="2:6" x14ac:dyDescent="0.25">
      <c r="B43" s="9"/>
      <c r="C43" s="9"/>
      <c r="D43" s="7" t="str">
        <f t="shared" si="1"/>
        <v/>
      </c>
      <c r="E43" s="7" t="str">
        <f t="shared" si="2"/>
        <v/>
      </c>
      <c r="F43" s="7" t="str">
        <f t="shared" si="3"/>
        <v/>
      </c>
    </row>
    <row r="44" spans="2:6" x14ac:dyDescent="0.25">
      <c r="B44" s="9"/>
      <c r="C44" s="9"/>
      <c r="D44" s="7" t="str">
        <f t="shared" si="1"/>
        <v/>
      </c>
      <c r="E44" s="7" t="str">
        <f t="shared" si="2"/>
        <v/>
      </c>
      <c r="F44" s="7" t="str">
        <f t="shared" si="3"/>
        <v/>
      </c>
    </row>
    <row r="45" spans="2:6" x14ac:dyDescent="0.25">
      <c r="B45" s="9"/>
      <c r="C45" s="9"/>
      <c r="D45" s="7" t="str">
        <f t="shared" si="1"/>
        <v/>
      </c>
      <c r="E45" s="7" t="str">
        <f t="shared" si="2"/>
        <v/>
      </c>
      <c r="F45" s="7" t="str">
        <f t="shared" si="3"/>
        <v/>
      </c>
    </row>
    <row r="46" spans="2:6" x14ac:dyDescent="0.25">
      <c r="B46" s="9"/>
      <c r="C46" s="9"/>
      <c r="D46" s="7" t="str">
        <f t="shared" si="1"/>
        <v/>
      </c>
      <c r="E46" s="7" t="str">
        <f t="shared" si="2"/>
        <v/>
      </c>
      <c r="F46" s="7" t="str">
        <f t="shared" si="3"/>
        <v/>
      </c>
    </row>
    <row r="47" spans="2:6" x14ac:dyDescent="0.25">
      <c r="B47" s="9"/>
      <c r="C47" s="9"/>
      <c r="D47" s="7" t="str">
        <f t="shared" si="1"/>
        <v/>
      </c>
      <c r="E47" s="7" t="str">
        <f t="shared" si="2"/>
        <v/>
      </c>
      <c r="F47" s="7" t="str">
        <f t="shared" si="3"/>
        <v/>
      </c>
    </row>
    <row r="48" spans="2:6" x14ac:dyDescent="0.25">
      <c r="B48" s="9"/>
      <c r="C48" s="9"/>
      <c r="D48" s="7" t="str">
        <f t="shared" si="1"/>
        <v/>
      </c>
      <c r="E48" s="7" t="str">
        <f t="shared" si="2"/>
        <v/>
      </c>
      <c r="F48" s="7" t="str">
        <f t="shared" si="3"/>
        <v/>
      </c>
    </row>
    <row r="49" spans="2:6" x14ac:dyDescent="0.25">
      <c r="B49" s="9"/>
      <c r="C49" s="9"/>
      <c r="D49" s="7" t="str">
        <f t="shared" si="1"/>
        <v/>
      </c>
      <c r="E49" s="7" t="str">
        <f t="shared" si="2"/>
        <v/>
      </c>
      <c r="F49" s="7" t="str">
        <f t="shared" si="3"/>
        <v/>
      </c>
    </row>
    <row r="50" spans="2:6" x14ac:dyDescent="0.25">
      <c r="B50" s="9"/>
      <c r="C50" s="9"/>
      <c r="D50" s="7" t="str">
        <f t="shared" si="1"/>
        <v/>
      </c>
      <c r="E50" s="7" t="str">
        <f t="shared" si="2"/>
        <v/>
      </c>
      <c r="F50" s="7" t="str">
        <f t="shared" si="3"/>
        <v/>
      </c>
    </row>
    <row r="51" spans="2:6" x14ac:dyDescent="0.25">
      <c r="B51" s="9"/>
      <c r="C51" s="9"/>
      <c r="D51" s="7" t="str">
        <f t="shared" si="1"/>
        <v/>
      </c>
      <c r="E51" s="7" t="str">
        <f t="shared" si="2"/>
        <v/>
      </c>
      <c r="F51" s="7" t="str">
        <f t="shared" si="3"/>
        <v/>
      </c>
    </row>
    <row r="52" spans="2:6" x14ac:dyDescent="0.25">
      <c r="B52" s="9"/>
      <c r="C52" s="9"/>
      <c r="D52" s="7" t="str">
        <f t="shared" si="1"/>
        <v/>
      </c>
      <c r="E52" s="7" t="str">
        <f t="shared" si="2"/>
        <v/>
      </c>
      <c r="F52" s="7" t="str">
        <f t="shared" si="3"/>
        <v/>
      </c>
    </row>
    <row r="53" spans="2:6" x14ac:dyDescent="0.25">
      <c r="B53" s="9"/>
      <c r="C53" s="9"/>
      <c r="D53" s="7" t="str">
        <f t="shared" si="1"/>
        <v/>
      </c>
      <c r="E53" s="7" t="str">
        <f t="shared" si="2"/>
        <v/>
      </c>
      <c r="F53" s="7" t="str">
        <f t="shared" si="3"/>
        <v/>
      </c>
    </row>
    <row r="54" spans="2:6" x14ac:dyDescent="0.25">
      <c r="B54" s="9"/>
      <c r="C54" s="9"/>
      <c r="D54" s="7" t="str">
        <f t="shared" si="1"/>
        <v/>
      </c>
      <c r="E54" s="7" t="str">
        <f t="shared" si="2"/>
        <v/>
      </c>
      <c r="F54" s="7" t="str">
        <f t="shared" si="3"/>
        <v/>
      </c>
    </row>
    <row r="55" spans="2:6" x14ac:dyDescent="0.25">
      <c r="B55" s="9"/>
      <c r="C55" s="9"/>
      <c r="D55" s="7" t="str">
        <f t="shared" si="1"/>
        <v/>
      </c>
      <c r="E55" s="7" t="str">
        <f t="shared" si="2"/>
        <v/>
      </c>
      <c r="F55" s="7" t="str">
        <f t="shared" si="3"/>
        <v/>
      </c>
    </row>
    <row r="56" spans="2:6" x14ac:dyDescent="0.25">
      <c r="B56" s="9"/>
      <c r="C56" s="9"/>
      <c r="D56" s="7" t="str">
        <f t="shared" si="1"/>
        <v/>
      </c>
      <c r="E56" s="7" t="str">
        <f t="shared" si="2"/>
        <v/>
      </c>
      <c r="F56" s="7" t="str">
        <f t="shared" si="3"/>
        <v/>
      </c>
    </row>
    <row r="57" spans="2:6" x14ac:dyDescent="0.25">
      <c r="B57" s="9"/>
      <c r="C57" s="9"/>
      <c r="D57" s="7" t="str">
        <f t="shared" si="1"/>
        <v/>
      </c>
      <c r="E57" s="7" t="str">
        <f t="shared" si="2"/>
        <v/>
      </c>
      <c r="F57" s="7" t="str">
        <f t="shared" si="3"/>
        <v/>
      </c>
    </row>
    <row r="58" spans="2:6" x14ac:dyDescent="0.25">
      <c r="B58" s="9"/>
      <c r="C58" s="9"/>
      <c r="D58" s="7" t="str">
        <f t="shared" si="1"/>
        <v/>
      </c>
      <c r="E58" s="7" t="str">
        <f t="shared" si="2"/>
        <v/>
      </c>
      <c r="F58" s="7" t="str">
        <f t="shared" si="3"/>
        <v/>
      </c>
    </row>
    <row r="59" spans="2:6" x14ac:dyDescent="0.25">
      <c r="B59" s="9"/>
      <c r="C59" s="9"/>
      <c r="D59" s="7" t="str">
        <f t="shared" si="1"/>
        <v/>
      </c>
      <c r="E59" s="7" t="str">
        <f t="shared" si="2"/>
        <v/>
      </c>
      <c r="F59" s="7" t="str">
        <f t="shared" si="3"/>
        <v/>
      </c>
    </row>
    <row r="60" spans="2:6" x14ac:dyDescent="0.25">
      <c r="B60" s="9"/>
      <c r="C60" s="9"/>
      <c r="D60" s="7" t="str">
        <f t="shared" si="1"/>
        <v/>
      </c>
      <c r="E60" s="7" t="str">
        <f t="shared" si="2"/>
        <v/>
      </c>
      <c r="F60" s="7" t="str">
        <f t="shared" si="3"/>
        <v/>
      </c>
    </row>
    <row r="61" spans="2:6" x14ac:dyDescent="0.25">
      <c r="B61" s="9"/>
      <c r="C61" s="9"/>
      <c r="D61" s="7" t="str">
        <f t="shared" si="1"/>
        <v/>
      </c>
      <c r="E61" s="7" t="str">
        <f t="shared" si="2"/>
        <v/>
      </c>
      <c r="F61" s="7" t="str">
        <f t="shared" si="3"/>
        <v/>
      </c>
    </row>
    <row r="62" spans="2:6" x14ac:dyDescent="0.25">
      <c r="B62" s="9"/>
      <c r="C62" s="9"/>
      <c r="D62" s="7" t="str">
        <f t="shared" si="1"/>
        <v/>
      </c>
      <c r="E62" s="7" t="str">
        <f t="shared" si="2"/>
        <v/>
      </c>
      <c r="F62" s="7" t="str">
        <f t="shared" si="3"/>
        <v/>
      </c>
    </row>
    <row r="63" spans="2:6" x14ac:dyDescent="0.25">
      <c r="B63" s="9"/>
      <c r="C63" s="9"/>
      <c r="D63" s="7" t="str">
        <f t="shared" si="1"/>
        <v/>
      </c>
      <c r="E63" s="7" t="str">
        <f t="shared" si="2"/>
        <v/>
      </c>
      <c r="F63" s="7" t="str">
        <f t="shared" si="3"/>
        <v/>
      </c>
    </row>
    <row r="64" spans="2:6" x14ac:dyDescent="0.25">
      <c r="B64" s="9"/>
      <c r="C64" s="9"/>
      <c r="D64" s="7" t="str">
        <f t="shared" si="1"/>
        <v/>
      </c>
      <c r="E64" s="7" t="str">
        <f t="shared" si="2"/>
        <v/>
      </c>
      <c r="F64" s="7" t="str">
        <f t="shared" si="3"/>
        <v/>
      </c>
    </row>
    <row r="65" spans="2:6" x14ac:dyDescent="0.25">
      <c r="B65" s="9"/>
      <c r="C65" s="9"/>
      <c r="D65" s="7" t="str">
        <f t="shared" si="1"/>
        <v/>
      </c>
      <c r="E65" s="7" t="str">
        <f t="shared" si="2"/>
        <v/>
      </c>
      <c r="F65" s="7" t="str">
        <f t="shared" si="3"/>
        <v/>
      </c>
    </row>
    <row r="66" spans="2:6" x14ac:dyDescent="0.25">
      <c r="B66" s="9"/>
      <c r="C66" s="9"/>
      <c r="D66" s="7" t="str">
        <f t="shared" si="1"/>
        <v/>
      </c>
      <c r="E66" s="7" t="str">
        <f t="shared" si="2"/>
        <v/>
      </c>
      <c r="F66" s="7" t="str">
        <f t="shared" si="3"/>
        <v/>
      </c>
    </row>
    <row r="67" spans="2:6" x14ac:dyDescent="0.25">
      <c r="B67" s="9"/>
      <c r="C67" s="9"/>
      <c r="D67" s="7" t="str">
        <f t="shared" si="1"/>
        <v/>
      </c>
      <c r="E67" s="7" t="str">
        <f t="shared" si="2"/>
        <v/>
      </c>
      <c r="F67" s="7" t="str">
        <f t="shared" si="3"/>
        <v/>
      </c>
    </row>
    <row r="68" spans="2:6" x14ac:dyDescent="0.25">
      <c r="B68" s="9"/>
      <c r="C68" s="9"/>
      <c r="D68" s="7" t="str">
        <f t="shared" si="1"/>
        <v/>
      </c>
      <c r="E68" s="7" t="str">
        <f t="shared" si="2"/>
        <v/>
      </c>
      <c r="F68" s="7" t="str">
        <f t="shared" si="3"/>
        <v/>
      </c>
    </row>
    <row r="69" spans="2:6" x14ac:dyDescent="0.25">
      <c r="B69" s="9"/>
      <c r="C69" s="9"/>
      <c r="D69" s="7" t="str">
        <f t="shared" si="1"/>
        <v/>
      </c>
      <c r="E69" s="7" t="str">
        <f t="shared" si="2"/>
        <v/>
      </c>
      <c r="F69" s="7" t="str">
        <f t="shared" si="3"/>
        <v/>
      </c>
    </row>
    <row r="70" spans="2:6" x14ac:dyDescent="0.25">
      <c r="B70" s="9"/>
      <c r="C70" s="9"/>
      <c r="D70" s="7" t="str">
        <f t="shared" si="1"/>
        <v/>
      </c>
      <c r="E70" s="7" t="str">
        <f t="shared" si="2"/>
        <v/>
      </c>
      <c r="F70" s="7" t="str">
        <f t="shared" si="3"/>
        <v/>
      </c>
    </row>
    <row r="71" spans="2:6" x14ac:dyDescent="0.25">
      <c r="B71" s="9"/>
      <c r="C71" s="9"/>
      <c r="D71" s="7" t="str">
        <f t="shared" si="1"/>
        <v/>
      </c>
      <c r="E71" s="7" t="str">
        <f t="shared" si="2"/>
        <v/>
      </c>
      <c r="F71" s="7" t="str">
        <f t="shared" ref="F71:F106" si="4">IF(B71="","",(B71-$D$2)^2*C71)</f>
        <v/>
      </c>
    </row>
    <row r="72" spans="2:6" x14ac:dyDescent="0.25">
      <c r="B72" s="9"/>
      <c r="C72" s="9"/>
      <c r="D72" s="7" t="str">
        <f t="shared" ref="D72:D106" si="5">IF(B72="","",B72*C72)</f>
        <v/>
      </c>
      <c r="E72" s="7" t="str">
        <f t="shared" ref="E72:E106" si="6">IF(B72="","",B72^2*C72)</f>
        <v/>
      </c>
      <c r="F72" s="7" t="str">
        <f t="shared" si="4"/>
        <v/>
      </c>
    </row>
    <row r="73" spans="2:6" x14ac:dyDescent="0.25">
      <c r="B73" s="9"/>
      <c r="C73" s="9"/>
      <c r="D73" s="7" t="str">
        <f t="shared" si="5"/>
        <v/>
      </c>
      <c r="E73" s="7" t="str">
        <f t="shared" si="6"/>
        <v/>
      </c>
      <c r="F73" s="7" t="str">
        <f t="shared" si="4"/>
        <v/>
      </c>
    </row>
    <row r="74" spans="2:6" x14ac:dyDescent="0.25">
      <c r="B74" s="9"/>
      <c r="C74" s="9"/>
      <c r="D74" s="7" t="str">
        <f t="shared" si="5"/>
        <v/>
      </c>
      <c r="E74" s="7" t="str">
        <f t="shared" si="6"/>
        <v/>
      </c>
      <c r="F74" s="7" t="str">
        <f t="shared" si="4"/>
        <v/>
      </c>
    </row>
    <row r="75" spans="2:6" x14ac:dyDescent="0.25">
      <c r="B75" s="9"/>
      <c r="C75" s="9"/>
      <c r="D75" s="7" t="str">
        <f t="shared" si="5"/>
        <v/>
      </c>
      <c r="E75" s="7" t="str">
        <f t="shared" si="6"/>
        <v/>
      </c>
      <c r="F75" s="7" t="str">
        <f t="shared" si="4"/>
        <v/>
      </c>
    </row>
    <row r="76" spans="2:6" x14ac:dyDescent="0.25">
      <c r="B76" s="9"/>
      <c r="C76" s="9"/>
      <c r="D76" s="7" t="str">
        <f t="shared" si="5"/>
        <v/>
      </c>
      <c r="E76" s="7" t="str">
        <f t="shared" si="6"/>
        <v/>
      </c>
      <c r="F76" s="7" t="str">
        <f t="shared" si="4"/>
        <v/>
      </c>
    </row>
    <row r="77" spans="2:6" x14ac:dyDescent="0.25">
      <c r="B77" s="9"/>
      <c r="C77" s="9"/>
      <c r="D77" s="7" t="str">
        <f t="shared" si="5"/>
        <v/>
      </c>
      <c r="E77" s="7" t="str">
        <f t="shared" si="6"/>
        <v/>
      </c>
      <c r="F77" s="7" t="str">
        <f t="shared" si="4"/>
        <v/>
      </c>
    </row>
    <row r="78" spans="2:6" x14ac:dyDescent="0.25">
      <c r="B78" s="9"/>
      <c r="C78" s="9"/>
      <c r="D78" s="7" t="str">
        <f t="shared" si="5"/>
        <v/>
      </c>
      <c r="E78" s="7" t="str">
        <f t="shared" si="6"/>
        <v/>
      </c>
      <c r="F78" s="7" t="str">
        <f t="shared" si="4"/>
        <v/>
      </c>
    </row>
    <row r="79" spans="2:6" x14ac:dyDescent="0.25">
      <c r="B79" s="9"/>
      <c r="C79" s="9"/>
      <c r="D79" s="7" t="str">
        <f t="shared" si="5"/>
        <v/>
      </c>
      <c r="E79" s="7" t="str">
        <f t="shared" si="6"/>
        <v/>
      </c>
      <c r="F79" s="7" t="str">
        <f t="shared" si="4"/>
        <v/>
      </c>
    </row>
    <row r="80" spans="2:6" x14ac:dyDescent="0.25">
      <c r="B80" s="9"/>
      <c r="C80" s="9"/>
      <c r="D80" s="7" t="str">
        <f t="shared" si="5"/>
        <v/>
      </c>
      <c r="E80" s="7" t="str">
        <f t="shared" si="6"/>
        <v/>
      </c>
      <c r="F80" s="7" t="str">
        <f t="shared" si="4"/>
        <v/>
      </c>
    </row>
    <row r="81" spans="2:6" x14ac:dyDescent="0.25">
      <c r="B81" s="9"/>
      <c r="C81" s="9"/>
      <c r="D81" s="7" t="str">
        <f t="shared" si="5"/>
        <v/>
      </c>
      <c r="E81" s="7" t="str">
        <f t="shared" si="6"/>
        <v/>
      </c>
      <c r="F81" s="7" t="str">
        <f t="shared" si="4"/>
        <v/>
      </c>
    </row>
    <row r="82" spans="2:6" x14ac:dyDescent="0.25">
      <c r="B82" s="9"/>
      <c r="C82" s="9"/>
      <c r="D82" s="7" t="str">
        <f t="shared" si="5"/>
        <v/>
      </c>
      <c r="E82" s="7" t="str">
        <f t="shared" si="6"/>
        <v/>
      </c>
      <c r="F82" s="7" t="str">
        <f t="shared" si="4"/>
        <v/>
      </c>
    </row>
    <row r="83" spans="2:6" x14ac:dyDescent="0.25">
      <c r="B83" s="9"/>
      <c r="C83" s="9"/>
      <c r="D83" s="7" t="str">
        <f t="shared" si="5"/>
        <v/>
      </c>
      <c r="E83" s="7" t="str">
        <f t="shared" si="6"/>
        <v/>
      </c>
      <c r="F83" s="7" t="str">
        <f t="shared" si="4"/>
        <v/>
      </c>
    </row>
    <row r="84" spans="2:6" x14ac:dyDescent="0.25">
      <c r="B84" s="9"/>
      <c r="C84" s="9"/>
      <c r="D84" s="7" t="str">
        <f t="shared" si="5"/>
        <v/>
      </c>
      <c r="E84" s="7" t="str">
        <f t="shared" si="6"/>
        <v/>
      </c>
      <c r="F84" s="7" t="str">
        <f t="shared" si="4"/>
        <v/>
      </c>
    </row>
    <row r="85" spans="2:6" x14ac:dyDescent="0.25">
      <c r="B85" s="9"/>
      <c r="C85" s="9"/>
      <c r="D85" s="7" t="str">
        <f t="shared" si="5"/>
        <v/>
      </c>
      <c r="E85" s="7" t="str">
        <f t="shared" si="6"/>
        <v/>
      </c>
      <c r="F85" s="7" t="str">
        <f t="shared" si="4"/>
        <v/>
      </c>
    </row>
    <row r="86" spans="2:6" x14ac:dyDescent="0.25">
      <c r="B86" s="9"/>
      <c r="C86" s="9"/>
      <c r="D86" s="7" t="str">
        <f t="shared" si="5"/>
        <v/>
      </c>
      <c r="E86" s="7" t="str">
        <f t="shared" si="6"/>
        <v/>
      </c>
      <c r="F86" s="7" t="str">
        <f t="shared" si="4"/>
        <v/>
      </c>
    </row>
    <row r="87" spans="2:6" x14ac:dyDescent="0.25">
      <c r="B87" s="9"/>
      <c r="C87" s="9"/>
      <c r="D87" s="7" t="str">
        <f t="shared" si="5"/>
        <v/>
      </c>
      <c r="E87" s="7" t="str">
        <f t="shared" si="6"/>
        <v/>
      </c>
      <c r="F87" s="7" t="str">
        <f t="shared" si="4"/>
        <v/>
      </c>
    </row>
    <row r="88" spans="2:6" x14ac:dyDescent="0.25">
      <c r="B88" s="9"/>
      <c r="C88" s="9"/>
      <c r="D88" s="7" t="str">
        <f t="shared" si="5"/>
        <v/>
      </c>
      <c r="E88" s="7" t="str">
        <f t="shared" si="6"/>
        <v/>
      </c>
      <c r="F88" s="7" t="str">
        <f t="shared" si="4"/>
        <v/>
      </c>
    </row>
    <row r="89" spans="2:6" x14ac:dyDescent="0.25">
      <c r="B89" s="9"/>
      <c r="C89" s="9"/>
      <c r="D89" s="7" t="str">
        <f t="shared" si="5"/>
        <v/>
      </c>
      <c r="E89" s="7" t="str">
        <f t="shared" si="6"/>
        <v/>
      </c>
      <c r="F89" s="7" t="str">
        <f t="shared" si="4"/>
        <v/>
      </c>
    </row>
    <row r="90" spans="2:6" x14ac:dyDescent="0.25">
      <c r="B90" s="9"/>
      <c r="C90" s="9"/>
      <c r="D90" s="7" t="str">
        <f t="shared" si="5"/>
        <v/>
      </c>
      <c r="E90" s="7" t="str">
        <f t="shared" si="6"/>
        <v/>
      </c>
      <c r="F90" s="7" t="str">
        <f t="shared" si="4"/>
        <v/>
      </c>
    </row>
    <row r="91" spans="2:6" x14ac:dyDescent="0.25">
      <c r="B91" s="9"/>
      <c r="C91" s="9"/>
      <c r="D91" s="7" t="str">
        <f t="shared" si="5"/>
        <v/>
      </c>
      <c r="E91" s="7" t="str">
        <f t="shared" si="6"/>
        <v/>
      </c>
      <c r="F91" s="7" t="str">
        <f t="shared" si="4"/>
        <v/>
      </c>
    </row>
    <row r="92" spans="2:6" x14ac:dyDescent="0.25">
      <c r="B92" s="9"/>
      <c r="C92" s="9"/>
      <c r="D92" s="7" t="str">
        <f t="shared" si="5"/>
        <v/>
      </c>
      <c r="E92" s="7" t="str">
        <f t="shared" si="6"/>
        <v/>
      </c>
      <c r="F92" s="7" t="str">
        <f t="shared" si="4"/>
        <v/>
      </c>
    </row>
    <row r="93" spans="2:6" x14ac:dyDescent="0.25">
      <c r="B93" s="9"/>
      <c r="C93" s="9"/>
      <c r="D93" s="7" t="str">
        <f t="shared" si="5"/>
        <v/>
      </c>
      <c r="E93" s="7" t="str">
        <f t="shared" si="6"/>
        <v/>
      </c>
      <c r="F93" s="7" t="str">
        <f t="shared" si="4"/>
        <v/>
      </c>
    </row>
    <row r="94" spans="2:6" x14ac:dyDescent="0.25">
      <c r="B94" s="9"/>
      <c r="C94" s="9"/>
      <c r="D94" s="7" t="str">
        <f t="shared" si="5"/>
        <v/>
      </c>
      <c r="E94" s="7" t="str">
        <f t="shared" si="6"/>
        <v/>
      </c>
      <c r="F94" s="7" t="str">
        <f t="shared" si="4"/>
        <v/>
      </c>
    </row>
    <row r="95" spans="2:6" x14ac:dyDescent="0.25">
      <c r="B95" s="9"/>
      <c r="C95" s="9"/>
      <c r="D95" s="7" t="str">
        <f t="shared" si="5"/>
        <v/>
      </c>
      <c r="E95" s="7" t="str">
        <f t="shared" si="6"/>
        <v/>
      </c>
      <c r="F95" s="7" t="str">
        <f t="shared" si="4"/>
        <v/>
      </c>
    </row>
    <row r="96" spans="2:6" x14ac:dyDescent="0.25">
      <c r="B96" s="9"/>
      <c r="C96" s="9"/>
      <c r="D96" s="7" t="str">
        <f t="shared" si="5"/>
        <v/>
      </c>
      <c r="E96" s="7" t="str">
        <f t="shared" si="6"/>
        <v/>
      </c>
      <c r="F96" s="7" t="str">
        <f t="shared" si="4"/>
        <v/>
      </c>
    </row>
    <row r="97" spans="2:6" x14ac:dyDescent="0.25">
      <c r="B97" s="9"/>
      <c r="C97" s="9"/>
      <c r="D97" s="7" t="str">
        <f t="shared" si="5"/>
        <v/>
      </c>
      <c r="E97" s="7" t="str">
        <f t="shared" si="6"/>
        <v/>
      </c>
      <c r="F97" s="7" t="str">
        <f t="shared" si="4"/>
        <v/>
      </c>
    </row>
    <row r="98" spans="2:6" x14ac:dyDescent="0.25">
      <c r="B98" s="9"/>
      <c r="C98" s="9"/>
      <c r="D98" s="7" t="str">
        <f t="shared" si="5"/>
        <v/>
      </c>
      <c r="E98" s="7" t="str">
        <f t="shared" si="6"/>
        <v/>
      </c>
      <c r="F98" s="7" t="str">
        <f t="shared" si="4"/>
        <v/>
      </c>
    </row>
    <row r="99" spans="2:6" x14ac:dyDescent="0.25">
      <c r="B99" s="9"/>
      <c r="C99" s="9"/>
      <c r="D99" s="7" t="str">
        <f t="shared" si="5"/>
        <v/>
      </c>
      <c r="E99" s="7" t="str">
        <f t="shared" si="6"/>
        <v/>
      </c>
      <c r="F99" s="7" t="str">
        <f t="shared" si="4"/>
        <v/>
      </c>
    </row>
    <row r="100" spans="2:6" x14ac:dyDescent="0.25">
      <c r="B100" s="9"/>
      <c r="C100" s="9"/>
      <c r="D100" s="7" t="str">
        <f t="shared" si="5"/>
        <v/>
      </c>
      <c r="E100" s="7" t="str">
        <f t="shared" si="6"/>
        <v/>
      </c>
      <c r="F100" s="7" t="str">
        <f t="shared" si="4"/>
        <v/>
      </c>
    </row>
    <row r="101" spans="2:6" x14ac:dyDescent="0.25">
      <c r="B101" s="9"/>
      <c r="C101" s="9"/>
      <c r="D101" s="7" t="str">
        <f t="shared" si="5"/>
        <v/>
      </c>
      <c r="E101" s="7" t="str">
        <f t="shared" si="6"/>
        <v/>
      </c>
      <c r="F101" s="7" t="str">
        <f t="shared" si="4"/>
        <v/>
      </c>
    </row>
    <row r="102" spans="2:6" x14ac:dyDescent="0.25">
      <c r="B102" s="9"/>
      <c r="C102" s="9"/>
      <c r="D102" s="7" t="str">
        <f t="shared" si="5"/>
        <v/>
      </c>
      <c r="E102" s="7" t="str">
        <f t="shared" si="6"/>
        <v/>
      </c>
      <c r="F102" s="7" t="str">
        <f t="shared" si="4"/>
        <v/>
      </c>
    </row>
    <row r="103" spans="2:6" x14ac:dyDescent="0.25">
      <c r="B103" s="9"/>
      <c r="C103" s="9"/>
      <c r="D103" s="7" t="str">
        <f t="shared" si="5"/>
        <v/>
      </c>
      <c r="E103" s="7" t="str">
        <f t="shared" si="6"/>
        <v/>
      </c>
      <c r="F103" s="7" t="str">
        <f t="shared" si="4"/>
        <v/>
      </c>
    </row>
    <row r="104" spans="2:6" x14ac:dyDescent="0.25">
      <c r="B104" s="9"/>
      <c r="C104" s="9"/>
      <c r="D104" s="7" t="str">
        <f t="shared" si="5"/>
        <v/>
      </c>
      <c r="E104" s="7" t="str">
        <f t="shared" si="6"/>
        <v/>
      </c>
      <c r="F104" s="7" t="str">
        <f t="shared" si="4"/>
        <v/>
      </c>
    </row>
    <row r="105" spans="2:6" x14ac:dyDescent="0.25">
      <c r="B105" s="9"/>
      <c r="C105" s="9"/>
      <c r="D105" s="7" t="str">
        <f t="shared" si="5"/>
        <v/>
      </c>
      <c r="E105" s="7" t="str">
        <f t="shared" si="6"/>
        <v/>
      </c>
      <c r="F105" s="7" t="str">
        <f t="shared" si="4"/>
        <v/>
      </c>
    </row>
    <row r="106" spans="2:6" x14ac:dyDescent="0.25">
      <c r="B106" s="9"/>
      <c r="C106" s="9"/>
      <c r="D106" s="7" t="str">
        <f t="shared" si="5"/>
        <v/>
      </c>
      <c r="E106" s="7" t="str">
        <f t="shared" si="6"/>
        <v/>
      </c>
      <c r="F106" s="7" t="str">
        <f t="shared" si="4"/>
        <v/>
      </c>
    </row>
  </sheetData>
  <pageMargins left="0.7" right="0.7" top="0.75" bottom="0.75" header="0.3" footer="0.3"/>
  <pageSetup paperSize="9" orientation="portrait" r:id="rId1"/>
  <ignoredErrors>
    <ignoredError sqref="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="145" zoomScaleNormal="145" workbookViewId="0">
      <selection activeCell="H5" sqref="H5"/>
    </sheetView>
  </sheetViews>
  <sheetFormatPr defaultRowHeight="15" x14ac:dyDescent="0.25"/>
  <cols>
    <col min="3" max="4" width="9.7109375" bestFit="1" customWidth="1"/>
    <col min="9" max="9" width="10.5703125" customWidth="1"/>
  </cols>
  <sheetData>
    <row r="1" spans="1:9" x14ac:dyDescent="0.25">
      <c r="A1" s="4" t="s">
        <v>9</v>
      </c>
      <c r="B1" s="4"/>
      <c r="C1" s="4"/>
      <c r="F1" s="1" t="s">
        <v>10</v>
      </c>
      <c r="G1" s="1"/>
      <c r="H1" s="1"/>
      <c r="I1" s="1"/>
    </row>
    <row r="2" spans="1:9" x14ac:dyDescent="0.25">
      <c r="A2" s="6" t="s">
        <v>11</v>
      </c>
      <c r="F2" s="1"/>
      <c r="G2" s="1"/>
      <c r="H2" s="1"/>
    </row>
    <row r="3" spans="1:9" x14ac:dyDescent="0.25">
      <c r="F3" s="1"/>
      <c r="G3" s="1"/>
      <c r="H3" s="1"/>
    </row>
    <row r="4" spans="1:9" x14ac:dyDescent="0.25">
      <c r="F4" s="3" t="s">
        <v>4</v>
      </c>
      <c r="G4" s="3" t="s">
        <v>5</v>
      </c>
      <c r="H4" s="3" t="s">
        <v>12</v>
      </c>
    </row>
    <row r="5" spans="1:9" x14ac:dyDescent="0.25">
      <c r="F5" s="1">
        <f>IF(Sequenza!A1&lt;=$C$8,Sequenza!A1,"")</f>
        <v>0</v>
      </c>
      <c r="G5" s="1">
        <f>IF(F5="","",_xlfn.BINOM.DIST(F5,$C$8,$C$9,FALSE))</f>
        <v>7.6944975276713304E-2</v>
      </c>
      <c r="H5" s="1">
        <f>IF(F5="","",_xlfn.BINOM.DIST(F5,$C$8,$C$9,TRUE))</f>
        <v>7.6944975276713304E-2</v>
      </c>
    </row>
    <row r="6" spans="1:9" x14ac:dyDescent="0.25">
      <c r="F6" s="1">
        <f>IF(Sequenza!A2&lt;=$C$8,Sequenza!A2,"")</f>
        <v>1</v>
      </c>
      <c r="G6" s="1">
        <f t="shared" ref="G6:G69" si="0">IF(F6="","",_xlfn.BINOM.DIST(F6,$C$8,$C$9,FALSE))</f>
        <v>0.20248677704398246</v>
      </c>
      <c r="H6" s="1">
        <f t="shared" ref="H6:H69" si="1">IF(F6="","",_xlfn.BINOM.DIST(F6,$C$8,$C$9,TRUE))</f>
        <v>0.2794317523206955</v>
      </c>
    </row>
    <row r="7" spans="1:9" x14ac:dyDescent="0.25">
      <c r="B7" t="s">
        <v>13</v>
      </c>
      <c r="F7" s="1">
        <f>IF(Sequenza!A3&lt;=$C$8,Sequenza!A3,"")</f>
        <v>2</v>
      </c>
      <c r="G7" s="1">
        <f t="shared" si="0"/>
        <v>0.26110137039881948</v>
      </c>
      <c r="H7" s="1">
        <f t="shared" si="1"/>
        <v>0.54053312271951548</v>
      </c>
    </row>
    <row r="8" spans="1:9" x14ac:dyDescent="0.25">
      <c r="B8" t="s">
        <v>14</v>
      </c>
      <c r="C8" s="4">
        <v>50</v>
      </c>
      <c r="D8" t="s">
        <v>15</v>
      </c>
      <c r="F8" s="1">
        <f>IF(Sequenza!A4&lt;=$C$8,Sequenza!A4,"")</f>
        <v>3</v>
      </c>
      <c r="G8" s="1">
        <f t="shared" si="0"/>
        <v>0.21987483823058479</v>
      </c>
      <c r="H8" s="1">
        <f t="shared" si="1"/>
        <v>0.7604079609501001</v>
      </c>
    </row>
    <row r="9" spans="1:9" x14ac:dyDescent="0.25">
      <c r="B9" t="s">
        <v>16</v>
      </c>
      <c r="C9" s="4">
        <v>0.05</v>
      </c>
      <c r="D9" t="s">
        <v>17</v>
      </c>
      <c r="F9" s="1">
        <f>IF(Sequenza!A5&lt;=$C$8,Sequenza!A5,"")</f>
        <v>4</v>
      </c>
      <c r="G9" s="1">
        <f t="shared" si="0"/>
        <v>0.13597522890575633</v>
      </c>
      <c r="H9" s="1">
        <f t="shared" si="1"/>
        <v>0.89638318985585652</v>
      </c>
    </row>
    <row r="10" spans="1:9" x14ac:dyDescent="0.25">
      <c r="F10" s="1">
        <f>IF(Sequenza!A6&lt;=$C$8,Sequenza!A6,"")</f>
        <v>5</v>
      </c>
      <c r="G10" s="1">
        <f t="shared" si="0"/>
        <v>6.5840637154366277E-2</v>
      </c>
      <c r="H10" s="1">
        <f t="shared" si="1"/>
        <v>0.96222382701022269</v>
      </c>
    </row>
    <row r="11" spans="1:9" x14ac:dyDescent="0.25">
      <c r="B11" t="s">
        <v>18</v>
      </c>
      <c r="C11">
        <f>C8*C9</f>
        <v>2.5</v>
      </c>
      <c r="F11" s="1">
        <f>IF(Sequenza!A7&lt;=$C$8,Sequenza!A7,"")</f>
        <v>6</v>
      </c>
      <c r="G11" s="1">
        <f t="shared" si="0"/>
        <v>2.5989725192513E-2</v>
      </c>
      <c r="H11" s="1">
        <f t="shared" si="1"/>
        <v>0.98821355220273577</v>
      </c>
    </row>
    <row r="12" spans="1:9" x14ac:dyDescent="0.25">
      <c r="B12" t="s">
        <v>19</v>
      </c>
      <c r="C12">
        <f>_xlfn.BINOM.INV($C$8,$C$9,0.5)</f>
        <v>2</v>
      </c>
      <c r="F12" s="1">
        <f>IF(Sequenza!A8&lt;=$C$8,Sequenza!A8,"")</f>
        <v>7</v>
      </c>
      <c r="G12" s="1">
        <f t="shared" si="0"/>
        <v>8.5981045749667119E-3</v>
      </c>
      <c r="H12" s="1">
        <f t="shared" si="1"/>
        <v>0.99681165677770234</v>
      </c>
    </row>
    <row r="13" spans="1:9" x14ac:dyDescent="0.25">
      <c r="B13" t="s">
        <v>20</v>
      </c>
      <c r="C13">
        <f>C8*C9*(1-C9)</f>
        <v>2.375</v>
      </c>
      <c r="F13" s="1">
        <f>IF(Sequenza!A9&lt;=$C$8,Sequenza!A9,"")</f>
        <v>8</v>
      </c>
      <c r="G13" s="1">
        <f t="shared" si="0"/>
        <v>2.4323585310761071E-3</v>
      </c>
      <c r="H13" s="1">
        <f t="shared" si="1"/>
        <v>0.99924401530877849</v>
      </c>
    </row>
    <row r="14" spans="1:9" x14ac:dyDescent="0.25">
      <c r="B14" t="s">
        <v>21</v>
      </c>
      <c r="C14">
        <f>SQRT(C13)</f>
        <v>1.541103500742244</v>
      </c>
      <c r="F14" s="1">
        <f>IF(Sequenza!A10&lt;=$C$8,Sequenza!A10,"")</f>
        <v>9</v>
      </c>
      <c r="G14" s="1">
        <f t="shared" si="0"/>
        <v>5.9742139359764091E-4</v>
      </c>
      <c r="H14" s="1">
        <f t="shared" si="1"/>
        <v>0.99984143670237624</v>
      </c>
    </row>
    <row r="15" spans="1:9" x14ac:dyDescent="0.25">
      <c r="F15" s="1">
        <f>IF(Sequenza!A11&lt;=$C$8,Sequenza!A11,"")</f>
        <v>10</v>
      </c>
      <c r="G15" s="1">
        <f t="shared" si="0"/>
        <v>1.2891724809212235E-4</v>
      </c>
      <c r="H15" s="1">
        <f t="shared" si="1"/>
        <v>0.99997035395046829</v>
      </c>
    </row>
    <row r="16" spans="1:9" x14ac:dyDescent="0.25">
      <c r="F16" s="1">
        <f>IF(Sequenza!A12&lt;=$C$8,Sequenza!A12,"")</f>
        <v>11</v>
      </c>
      <c r="G16" s="1">
        <f t="shared" si="0"/>
        <v>2.4673157529592746E-5</v>
      </c>
      <c r="H16" s="1">
        <f t="shared" si="1"/>
        <v>0.99999502710799781</v>
      </c>
    </row>
    <row r="17" spans="2:8" x14ac:dyDescent="0.25">
      <c r="B17" s="2" t="s">
        <v>4</v>
      </c>
      <c r="C17" s="2" t="s">
        <v>5</v>
      </c>
      <c r="D17" s="2" t="s">
        <v>12</v>
      </c>
      <c r="F17" s="1">
        <f>IF(Sequenza!A13&lt;=$C$8,Sequenza!A13,"")</f>
        <v>12</v>
      </c>
      <c r="G17" s="1">
        <f t="shared" si="0"/>
        <v>4.2204085247987761E-6</v>
      </c>
      <c r="H17" s="1">
        <f t="shared" si="1"/>
        <v>0.99999924751652269</v>
      </c>
    </row>
    <row r="18" spans="2:8" x14ac:dyDescent="0.25">
      <c r="B18" s="4">
        <v>10</v>
      </c>
      <c r="C18">
        <f>_xlfn.BINOM.DIST(B18,$C$8,$C$9,FALSE)</f>
        <v>1.2891724809212235E-4</v>
      </c>
      <c r="D18">
        <f>_xlfn.BINOM.DIST(B18,$C$8,$C$9,TRUE)</f>
        <v>0.99997035395046829</v>
      </c>
      <c r="F18" s="1">
        <f>IF(Sequenza!A14&lt;=$C$8,Sequenza!A14,"")</f>
        <v>13</v>
      </c>
      <c r="G18" s="1">
        <f t="shared" si="0"/>
        <v>6.4929361919981085E-7</v>
      </c>
      <c r="H18" s="1">
        <f t="shared" si="1"/>
        <v>0.9999998968101419</v>
      </c>
    </row>
    <row r="19" spans="2:8" x14ac:dyDescent="0.25">
      <c r="D19">
        <f>1-D18</f>
        <v>2.9646049531706353E-5</v>
      </c>
      <c r="F19" s="1">
        <f>IF(Sequenza!A15&lt;=$C$8,Sequenza!A15,"")</f>
        <v>14</v>
      </c>
      <c r="G19" s="1">
        <f t="shared" si="0"/>
        <v>9.0315277858620038E-8</v>
      </c>
      <c r="H19" s="1">
        <f t="shared" si="1"/>
        <v>0.99999998712541971</v>
      </c>
    </row>
    <row r="20" spans="2:8" x14ac:dyDescent="0.25">
      <c r="F20" s="1">
        <f>IF(Sequenza!A16&lt;=$C$8,Sequenza!A16,"")</f>
        <v>15</v>
      </c>
      <c r="G20" s="1">
        <f t="shared" si="0"/>
        <v>1.14082456242468E-8</v>
      </c>
      <c r="H20" s="1">
        <f t="shared" si="1"/>
        <v>0.99999999853366539</v>
      </c>
    </row>
    <row r="21" spans="2:8" x14ac:dyDescent="0.25">
      <c r="B21" s="2" t="s">
        <v>22</v>
      </c>
      <c r="C21" s="2" t="s">
        <v>23</v>
      </c>
      <c r="F21" s="1">
        <f>IF(Sequenza!A17&lt;=$C$8,Sequenza!A17,"")</f>
        <v>16</v>
      </c>
      <c r="G21" s="1">
        <f t="shared" si="0"/>
        <v>1.3134493317389348E-9</v>
      </c>
      <c r="H21" s="1">
        <f t="shared" si="1"/>
        <v>0.99999999984711474</v>
      </c>
    </row>
    <row r="22" spans="2:8" x14ac:dyDescent="0.25">
      <c r="B22" s="4">
        <v>0.25</v>
      </c>
      <c r="C22">
        <f>_xlfn.BINOM.INV($C$8,$C$9,B22)</f>
        <v>1</v>
      </c>
      <c r="F22" s="1">
        <f>IF(Sequenza!A18&lt;=$C$8,Sequenza!A18,"")</f>
        <v>17</v>
      </c>
      <c r="G22" s="1">
        <f t="shared" si="0"/>
        <v>1.3825782439357148E-10</v>
      </c>
      <c r="H22" s="1">
        <f t="shared" si="1"/>
        <v>0.99999999998537259</v>
      </c>
    </row>
    <row r="23" spans="2:8" x14ac:dyDescent="0.25">
      <c r="F23" s="1">
        <f>IF(Sequenza!A19&lt;=$C$8,Sequenza!A19,"")</f>
        <v>18</v>
      </c>
      <c r="G23" s="1">
        <f t="shared" si="0"/>
        <v>1.334066726604641E-11</v>
      </c>
      <c r="H23" s="1">
        <f t="shared" si="1"/>
        <v>0.99999999999871325</v>
      </c>
    </row>
    <row r="24" spans="2:8" x14ac:dyDescent="0.25">
      <c r="F24" s="1">
        <f>IF(Sequenza!A20&lt;=$C$8,Sequenza!A20,"")</f>
        <v>19</v>
      </c>
      <c r="G24" s="1">
        <f t="shared" si="0"/>
        <v>1.1825522230290505E-12</v>
      </c>
      <c r="H24" s="1">
        <f t="shared" si="1"/>
        <v>0.99999999999989575</v>
      </c>
    </row>
    <row r="25" spans="2:8" x14ac:dyDescent="0.25">
      <c r="F25" s="1">
        <f>IF(Sequenza!A21&lt;=$C$8,Sequenza!A21,"")</f>
        <v>20</v>
      </c>
      <c r="G25" s="1">
        <f t="shared" si="0"/>
        <v>9.647136556289626E-14</v>
      </c>
      <c r="H25" s="1">
        <f t="shared" si="1"/>
        <v>0.99999999999999223</v>
      </c>
    </row>
    <row r="26" spans="2:8" x14ac:dyDescent="0.25">
      <c r="F26" s="1">
        <f>IF(Sequenza!A22&lt;=$C$8,Sequenza!A22,"")</f>
        <v>21</v>
      </c>
      <c r="G26" s="1">
        <f t="shared" si="0"/>
        <v>7.2534861325485928E-15</v>
      </c>
      <c r="H26" s="1">
        <f t="shared" si="1"/>
        <v>0.99999999999999944</v>
      </c>
    </row>
    <row r="27" spans="2:8" x14ac:dyDescent="0.25">
      <c r="F27" s="1">
        <f>IF(Sequenza!A23&lt;=$C$8,Sequenza!A23,"")</f>
        <v>22</v>
      </c>
      <c r="G27" s="1">
        <f t="shared" si="0"/>
        <v>5.0323229149260399E-16</v>
      </c>
      <c r="H27" s="1">
        <f t="shared" si="1"/>
        <v>1</v>
      </c>
    </row>
    <row r="28" spans="2:8" x14ac:dyDescent="0.25">
      <c r="F28" s="1">
        <f>IF(Sequenza!A24&lt;=$C$8,Sequenza!A24,"")</f>
        <v>23</v>
      </c>
      <c r="G28" s="1">
        <f t="shared" si="0"/>
        <v>3.2243716617375066E-17</v>
      </c>
      <c r="H28" s="1">
        <f t="shared" si="1"/>
        <v>1</v>
      </c>
    </row>
    <row r="29" spans="2:8" x14ac:dyDescent="0.25">
      <c r="F29" s="1">
        <f>IF(Sequenza!A25&lt;=$C$8,Sequenza!A25,"")</f>
        <v>24</v>
      </c>
      <c r="G29" s="1">
        <f t="shared" si="0"/>
        <v>1.9091674312919461E-18</v>
      </c>
      <c r="H29" s="1">
        <f t="shared" si="1"/>
        <v>1</v>
      </c>
    </row>
    <row r="30" spans="2:8" x14ac:dyDescent="0.25">
      <c r="F30" s="1">
        <f>IF(Sequenza!A26&lt;=$C$8,Sequenza!A26,"")</f>
        <v>25</v>
      </c>
      <c r="G30" s="1">
        <f t="shared" si="0"/>
        <v>1.045017962391375E-19</v>
      </c>
      <c r="H30" s="1">
        <f t="shared" si="1"/>
        <v>1</v>
      </c>
    </row>
    <row r="31" spans="2:8" x14ac:dyDescent="0.25">
      <c r="F31" s="1">
        <f>IF(Sequenza!A27&lt;=$C$8,Sequenza!A27,"")</f>
        <v>26</v>
      </c>
      <c r="G31" s="1">
        <f t="shared" si="0"/>
        <v>5.2885524412519496E-21</v>
      </c>
      <c r="H31" s="1">
        <f t="shared" si="1"/>
        <v>1</v>
      </c>
    </row>
    <row r="32" spans="2:8" x14ac:dyDescent="0.25">
      <c r="F32" s="1">
        <f>IF(Sequenza!A28&lt;=$C$8,Sequenza!A28,"")</f>
        <v>27</v>
      </c>
      <c r="G32" s="1">
        <f t="shared" si="0"/>
        <v>2.4741765807026738E-22</v>
      </c>
      <c r="H32" s="1">
        <f t="shared" si="1"/>
        <v>1</v>
      </c>
    </row>
    <row r="33" spans="6:8" x14ac:dyDescent="0.25">
      <c r="F33" s="1">
        <f>IF(Sequenza!A29&lt;=$C$8,Sequenza!A29,"")</f>
        <v>28</v>
      </c>
      <c r="G33" s="1">
        <f t="shared" si="0"/>
        <v>1.0696628074466497E-23</v>
      </c>
      <c r="H33" s="1">
        <f t="shared" si="1"/>
        <v>1</v>
      </c>
    </row>
    <row r="34" spans="6:8" x14ac:dyDescent="0.25">
      <c r="F34" s="1">
        <f>IF(Sequenza!A30&lt;=$C$8,Sequenza!A30,"")</f>
        <v>29</v>
      </c>
      <c r="G34" s="1">
        <f t="shared" si="0"/>
        <v>4.2708859825455772E-25</v>
      </c>
      <c r="H34" s="1">
        <f t="shared" si="1"/>
        <v>1</v>
      </c>
    </row>
    <row r="35" spans="6:8" x14ac:dyDescent="0.25">
      <c r="F35" s="1">
        <f>IF(Sequenza!A31&lt;=$C$8,Sequenza!A31,"")</f>
        <v>30</v>
      </c>
      <c r="G35" s="1">
        <f t="shared" si="0"/>
        <v>1.573484309358903E-26</v>
      </c>
      <c r="H35" s="1">
        <f t="shared" si="1"/>
        <v>1</v>
      </c>
    </row>
    <row r="36" spans="6:8" x14ac:dyDescent="0.25">
      <c r="F36" s="1">
        <f>IF(Sequenza!A32&lt;=$C$8,Sequenza!A32,"")</f>
        <v>31</v>
      </c>
      <c r="G36" s="1">
        <f t="shared" si="0"/>
        <v>5.3429008806753352E-28</v>
      </c>
      <c r="H36" s="1">
        <f t="shared" si="1"/>
        <v>1</v>
      </c>
    </row>
    <row r="37" spans="6:8" x14ac:dyDescent="0.25">
      <c r="F37" s="1">
        <f>IF(Sequenza!A33&lt;=$C$8,Sequenza!A33,"")</f>
        <v>32</v>
      </c>
      <c r="G37" s="1">
        <f t="shared" si="0"/>
        <v>1.6696565252110582E-29</v>
      </c>
      <c r="H37" s="1">
        <f t="shared" si="1"/>
        <v>1</v>
      </c>
    </row>
    <row r="38" spans="6:8" x14ac:dyDescent="0.25">
      <c r="F38" s="1">
        <f>IF(Sequenza!A34&lt;=$C$8,Sequenza!A34,"")</f>
        <v>33</v>
      </c>
      <c r="G38" s="1">
        <f t="shared" si="0"/>
        <v>4.7932723211800249E-31</v>
      </c>
      <c r="H38" s="1">
        <f t="shared" si="1"/>
        <v>1</v>
      </c>
    </row>
    <row r="39" spans="6:8" x14ac:dyDescent="0.25">
      <c r="F39" s="1">
        <f>IF(Sequenza!A35&lt;=$C$8,Sequenza!A35,"")</f>
        <v>34</v>
      </c>
      <c r="G39" s="1">
        <f t="shared" si="0"/>
        <v>1.2613874529420912E-32</v>
      </c>
      <c r="H39" s="1">
        <f t="shared" si="1"/>
        <v>1</v>
      </c>
    </row>
    <row r="40" spans="6:8" x14ac:dyDescent="0.25">
      <c r="F40" s="1">
        <f>IF(Sequenza!A36&lt;=$C$8,Sequenza!A36,"")</f>
        <v>35</v>
      </c>
      <c r="G40" s="1">
        <f t="shared" si="0"/>
        <v>3.0349171800111368E-34</v>
      </c>
      <c r="H40" s="1">
        <f t="shared" si="1"/>
        <v>1</v>
      </c>
    </row>
    <row r="41" spans="6:8" x14ac:dyDescent="0.25">
      <c r="F41" s="1">
        <f>IF(Sequenza!A37&lt;=$C$8,Sequenza!A37,"")</f>
        <v>36</v>
      </c>
      <c r="G41" s="1">
        <f t="shared" si="0"/>
        <v>6.6555201316034085E-36</v>
      </c>
      <c r="H41" s="1">
        <f t="shared" si="1"/>
        <v>1</v>
      </c>
    </row>
    <row r="42" spans="6:8" x14ac:dyDescent="0.25">
      <c r="F42" s="1">
        <f>IF(Sequenza!A38&lt;=$C$8,Sequenza!A38,"")</f>
        <v>37</v>
      </c>
      <c r="G42" s="1">
        <f t="shared" si="0"/>
        <v>1.3254236392951028E-37</v>
      </c>
      <c r="H42" s="1">
        <f t="shared" si="1"/>
        <v>1</v>
      </c>
    </row>
    <row r="43" spans="6:8" x14ac:dyDescent="0.25">
      <c r="F43" s="1">
        <f>IF(Sequenza!A39&lt;=$C$8,Sequenza!A39,"")</f>
        <v>38</v>
      </c>
      <c r="G43" s="1">
        <f t="shared" si="0"/>
        <v>2.3864968574565819E-39</v>
      </c>
      <c r="H43" s="1">
        <f t="shared" si="1"/>
        <v>1</v>
      </c>
    </row>
    <row r="44" spans="6:8" x14ac:dyDescent="0.25">
      <c r="F44" s="1">
        <f>IF(Sequenza!A40&lt;=$C$8,Sequenza!A40,"")</f>
        <v>39</v>
      </c>
      <c r="G44" s="1">
        <f t="shared" si="0"/>
        <v>3.864772238796097E-41</v>
      </c>
      <c r="H44" s="1">
        <f t="shared" si="1"/>
        <v>1</v>
      </c>
    </row>
    <row r="45" spans="6:8" x14ac:dyDescent="0.25">
      <c r="F45" s="1">
        <f>IF(Sequenza!A41&lt;=$C$8,Sequenza!A41,"")</f>
        <v>40</v>
      </c>
      <c r="G45" s="1">
        <f t="shared" si="0"/>
        <v>5.5937492929943049E-43</v>
      </c>
      <c r="H45" s="1">
        <f t="shared" si="1"/>
        <v>1</v>
      </c>
    </row>
    <row r="46" spans="6:8" x14ac:dyDescent="0.25">
      <c r="F46" s="1">
        <f>IF(Sequenza!A42&lt;=$C$8,Sequenza!A42,"")</f>
        <v>41</v>
      </c>
      <c r="G46" s="1">
        <f t="shared" si="0"/>
        <v>7.1806794518539782E-45</v>
      </c>
      <c r="H46" s="1">
        <f t="shared" si="1"/>
        <v>1</v>
      </c>
    </row>
    <row r="47" spans="6:8" x14ac:dyDescent="0.25">
      <c r="F47" s="1">
        <f>IF(Sequenza!A43&lt;=$C$8,Sequenza!A43,"")</f>
        <v>42</v>
      </c>
      <c r="G47" s="1">
        <f t="shared" si="0"/>
        <v>8.0985106599857297E-47</v>
      </c>
      <c r="H47" s="1">
        <f t="shared" si="1"/>
        <v>1</v>
      </c>
    </row>
    <row r="48" spans="6:8" x14ac:dyDescent="0.25">
      <c r="F48" s="1">
        <f>IF(Sequenza!A44&lt;=$C$8,Sequenza!A44,"")</f>
        <v>43</v>
      </c>
      <c r="G48" s="1">
        <f t="shared" si="0"/>
        <v>7.9299981982725385E-49</v>
      </c>
      <c r="H48" s="1">
        <f t="shared" si="1"/>
        <v>1</v>
      </c>
    </row>
    <row r="49" spans="6:8" x14ac:dyDescent="0.25">
      <c r="F49" s="1">
        <f>IF(Sequenza!A45&lt;=$C$8,Sequenza!A45,"")</f>
        <v>44</v>
      </c>
      <c r="G49" s="1">
        <f t="shared" si="0"/>
        <v>6.6399506444864817E-51</v>
      </c>
      <c r="H49" s="1">
        <f t="shared" si="1"/>
        <v>1</v>
      </c>
    </row>
    <row r="50" spans="6:8" x14ac:dyDescent="0.25">
      <c r="F50" s="1">
        <f>IF(Sequenza!A46&lt;=$C$8,Sequenza!A46,"")</f>
        <v>45</v>
      </c>
      <c r="G50" s="1">
        <f t="shared" si="0"/>
        <v>4.6596144873589737E-53</v>
      </c>
      <c r="H50" s="1">
        <f t="shared" si="1"/>
        <v>1</v>
      </c>
    </row>
    <row r="51" spans="6:8" x14ac:dyDescent="0.25">
      <c r="F51" s="1">
        <f>IF(Sequenza!A47&lt;=$C$8,Sequenza!A47,"")</f>
        <v>46</v>
      </c>
      <c r="G51" s="1">
        <f t="shared" si="0"/>
        <v>2.6656833451710132E-55</v>
      </c>
      <c r="H51" s="1">
        <f t="shared" si="1"/>
        <v>1</v>
      </c>
    </row>
    <row r="52" spans="6:8" x14ac:dyDescent="0.25">
      <c r="F52" s="1">
        <f>IF(Sequenza!A48&lt;=$C$8,Sequenza!A48,"")</f>
        <v>47</v>
      </c>
      <c r="G52" s="1">
        <f t="shared" si="0"/>
        <v>1.1940350930217301E-57</v>
      </c>
      <c r="H52" s="1">
        <f t="shared" si="1"/>
        <v>1</v>
      </c>
    </row>
    <row r="53" spans="6:8" x14ac:dyDescent="0.25">
      <c r="F53" s="1">
        <f>IF(Sequenza!A49&lt;=$C$8,Sequenza!A49,"")</f>
        <v>48</v>
      </c>
      <c r="G53" s="1">
        <f t="shared" si="0"/>
        <v>3.9277470165188513E-60</v>
      </c>
      <c r="H53" s="1">
        <f t="shared" si="1"/>
        <v>1</v>
      </c>
    </row>
    <row r="54" spans="6:8" x14ac:dyDescent="0.25">
      <c r="F54" s="1">
        <f>IF(Sequenza!A50&lt;=$C$8,Sequenza!A50,"")</f>
        <v>49</v>
      </c>
      <c r="G54" s="1">
        <f t="shared" si="0"/>
        <v>8.4376949871512084E-63</v>
      </c>
      <c r="H54" s="1">
        <f t="shared" si="1"/>
        <v>1</v>
      </c>
    </row>
    <row r="55" spans="6:8" x14ac:dyDescent="0.25">
      <c r="F55" s="1">
        <f>IF(Sequenza!A51&lt;=$C$8,Sequenza!A51,"")</f>
        <v>50</v>
      </c>
      <c r="G55" s="1">
        <f t="shared" si="0"/>
        <v>8.8817841970013852E-66</v>
      </c>
      <c r="H55" s="1">
        <f t="shared" si="1"/>
        <v>1</v>
      </c>
    </row>
    <row r="56" spans="6:8" x14ac:dyDescent="0.25">
      <c r="F56" s="1" t="str">
        <f>IF(Sequenza!A52&lt;=$C$8,Sequenza!A52,"")</f>
        <v/>
      </c>
      <c r="G56" s="1" t="str">
        <f t="shared" si="0"/>
        <v/>
      </c>
      <c r="H56" s="1" t="str">
        <f t="shared" si="1"/>
        <v/>
      </c>
    </row>
    <row r="57" spans="6:8" x14ac:dyDescent="0.25">
      <c r="F57" s="1" t="str">
        <f>IF(Sequenza!A53&lt;=$C$8,Sequenza!A53,"")</f>
        <v/>
      </c>
      <c r="G57" s="1" t="str">
        <f t="shared" si="0"/>
        <v/>
      </c>
      <c r="H57" s="1" t="str">
        <f t="shared" si="1"/>
        <v/>
      </c>
    </row>
    <row r="58" spans="6:8" x14ac:dyDescent="0.25">
      <c r="F58" s="1" t="str">
        <f>IF(Sequenza!A54&lt;=$C$8,Sequenza!A54,"")</f>
        <v/>
      </c>
      <c r="G58" s="1" t="str">
        <f t="shared" si="0"/>
        <v/>
      </c>
      <c r="H58" s="1" t="str">
        <f t="shared" si="1"/>
        <v/>
      </c>
    </row>
    <row r="59" spans="6:8" x14ac:dyDescent="0.25">
      <c r="F59" s="1" t="str">
        <f>IF(Sequenza!A55&lt;=$C$8,Sequenza!A55,"")</f>
        <v/>
      </c>
      <c r="G59" s="1" t="str">
        <f t="shared" si="0"/>
        <v/>
      </c>
      <c r="H59" s="1" t="str">
        <f t="shared" si="1"/>
        <v/>
      </c>
    </row>
    <row r="60" spans="6:8" x14ac:dyDescent="0.25">
      <c r="F60" s="1" t="str">
        <f>IF(Sequenza!A56&lt;=$C$8,Sequenza!A56,"")</f>
        <v/>
      </c>
      <c r="G60" s="1" t="str">
        <f t="shared" si="0"/>
        <v/>
      </c>
      <c r="H60" s="1" t="str">
        <f t="shared" si="1"/>
        <v/>
      </c>
    </row>
    <row r="61" spans="6:8" x14ac:dyDescent="0.25">
      <c r="F61" s="1" t="str">
        <f>IF(Sequenza!A57&lt;=$C$8,Sequenza!A57,"")</f>
        <v/>
      </c>
      <c r="G61" s="1" t="str">
        <f t="shared" si="0"/>
        <v/>
      </c>
      <c r="H61" s="1" t="str">
        <f t="shared" si="1"/>
        <v/>
      </c>
    </row>
    <row r="62" spans="6:8" x14ac:dyDescent="0.25">
      <c r="F62" s="1" t="str">
        <f>IF(Sequenza!A58&lt;=$C$8,Sequenza!A58,"")</f>
        <v/>
      </c>
      <c r="G62" s="1" t="str">
        <f t="shared" si="0"/>
        <v/>
      </c>
      <c r="H62" s="1" t="str">
        <f t="shared" si="1"/>
        <v/>
      </c>
    </row>
    <row r="63" spans="6:8" x14ac:dyDescent="0.25">
      <c r="F63" s="1" t="str">
        <f>IF(Sequenza!A59&lt;=$C$8,Sequenza!A59,"")</f>
        <v/>
      </c>
      <c r="G63" s="1" t="str">
        <f t="shared" si="0"/>
        <v/>
      </c>
      <c r="H63" s="1" t="str">
        <f t="shared" si="1"/>
        <v/>
      </c>
    </row>
    <row r="64" spans="6:8" x14ac:dyDescent="0.25">
      <c r="F64" s="1" t="str">
        <f>IF(Sequenza!A60&lt;=$C$8,Sequenza!A60,"")</f>
        <v/>
      </c>
      <c r="G64" s="1" t="str">
        <f t="shared" si="0"/>
        <v/>
      </c>
      <c r="H64" s="1" t="str">
        <f t="shared" si="1"/>
        <v/>
      </c>
    </row>
    <row r="65" spans="6:8" x14ac:dyDescent="0.25">
      <c r="F65" s="1" t="str">
        <f>IF(Sequenza!A61&lt;=$C$8,Sequenza!A61,"")</f>
        <v/>
      </c>
      <c r="G65" s="1" t="str">
        <f t="shared" si="0"/>
        <v/>
      </c>
      <c r="H65" s="1" t="str">
        <f t="shared" si="1"/>
        <v/>
      </c>
    </row>
    <row r="66" spans="6:8" x14ac:dyDescent="0.25">
      <c r="F66" s="1" t="str">
        <f>IF(Sequenza!A62&lt;=$C$8,Sequenza!A62,"")</f>
        <v/>
      </c>
      <c r="G66" s="1" t="str">
        <f t="shared" si="0"/>
        <v/>
      </c>
      <c r="H66" s="1" t="str">
        <f t="shared" si="1"/>
        <v/>
      </c>
    </row>
    <row r="67" spans="6:8" x14ac:dyDescent="0.25">
      <c r="F67" s="1" t="str">
        <f>IF(Sequenza!A63&lt;=$C$8,Sequenza!A63,"")</f>
        <v/>
      </c>
      <c r="G67" s="1" t="str">
        <f t="shared" si="0"/>
        <v/>
      </c>
      <c r="H67" s="1" t="str">
        <f t="shared" si="1"/>
        <v/>
      </c>
    </row>
    <row r="68" spans="6:8" x14ac:dyDescent="0.25">
      <c r="F68" s="1" t="str">
        <f>IF(Sequenza!A64&lt;=$C$8,Sequenza!A64,"")</f>
        <v/>
      </c>
      <c r="G68" s="1" t="str">
        <f t="shared" si="0"/>
        <v/>
      </c>
      <c r="H68" s="1" t="str">
        <f t="shared" si="1"/>
        <v/>
      </c>
    </row>
    <row r="69" spans="6:8" x14ac:dyDescent="0.25">
      <c r="F69" s="1" t="str">
        <f>IF(Sequenza!A65&lt;=$C$8,Sequenza!A65,"")</f>
        <v/>
      </c>
      <c r="G69" s="1" t="str">
        <f t="shared" si="0"/>
        <v/>
      </c>
      <c r="H69" s="1" t="str">
        <f t="shared" si="1"/>
        <v/>
      </c>
    </row>
    <row r="70" spans="6:8" x14ac:dyDescent="0.25">
      <c r="F70" s="1" t="str">
        <f>IF(Sequenza!A66&lt;=$C$8,Sequenza!A66,"")</f>
        <v/>
      </c>
      <c r="G70" s="1" t="str">
        <f t="shared" ref="G70:G105" si="2">IF(F70="","",_xlfn.BINOM.DIST(F70,$C$8,$C$9,FALSE))</f>
        <v/>
      </c>
      <c r="H70" s="1" t="str">
        <f t="shared" ref="H70:H105" si="3">IF(F70="","",_xlfn.BINOM.DIST(F70,$C$8,$C$9,TRUE))</f>
        <v/>
      </c>
    </row>
    <row r="71" spans="6:8" x14ac:dyDescent="0.25">
      <c r="F71" s="1" t="str">
        <f>IF(Sequenza!A67&lt;=$C$8,Sequenza!A67,"")</f>
        <v/>
      </c>
      <c r="G71" s="1" t="str">
        <f t="shared" si="2"/>
        <v/>
      </c>
      <c r="H71" s="1" t="str">
        <f t="shared" si="3"/>
        <v/>
      </c>
    </row>
    <row r="72" spans="6:8" x14ac:dyDescent="0.25">
      <c r="F72" s="1" t="str">
        <f>IF(Sequenza!A68&lt;=$C$8,Sequenza!A68,"")</f>
        <v/>
      </c>
      <c r="G72" s="1" t="str">
        <f t="shared" si="2"/>
        <v/>
      </c>
      <c r="H72" s="1" t="str">
        <f t="shared" si="3"/>
        <v/>
      </c>
    </row>
    <row r="73" spans="6:8" x14ac:dyDescent="0.25">
      <c r="F73" s="1" t="str">
        <f>IF(Sequenza!A69&lt;=$C$8,Sequenza!A69,"")</f>
        <v/>
      </c>
      <c r="G73" s="1" t="str">
        <f t="shared" si="2"/>
        <v/>
      </c>
      <c r="H73" s="1" t="str">
        <f t="shared" si="3"/>
        <v/>
      </c>
    </row>
    <row r="74" spans="6:8" x14ac:dyDescent="0.25">
      <c r="F74" s="1" t="str">
        <f>IF(Sequenza!A70&lt;=$C$8,Sequenza!A70,"")</f>
        <v/>
      </c>
      <c r="G74" s="1" t="str">
        <f t="shared" si="2"/>
        <v/>
      </c>
      <c r="H74" s="1" t="str">
        <f t="shared" si="3"/>
        <v/>
      </c>
    </row>
    <row r="75" spans="6:8" x14ac:dyDescent="0.25">
      <c r="F75" s="1" t="str">
        <f>IF(Sequenza!A71&lt;=$C$8,Sequenza!A71,"")</f>
        <v/>
      </c>
      <c r="G75" s="1" t="str">
        <f t="shared" si="2"/>
        <v/>
      </c>
      <c r="H75" s="1" t="str">
        <f t="shared" si="3"/>
        <v/>
      </c>
    </row>
    <row r="76" spans="6:8" x14ac:dyDescent="0.25">
      <c r="F76" s="1" t="str">
        <f>IF(Sequenza!A72&lt;=$C$8,Sequenza!A72,"")</f>
        <v/>
      </c>
      <c r="G76" s="1" t="str">
        <f t="shared" si="2"/>
        <v/>
      </c>
      <c r="H76" s="1" t="str">
        <f t="shared" si="3"/>
        <v/>
      </c>
    </row>
    <row r="77" spans="6:8" x14ac:dyDescent="0.25">
      <c r="F77" s="1" t="str">
        <f>IF(Sequenza!A73&lt;=$C$8,Sequenza!A73,"")</f>
        <v/>
      </c>
      <c r="G77" s="1" t="str">
        <f t="shared" si="2"/>
        <v/>
      </c>
      <c r="H77" s="1" t="str">
        <f t="shared" si="3"/>
        <v/>
      </c>
    </row>
    <row r="78" spans="6:8" x14ac:dyDescent="0.25">
      <c r="F78" s="1" t="str">
        <f>IF(Sequenza!A74&lt;=$C$8,Sequenza!A74,"")</f>
        <v/>
      </c>
      <c r="G78" s="1" t="str">
        <f t="shared" si="2"/>
        <v/>
      </c>
      <c r="H78" s="1" t="str">
        <f t="shared" si="3"/>
        <v/>
      </c>
    </row>
    <row r="79" spans="6:8" x14ac:dyDescent="0.25">
      <c r="F79" s="1" t="str">
        <f>IF(Sequenza!A75&lt;=$C$8,Sequenza!A75,"")</f>
        <v/>
      </c>
      <c r="G79" s="1" t="str">
        <f t="shared" si="2"/>
        <v/>
      </c>
      <c r="H79" s="1" t="str">
        <f t="shared" si="3"/>
        <v/>
      </c>
    </row>
    <row r="80" spans="6:8" x14ac:dyDescent="0.25">
      <c r="F80" s="1" t="str">
        <f>IF(Sequenza!A76&lt;=$C$8,Sequenza!A76,"")</f>
        <v/>
      </c>
      <c r="G80" s="1" t="str">
        <f t="shared" si="2"/>
        <v/>
      </c>
      <c r="H80" s="1" t="str">
        <f t="shared" si="3"/>
        <v/>
      </c>
    </row>
    <row r="81" spans="6:8" x14ac:dyDescent="0.25">
      <c r="F81" s="1" t="str">
        <f>IF(Sequenza!A77&lt;=$C$8,Sequenza!A77,"")</f>
        <v/>
      </c>
      <c r="G81" s="1" t="str">
        <f t="shared" si="2"/>
        <v/>
      </c>
      <c r="H81" s="1" t="str">
        <f t="shared" si="3"/>
        <v/>
      </c>
    </row>
    <row r="82" spans="6:8" x14ac:dyDescent="0.25">
      <c r="F82" s="1" t="str">
        <f>IF(Sequenza!A78&lt;=$C$8,Sequenza!A78,"")</f>
        <v/>
      </c>
      <c r="G82" s="1" t="str">
        <f t="shared" si="2"/>
        <v/>
      </c>
      <c r="H82" s="1" t="str">
        <f t="shared" si="3"/>
        <v/>
      </c>
    </row>
    <row r="83" spans="6:8" x14ac:dyDescent="0.25">
      <c r="F83" s="1" t="str">
        <f>IF(Sequenza!A79&lt;=$C$8,Sequenza!A79,"")</f>
        <v/>
      </c>
      <c r="G83" s="1" t="str">
        <f t="shared" si="2"/>
        <v/>
      </c>
      <c r="H83" s="1" t="str">
        <f t="shared" si="3"/>
        <v/>
      </c>
    </row>
    <row r="84" spans="6:8" x14ac:dyDescent="0.25">
      <c r="F84" s="1" t="str">
        <f>IF(Sequenza!A80&lt;=$C$8,Sequenza!A80,"")</f>
        <v/>
      </c>
      <c r="G84" s="1" t="str">
        <f t="shared" si="2"/>
        <v/>
      </c>
      <c r="H84" s="1" t="str">
        <f t="shared" si="3"/>
        <v/>
      </c>
    </row>
    <row r="85" spans="6:8" x14ac:dyDescent="0.25">
      <c r="F85" s="1" t="str">
        <f>IF(Sequenza!A81&lt;=$C$8,Sequenza!A81,"")</f>
        <v/>
      </c>
      <c r="G85" s="1" t="str">
        <f t="shared" si="2"/>
        <v/>
      </c>
      <c r="H85" s="1" t="str">
        <f t="shared" si="3"/>
        <v/>
      </c>
    </row>
    <row r="86" spans="6:8" x14ac:dyDescent="0.25">
      <c r="F86" s="1" t="str">
        <f>IF(Sequenza!A82&lt;=$C$8,Sequenza!A82,"")</f>
        <v/>
      </c>
      <c r="G86" s="1" t="str">
        <f t="shared" si="2"/>
        <v/>
      </c>
      <c r="H86" s="1" t="str">
        <f t="shared" si="3"/>
        <v/>
      </c>
    </row>
    <row r="87" spans="6:8" x14ac:dyDescent="0.25">
      <c r="F87" s="1" t="str">
        <f>IF(Sequenza!A83&lt;=$C$8,Sequenza!A83,"")</f>
        <v/>
      </c>
      <c r="G87" s="1" t="str">
        <f t="shared" si="2"/>
        <v/>
      </c>
      <c r="H87" s="1" t="str">
        <f t="shared" si="3"/>
        <v/>
      </c>
    </row>
    <row r="88" spans="6:8" x14ac:dyDescent="0.25">
      <c r="F88" s="1" t="str">
        <f>IF(Sequenza!A84&lt;=$C$8,Sequenza!A84,"")</f>
        <v/>
      </c>
      <c r="G88" s="1" t="str">
        <f t="shared" si="2"/>
        <v/>
      </c>
      <c r="H88" s="1" t="str">
        <f t="shared" si="3"/>
        <v/>
      </c>
    </row>
    <row r="89" spans="6:8" x14ac:dyDescent="0.25">
      <c r="F89" s="1" t="str">
        <f>IF(Sequenza!A85&lt;=$C$8,Sequenza!A85,"")</f>
        <v/>
      </c>
      <c r="G89" s="1" t="str">
        <f t="shared" si="2"/>
        <v/>
      </c>
      <c r="H89" s="1" t="str">
        <f t="shared" si="3"/>
        <v/>
      </c>
    </row>
    <row r="90" spans="6:8" x14ac:dyDescent="0.25">
      <c r="F90" s="1" t="str">
        <f>IF(Sequenza!A86&lt;=$C$8,Sequenza!A86,"")</f>
        <v/>
      </c>
      <c r="G90" s="1" t="str">
        <f t="shared" si="2"/>
        <v/>
      </c>
      <c r="H90" s="1" t="str">
        <f t="shared" si="3"/>
        <v/>
      </c>
    </row>
    <row r="91" spans="6:8" x14ac:dyDescent="0.25">
      <c r="F91" s="1" t="str">
        <f>IF(Sequenza!A87&lt;=$C$8,Sequenza!A87,"")</f>
        <v/>
      </c>
      <c r="G91" s="1" t="str">
        <f t="shared" si="2"/>
        <v/>
      </c>
      <c r="H91" s="1" t="str">
        <f t="shared" si="3"/>
        <v/>
      </c>
    </row>
    <row r="92" spans="6:8" x14ac:dyDescent="0.25">
      <c r="F92" s="1" t="str">
        <f>IF(Sequenza!A88&lt;=$C$8,Sequenza!A88,"")</f>
        <v/>
      </c>
      <c r="G92" s="1" t="str">
        <f t="shared" si="2"/>
        <v/>
      </c>
      <c r="H92" s="1" t="str">
        <f t="shared" si="3"/>
        <v/>
      </c>
    </row>
    <row r="93" spans="6:8" x14ac:dyDescent="0.25">
      <c r="F93" s="1" t="str">
        <f>IF(Sequenza!A89&lt;=$C$8,Sequenza!A89,"")</f>
        <v/>
      </c>
      <c r="G93" s="1" t="str">
        <f t="shared" si="2"/>
        <v/>
      </c>
      <c r="H93" s="1" t="str">
        <f t="shared" si="3"/>
        <v/>
      </c>
    </row>
    <row r="94" spans="6:8" x14ac:dyDescent="0.25">
      <c r="F94" s="1" t="str">
        <f>IF(Sequenza!A90&lt;=$C$8,Sequenza!A90,"")</f>
        <v/>
      </c>
      <c r="G94" s="1" t="str">
        <f t="shared" si="2"/>
        <v/>
      </c>
      <c r="H94" s="1" t="str">
        <f t="shared" si="3"/>
        <v/>
      </c>
    </row>
    <row r="95" spans="6:8" x14ac:dyDescent="0.25">
      <c r="F95" s="1" t="str">
        <f>IF(Sequenza!A91&lt;=$C$8,Sequenza!A91,"")</f>
        <v/>
      </c>
      <c r="G95" s="1" t="str">
        <f t="shared" si="2"/>
        <v/>
      </c>
      <c r="H95" s="1" t="str">
        <f t="shared" si="3"/>
        <v/>
      </c>
    </row>
    <row r="96" spans="6:8" x14ac:dyDescent="0.25">
      <c r="F96" s="1" t="str">
        <f>IF(Sequenza!A92&lt;=$C$8,Sequenza!A92,"")</f>
        <v/>
      </c>
      <c r="G96" s="1" t="str">
        <f t="shared" si="2"/>
        <v/>
      </c>
      <c r="H96" s="1" t="str">
        <f t="shared" si="3"/>
        <v/>
      </c>
    </row>
    <row r="97" spans="6:8" x14ac:dyDescent="0.25">
      <c r="F97" s="1" t="str">
        <f>IF(Sequenza!A93&lt;=$C$8,Sequenza!A93,"")</f>
        <v/>
      </c>
      <c r="G97" s="1" t="str">
        <f t="shared" si="2"/>
        <v/>
      </c>
      <c r="H97" s="1" t="str">
        <f t="shared" si="3"/>
        <v/>
      </c>
    </row>
    <row r="98" spans="6:8" x14ac:dyDescent="0.25">
      <c r="F98" s="1" t="str">
        <f>IF(Sequenza!A94&lt;=$C$8,Sequenza!A94,"")</f>
        <v/>
      </c>
      <c r="G98" s="1" t="str">
        <f t="shared" si="2"/>
        <v/>
      </c>
      <c r="H98" s="1" t="str">
        <f t="shared" si="3"/>
        <v/>
      </c>
    </row>
    <row r="99" spans="6:8" x14ac:dyDescent="0.25">
      <c r="F99" s="1" t="str">
        <f>IF(Sequenza!A95&lt;=$C$8,Sequenza!A95,"")</f>
        <v/>
      </c>
      <c r="G99" s="1" t="str">
        <f t="shared" si="2"/>
        <v/>
      </c>
      <c r="H99" s="1" t="str">
        <f t="shared" si="3"/>
        <v/>
      </c>
    </row>
    <row r="100" spans="6:8" x14ac:dyDescent="0.25">
      <c r="F100" s="1" t="str">
        <f>IF(Sequenza!A96&lt;=$C$8,Sequenza!A96,"")</f>
        <v/>
      </c>
      <c r="G100" s="1" t="str">
        <f t="shared" si="2"/>
        <v/>
      </c>
      <c r="H100" s="1" t="str">
        <f t="shared" si="3"/>
        <v/>
      </c>
    </row>
    <row r="101" spans="6:8" x14ac:dyDescent="0.25">
      <c r="F101" s="1" t="str">
        <f>IF(Sequenza!A97&lt;=$C$8,Sequenza!A97,"")</f>
        <v/>
      </c>
      <c r="G101" s="1" t="str">
        <f t="shared" si="2"/>
        <v/>
      </c>
      <c r="H101" s="1" t="str">
        <f t="shared" si="3"/>
        <v/>
      </c>
    </row>
    <row r="102" spans="6:8" x14ac:dyDescent="0.25">
      <c r="F102" s="1" t="str">
        <f>IF(Sequenza!A98&lt;=$C$8,Sequenza!A98,"")</f>
        <v/>
      </c>
      <c r="G102" s="1" t="str">
        <f t="shared" si="2"/>
        <v/>
      </c>
      <c r="H102" s="1" t="str">
        <f t="shared" si="3"/>
        <v/>
      </c>
    </row>
    <row r="103" spans="6:8" x14ac:dyDescent="0.25">
      <c r="F103" s="1" t="str">
        <f>IF(Sequenza!A99&lt;=$C$8,Sequenza!A99,"")</f>
        <v/>
      </c>
      <c r="G103" s="1" t="str">
        <f t="shared" si="2"/>
        <v/>
      </c>
      <c r="H103" s="1" t="str">
        <f t="shared" si="3"/>
        <v/>
      </c>
    </row>
    <row r="104" spans="6:8" x14ac:dyDescent="0.25">
      <c r="F104" s="1" t="str">
        <f>IF(Sequenza!A100&lt;=$C$8,Sequenza!A100,"")</f>
        <v/>
      </c>
      <c r="G104" s="1" t="str">
        <f t="shared" si="2"/>
        <v/>
      </c>
      <c r="H104" s="1" t="str">
        <f t="shared" si="3"/>
        <v/>
      </c>
    </row>
    <row r="105" spans="6:8" x14ac:dyDescent="0.25">
      <c r="F105" s="1" t="str">
        <f>IF(Sequenza!A101&lt;=$C$8,Sequenza!A101,"")</f>
        <v/>
      </c>
      <c r="G105" s="1" t="str">
        <f t="shared" si="2"/>
        <v/>
      </c>
      <c r="H105" s="1" t="str">
        <f t="shared" si="3"/>
        <v/>
      </c>
    </row>
  </sheetData>
  <hyperlinks>
    <hyperlink ref="A2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145" zoomScaleNormal="145" workbookViewId="0">
      <selection activeCell="E7" sqref="E7"/>
    </sheetView>
  </sheetViews>
  <sheetFormatPr defaultRowHeight="15" x14ac:dyDescent="0.25"/>
  <cols>
    <col min="3" max="4" width="9.7109375" bestFit="1" customWidth="1"/>
    <col min="6" max="6" width="9.7109375" bestFit="1" customWidth="1"/>
    <col min="9" max="9" width="10.5703125" customWidth="1"/>
  </cols>
  <sheetData>
    <row r="1" spans="1:9" x14ac:dyDescent="0.25">
      <c r="A1" s="4" t="s">
        <v>9</v>
      </c>
      <c r="B1" s="4"/>
      <c r="C1" s="4"/>
      <c r="F1" s="1" t="s">
        <v>24</v>
      </c>
      <c r="G1" s="1"/>
      <c r="H1" s="1"/>
      <c r="I1" s="1"/>
    </row>
    <row r="2" spans="1:9" x14ac:dyDescent="0.25">
      <c r="A2" s="6" t="s">
        <v>25</v>
      </c>
      <c r="F2" s="1"/>
      <c r="G2" s="1"/>
      <c r="H2" s="1"/>
    </row>
    <row r="3" spans="1:9" x14ac:dyDescent="0.25">
      <c r="F3" s="1"/>
      <c r="G3" s="1"/>
      <c r="H3" s="1"/>
    </row>
    <row r="4" spans="1:9" x14ac:dyDescent="0.25">
      <c r="F4" s="3" t="s">
        <v>4</v>
      </c>
      <c r="G4" s="3" t="s">
        <v>5</v>
      </c>
      <c r="H4" s="3" t="s">
        <v>12</v>
      </c>
    </row>
    <row r="5" spans="1:9" x14ac:dyDescent="0.25">
      <c r="F5" s="1">
        <v>0</v>
      </c>
      <c r="G5" s="1">
        <f>_xlfn.POISSON.DIST(F5,$C$8,FALSE)</f>
        <v>2.4787521766663585E-3</v>
      </c>
      <c r="H5" s="1">
        <f>_xlfn.POISSON.DIST(F5,$C$8,TRUE)</f>
        <v>2.4787521766663585E-3</v>
      </c>
    </row>
    <row r="6" spans="1:9" x14ac:dyDescent="0.25">
      <c r="F6" s="1">
        <v>1</v>
      </c>
      <c r="G6" s="1">
        <f t="shared" ref="G6:G69" si="0">_xlfn.POISSON.DIST(F6,$C$8,FALSE)</f>
        <v>1.4872513059998151E-2</v>
      </c>
      <c r="H6" s="1">
        <f t="shared" ref="H6:H69" si="1">_xlfn.POISSON.DIST(F6,$C$8,TRUE)</f>
        <v>1.7351265236664509E-2</v>
      </c>
    </row>
    <row r="7" spans="1:9" x14ac:dyDescent="0.25">
      <c r="B7" t="s">
        <v>13</v>
      </c>
      <c r="F7" s="1">
        <v>2</v>
      </c>
      <c r="G7" s="1">
        <f t="shared" si="0"/>
        <v>4.4617539179994462E-2</v>
      </c>
      <c r="H7" s="1">
        <f t="shared" si="1"/>
        <v>6.196880441665896E-2</v>
      </c>
    </row>
    <row r="8" spans="1:9" x14ac:dyDescent="0.25">
      <c r="B8" t="s">
        <v>26</v>
      </c>
      <c r="C8" s="4">
        <v>6</v>
      </c>
      <c r="D8" t="s">
        <v>27</v>
      </c>
      <c r="F8" s="1">
        <v>3</v>
      </c>
      <c r="G8" s="1">
        <f t="shared" si="0"/>
        <v>8.9235078359988909E-2</v>
      </c>
      <c r="H8" s="1">
        <f t="shared" si="1"/>
        <v>0.15120388277664787</v>
      </c>
    </row>
    <row r="9" spans="1:9" x14ac:dyDescent="0.25">
      <c r="F9" s="1">
        <v>4</v>
      </c>
      <c r="G9" s="1">
        <f t="shared" si="0"/>
        <v>0.13385261753998337</v>
      </c>
      <c r="H9" s="1">
        <f t="shared" si="1"/>
        <v>0.28505650031663121</v>
      </c>
    </row>
    <row r="10" spans="1:9" x14ac:dyDescent="0.25">
      <c r="B10" t="s">
        <v>18</v>
      </c>
      <c r="C10">
        <f>C8</f>
        <v>6</v>
      </c>
      <c r="F10" s="1">
        <v>5</v>
      </c>
      <c r="G10" s="1">
        <f t="shared" si="0"/>
        <v>0.16062314104798003</v>
      </c>
      <c r="H10" s="1">
        <f t="shared" si="1"/>
        <v>0.44567964136461113</v>
      </c>
    </row>
    <row r="11" spans="1:9" x14ac:dyDescent="0.25">
      <c r="B11" t="s">
        <v>19</v>
      </c>
      <c r="C11" s="5" t="s">
        <v>28</v>
      </c>
      <c r="F11" s="1">
        <v>6</v>
      </c>
      <c r="G11" s="1">
        <f t="shared" si="0"/>
        <v>0.16062314104798003</v>
      </c>
      <c r="H11" s="1">
        <f t="shared" si="1"/>
        <v>0.60630278241259128</v>
      </c>
    </row>
    <row r="12" spans="1:9" x14ac:dyDescent="0.25">
      <c r="B12" t="s">
        <v>20</v>
      </c>
      <c r="C12">
        <f>C8</f>
        <v>6</v>
      </c>
      <c r="F12" s="1">
        <v>7</v>
      </c>
      <c r="G12" s="1">
        <f t="shared" si="0"/>
        <v>0.13767697804112577</v>
      </c>
      <c r="H12" s="1">
        <f t="shared" si="1"/>
        <v>0.74397976045371694</v>
      </c>
    </row>
    <row r="13" spans="1:9" x14ac:dyDescent="0.25">
      <c r="B13" t="s">
        <v>21</v>
      </c>
      <c r="C13">
        <f>SQRT(C12)</f>
        <v>2.4494897427831779</v>
      </c>
      <c r="F13" s="1">
        <v>8</v>
      </c>
      <c r="G13" s="1">
        <f t="shared" si="0"/>
        <v>0.10325773353084432</v>
      </c>
      <c r="H13" s="1">
        <f t="shared" si="1"/>
        <v>0.84723749398456127</v>
      </c>
    </row>
    <row r="14" spans="1:9" x14ac:dyDescent="0.25">
      <c r="F14" s="1">
        <v>9</v>
      </c>
      <c r="G14" s="1">
        <f t="shared" si="0"/>
        <v>6.883848902056286E-2</v>
      </c>
      <c r="H14" s="1">
        <f t="shared" si="1"/>
        <v>0.91607598300512416</v>
      </c>
    </row>
    <row r="15" spans="1:9" x14ac:dyDescent="0.25">
      <c r="F15" s="1">
        <v>10</v>
      </c>
      <c r="G15" s="1">
        <f t="shared" si="0"/>
        <v>4.1303093412337732E-2</v>
      </c>
      <c r="H15" s="1">
        <f t="shared" si="1"/>
        <v>0.95737907641746189</v>
      </c>
    </row>
    <row r="16" spans="1:9" x14ac:dyDescent="0.25">
      <c r="B16" s="2" t="s">
        <v>4</v>
      </c>
      <c r="C16" s="2" t="s">
        <v>5</v>
      </c>
      <c r="D16" s="2" t="s">
        <v>12</v>
      </c>
      <c r="F16" s="1">
        <v>11</v>
      </c>
      <c r="G16" s="1">
        <f t="shared" si="0"/>
        <v>2.2528960043093311E-2</v>
      </c>
      <c r="H16" s="1">
        <f t="shared" si="1"/>
        <v>0.97990803646055524</v>
      </c>
    </row>
    <row r="17" spans="2:8" x14ac:dyDescent="0.25">
      <c r="B17" s="4">
        <v>1</v>
      </c>
      <c r="C17">
        <f>_xlfn.POISSON.DIST(B17,C8,FALSE)</f>
        <v>1.4872513059998151E-2</v>
      </c>
      <c r="D17">
        <f>_xlfn.POISSON.DIST(B17,C8,TRUE)</f>
        <v>1.7351265236664509E-2</v>
      </c>
      <c r="F17" s="1">
        <v>12</v>
      </c>
      <c r="G17" s="1">
        <f t="shared" si="0"/>
        <v>1.1264480021546661E-2</v>
      </c>
      <c r="H17" s="1">
        <f t="shared" si="1"/>
        <v>0.99117251648210192</v>
      </c>
    </row>
    <row r="18" spans="2:8" x14ac:dyDescent="0.25">
      <c r="F18" s="1">
        <v>13</v>
      </c>
      <c r="G18" s="1">
        <f t="shared" si="0"/>
        <v>5.1989907791753836E-3</v>
      </c>
      <c r="H18" s="1">
        <f t="shared" si="1"/>
        <v>0.99637150726127721</v>
      </c>
    </row>
    <row r="19" spans="2:8" x14ac:dyDescent="0.25">
      <c r="F19" s="1">
        <v>14</v>
      </c>
      <c r="G19" s="1">
        <f t="shared" si="0"/>
        <v>2.2281389053608732E-3</v>
      </c>
      <c r="H19" s="1">
        <f t="shared" si="1"/>
        <v>0.9985996461666381</v>
      </c>
    </row>
    <row r="20" spans="2:8" x14ac:dyDescent="0.25">
      <c r="B20" s="2" t="s">
        <v>22</v>
      </c>
      <c r="C20" s="2" t="s">
        <v>23</v>
      </c>
      <c r="F20" s="1">
        <v>15</v>
      </c>
      <c r="G20" s="1">
        <f t="shared" si="0"/>
        <v>8.9125556214435036E-4</v>
      </c>
      <c r="H20" s="1">
        <f t="shared" si="1"/>
        <v>0.99949090172878252</v>
      </c>
    </row>
    <row r="21" spans="2:8" x14ac:dyDescent="0.25">
      <c r="B21" s="4">
        <v>0.25</v>
      </c>
      <c r="C21" s="5" t="s">
        <v>28</v>
      </c>
      <c r="F21" s="1">
        <v>16</v>
      </c>
      <c r="G21" s="1">
        <f t="shared" si="0"/>
        <v>3.3422083580413167E-4</v>
      </c>
      <c r="H21" s="1">
        <f t="shared" si="1"/>
        <v>0.99982512256458667</v>
      </c>
    </row>
    <row r="22" spans="2:8" x14ac:dyDescent="0.25">
      <c r="F22" s="1">
        <v>17</v>
      </c>
      <c r="G22" s="1">
        <f t="shared" si="0"/>
        <v>1.1796029498969329E-4</v>
      </c>
      <c r="H22" s="1">
        <f t="shared" si="1"/>
        <v>0.99994308285957634</v>
      </c>
    </row>
    <row r="23" spans="2:8" x14ac:dyDescent="0.25">
      <c r="F23" s="1">
        <v>18</v>
      </c>
      <c r="G23" s="1">
        <f t="shared" si="0"/>
        <v>3.9320098329897816E-5</v>
      </c>
      <c r="H23" s="1">
        <f t="shared" si="1"/>
        <v>0.99998240295790619</v>
      </c>
    </row>
    <row r="24" spans="2:8" x14ac:dyDescent="0.25">
      <c r="F24" s="1">
        <v>19</v>
      </c>
      <c r="G24" s="1">
        <f t="shared" si="0"/>
        <v>1.241687315680987E-5</v>
      </c>
      <c r="H24" s="1">
        <f t="shared" si="1"/>
        <v>0.99999481983106298</v>
      </c>
    </row>
    <row r="25" spans="2:8" x14ac:dyDescent="0.25">
      <c r="F25" s="1">
        <v>20</v>
      </c>
      <c r="G25" s="1">
        <f t="shared" si="0"/>
        <v>3.725061947042944E-6</v>
      </c>
      <c r="H25" s="1">
        <f t="shared" si="1"/>
        <v>0.99999854489300999</v>
      </c>
    </row>
    <row r="26" spans="2:8" x14ac:dyDescent="0.25">
      <c r="F26" s="1">
        <v>21</v>
      </c>
      <c r="G26" s="1">
        <f t="shared" si="0"/>
        <v>1.0643034134408412E-6</v>
      </c>
      <c r="H26" s="1">
        <f t="shared" si="1"/>
        <v>0.99999960919642339</v>
      </c>
    </row>
    <row r="27" spans="2:8" x14ac:dyDescent="0.25">
      <c r="F27" s="1">
        <v>22</v>
      </c>
      <c r="G27" s="1">
        <f t="shared" si="0"/>
        <v>2.9026456730204751E-7</v>
      </c>
      <c r="H27" s="1">
        <f t="shared" si="1"/>
        <v>0.99999989946099077</v>
      </c>
    </row>
    <row r="28" spans="2:8" x14ac:dyDescent="0.25">
      <c r="F28" s="1">
        <v>23</v>
      </c>
      <c r="G28" s="1">
        <f t="shared" si="0"/>
        <v>7.5721191470099433E-8</v>
      </c>
      <c r="H28" s="1">
        <f t="shared" si="1"/>
        <v>0.9999999751821822</v>
      </c>
    </row>
    <row r="29" spans="2:8" x14ac:dyDescent="0.25">
      <c r="F29" s="1">
        <v>24</v>
      </c>
      <c r="G29" s="1">
        <f t="shared" si="0"/>
        <v>1.8930297867524921E-8</v>
      </c>
      <c r="H29" s="1">
        <f t="shared" si="1"/>
        <v>0.99999999411248008</v>
      </c>
    </row>
    <row r="30" spans="2:8" x14ac:dyDescent="0.25">
      <c r="F30" s="1">
        <v>25</v>
      </c>
      <c r="G30" s="1">
        <f t="shared" si="0"/>
        <v>4.543271488205959E-9</v>
      </c>
      <c r="H30" s="1">
        <f t="shared" si="1"/>
        <v>0.99999999865575162</v>
      </c>
    </row>
    <row r="31" spans="2:8" x14ac:dyDescent="0.25">
      <c r="F31" s="1">
        <v>26</v>
      </c>
      <c r="G31" s="1">
        <f t="shared" si="0"/>
        <v>1.0484472665090706E-9</v>
      </c>
      <c r="H31" s="1">
        <f t="shared" si="1"/>
        <v>0.99999999970419884</v>
      </c>
    </row>
    <row r="32" spans="2:8" x14ac:dyDescent="0.25">
      <c r="F32" s="1">
        <v>27</v>
      </c>
      <c r="G32" s="1">
        <f t="shared" si="0"/>
        <v>2.329882814464599E-10</v>
      </c>
      <c r="H32" s="1">
        <f t="shared" si="1"/>
        <v>0.99999999993718713</v>
      </c>
    </row>
    <row r="33" spans="6:8" x14ac:dyDescent="0.25">
      <c r="F33" s="1">
        <v>28</v>
      </c>
      <c r="G33" s="1">
        <f t="shared" si="0"/>
        <v>4.99260603099557E-11</v>
      </c>
      <c r="H33" s="1">
        <f t="shared" si="1"/>
        <v>0.9999999999871132</v>
      </c>
    </row>
    <row r="34" spans="6:8" x14ac:dyDescent="0.25">
      <c r="F34" s="1">
        <v>29</v>
      </c>
      <c r="G34" s="1">
        <f t="shared" si="0"/>
        <v>1.0329529719301251E-11</v>
      </c>
      <c r="H34" s="1">
        <f t="shared" si="1"/>
        <v>0.99999999999744271</v>
      </c>
    </row>
    <row r="35" spans="6:8" x14ac:dyDescent="0.25">
      <c r="F35" s="1">
        <v>30</v>
      </c>
      <c r="G35" s="1">
        <f t="shared" si="0"/>
        <v>2.0659059438602391E-12</v>
      </c>
      <c r="H35" s="1">
        <f t="shared" si="1"/>
        <v>0.99999999999950862</v>
      </c>
    </row>
    <row r="36" spans="6:8" x14ac:dyDescent="0.25">
      <c r="F36" s="1">
        <v>31</v>
      </c>
      <c r="G36" s="1">
        <f t="shared" si="0"/>
        <v>3.9985276332778846E-13</v>
      </c>
      <c r="H36" s="1">
        <f t="shared" si="1"/>
        <v>0.99999999999990852</v>
      </c>
    </row>
    <row r="37" spans="6:8" x14ac:dyDescent="0.25">
      <c r="F37" s="1">
        <v>32</v>
      </c>
      <c r="G37" s="1">
        <f t="shared" si="0"/>
        <v>7.4972393123960113E-14</v>
      </c>
      <c r="H37" s="1">
        <f t="shared" si="1"/>
        <v>0.99999999999998346</v>
      </c>
    </row>
    <row r="38" spans="6:8" x14ac:dyDescent="0.25">
      <c r="F38" s="1">
        <v>33</v>
      </c>
      <c r="G38" s="1">
        <f t="shared" si="0"/>
        <v>1.3631344204356365E-14</v>
      </c>
      <c r="H38" s="1">
        <f t="shared" si="1"/>
        <v>0.99999999999999711</v>
      </c>
    </row>
    <row r="39" spans="6:8" x14ac:dyDescent="0.25">
      <c r="F39" s="1">
        <v>34</v>
      </c>
      <c r="G39" s="1">
        <f t="shared" si="0"/>
        <v>2.4055313301805371E-15</v>
      </c>
      <c r="H39" s="1">
        <f t="shared" si="1"/>
        <v>0.99999999999999956</v>
      </c>
    </row>
    <row r="40" spans="6:8" x14ac:dyDescent="0.25">
      <c r="F40" s="1">
        <v>35</v>
      </c>
      <c r="G40" s="1">
        <f t="shared" si="0"/>
        <v>4.1237679945952294E-16</v>
      </c>
      <c r="H40" s="1">
        <f t="shared" si="1"/>
        <v>1</v>
      </c>
    </row>
    <row r="41" spans="6:8" x14ac:dyDescent="0.25">
      <c r="F41" s="1">
        <v>36</v>
      </c>
      <c r="G41" s="1">
        <f t="shared" si="0"/>
        <v>6.8729466576587251E-17</v>
      </c>
      <c r="H41" s="1">
        <f t="shared" si="1"/>
        <v>1</v>
      </c>
    </row>
    <row r="42" spans="6:8" x14ac:dyDescent="0.25">
      <c r="F42" s="1">
        <v>37</v>
      </c>
      <c r="G42" s="1">
        <f t="shared" si="0"/>
        <v>1.1145318904311437E-17</v>
      </c>
      <c r="H42" s="1">
        <f t="shared" si="1"/>
        <v>1</v>
      </c>
    </row>
    <row r="43" spans="6:8" x14ac:dyDescent="0.25">
      <c r="F43" s="1">
        <v>38</v>
      </c>
      <c r="G43" s="1">
        <f t="shared" si="0"/>
        <v>1.7597871954175967E-18</v>
      </c>
      <c r="H43" s="1">
        <f t="shared" si="1"/>
        <v>1</v>
      </c>
    </row>
    <row r="44" spans="6:8" x14ac:dyDescent="0.25">
      <c r="F44" s="1">
        <v>39</v>
      </c>
      <c r="G44" s="1">
        <f t="shared" si="0"/>
        <v>2.7073649160270507E-19</v>
      </c>
      <c r="H44" s="1">
        <f t="shared" si="1"/>
        <v>1</v>
      </c>
    </row>
    <row r="45" spans="6:8" x14ac:dyDescent="0.25">
      <c r="F45" s="1">
        <v>40</v>
      </c>
      <c r="G45" s="1">
        <f t="shared" si="0"/>
        <v>4.0610473740405766E-20</v>
      </c>
      <c r="H45" s="1">
        <f t="shared" si="1"/>
        <v>1</v>
      </c>
    </row>
    <row r="46" spans="6:8" x14ac:dyDescent="0.25">
      <c r="F46" s="1">
        <v>41</v>
      </c>
      <c r="G46" s="1">
        <f t="shared" si="0"/>
        <v>5.9429961571325836E-21</v>
      </c>
      <c r="H46" s="1">
        <f t="shared" si="1"/>
        <v>1</v>
      </c>
    </row>
    <row r="47" spans="6:8" x14ac:dyDescent="0.25">
      <c r="F47" s="1">
        <v>42</v>
      </c>
      <c r="G47" s="1">
        <f t="shared" si="0"/>
        <v>8.4899945101893908E-22</v>
      </c>
      <c r="H47" s="1">
        <f t="shared" si="1"/>
        <v>1</v>
      </c>
    </row>
    <row r="48" spans="6:8" x14ac:dyDescent="0.25">
      <c r="F48" s="1">
        <v>43</v>
      </c>
      <c r="G48" s="1">
        <f t="shared" si="0"/>
        <v>1.184650396770603E-22</v>
      </c>
      <c r="H48" s="1">
        <f t="shared" si="1"/>
        <v>1</v>
      </c>
    </row>
    <row r="49" spans="6:8" x14ac:dyDescent="0.25">
      <c r="F49" s="1">
        <v>44</v>
      </c>
      <c r="G49" s="1">
        <f t="shared" si="0"/>
        <v>1.6154323592326586E-23</v>
      </c>
      <c r="H49" s="1">
        <f t="shared" si="1"/>
        <v>1</v>
      </c>
    </row>
    <row r="50" spans="6:8" x14ac:dyDescent="0.25">
      <c r="F50" s="1">
        <v>45</v>
      </c>
      <c r="G50" s="1">
        <f t="shared" si="0"/>
        <v>2.1539098123102142E-24</v>
      </c>
      <c r="H50" s="1">
        <f t="shared" si="1"/>
        <v>1</v>
      </c>
    </row>
    <row r="51" spans="6:8" x14ac:dyDescent="0.25">
      <c r="F51" s="1">
        <v>46</v>
      </c>
      <c r="G51" s="1">
        <f t="shared" si="0"/>
        <v>2.8094475812741607E-25</v>
      </c>
      <c r="H51" s="1">
        <f t="shared" si="1"/>
        <v>1</v>
      </c>
    </row>
    <row r="52" spans="6:8" x14ac:dyDescent="0.25">
      <c r="F52" s="1">
        <v>47</v>
      </c>
      <c r="G52" s="1">
        <f t="shared" si="0"/>
        <v>3.5865288271585284E-26</v>
      </c>
      <c r="H52" s="1">
        <f t="shared" si="1"/>
        <v>1</v>
      </c>
    </row>
    <row r="53" spans="6:8" x14ac:dyDescent="0.25">
      <c r="F53" s="1">
        <v>48</v>
      </c>
      <c r="G53" s="1">
        <f t="shared" si="0"/>
        <v>4.4831610339482337E-27</v>
      </c>
      <c r="H53" s="1">
        <f t="shared" si="1"/>
        <v>1</v>
      </c>
    </row>
    <row r="54" spans="6:8" x14ac:dyDescent="0.25">
      <c r="F54" s="1">
        <v>49</v>
      </c>
      <c r="G54" s="1">
        <f t="shared" si="0"/>
        <v>5.4895849395283441E-28</v>
      </c>
      <c r="H54" s="1">
        <f t="shared" si="1"/>
        <v>1</v>
      </c>
    </row>
    <row r="55" spans="6:8" x14ac:dyDescent="0.25">
      <c r="F55" s="1">
        <v>50</v>
      </c>
      <c r="G55" s="1">
        <f t="shared" si="0"/>
        <v>6.5875019274340179E-29</v>
      </c>
      <c r="H55" s="1">
        <f t="shared" si="1"/>
        <v>1</v>
      </c>
    </row>
    <row r="56" spans="6:8" x14ac:dyDescent="0.25">
      <c r="F56" s="1">
        <v>51</v>
      </c>
      <c r="G56" s="1">
        <f t="shared" si="0"/>
        <v>7.7500022675693991E-30</v>
      </c>
      <c r="H56" s="1">
        <f t="shared" si="1"/>
        <v>1</v>
      </c>
    </row>
    <row r="57" spans="6:8" x14ac:dyDescent="0.25">
      <c r="F57" s="1">
        <v>52</v>
      </c>
      <c r="G57" s="1">
        <f t="shared" si="0"/>
        <v>8.9423103087340622E-31</v>
      </c>
      <c r="H57" s="1">
        <f t="shared" si="1"/>
        <v>1</v>
      </c>
    </row>
    <row r="58" spans="6:8" x14ac:dyDescent="0.25">
      <c r="F58" s="1">
        <v>53</v>
      </c>
      <c r="G58" s="1">
        <f t="shared" si="0"/>
        <v>1.0123370160830691E-31</v>
      </c>
      <c r="H58" s="1">
        <f t="shared" si="1"/>
        <v>1</v>
      </c>
    </row>
    <row r="59" spans="6:8" x14ac:dyDescent="0.25">
      <c r="F59" s="1">
        <v>54</v>
      </c>
      <c r="G59" s="1">
        <f t="shared" si="0"/>
        <v>1.1248189067589787E-32</v>
      </c>
      <c r="H59" s="1">
        <f t="shared" si="1"/>
        <v>1</v>
      </c>
    </row>
    <row r="60" spans="6:8" x14ac:dyDescent="0.25">
      <c r="F60" s="1">
        <v>55</v>
      </c>
      <c r="G60" s="1">
        <f t="shared" si="0"/>
        <v>1.2270751710098076E-33</v>
      </c>
      <c r="H60" s="1">
        <f t="shared" si="1"/>
        <v>1</v>
      </c>
    </row>
    <row r="61" spans="6:8" x14ac:dyDescent="0.25">
      <c r="F61" s="1">
        <v>56</v>
      </c>
      <c r="G61" s="1">
        <f t="shared" si="0"/>
        <v>1.3147233975105091E-34</v>
      </c>
      <c r="H61" s="1">
        <f t="shared" si="1"/>
        <v>1</v>
      </c>
    </row>
    <row r="62" spans="6:8" x14ac:dyDescent="0.25">
      <c r="F62" s="1">
        <v>57</v>
      </c>
      <c r="G62" s="1">
        <f t="shared" si="0"/>
        <v>1.3839193658005007E-35</v>
      </c>
      <c r="H62" s="1">
        <f t="shared" si="1"/>
        <v>1</v>
      </c>
    </row>
    <row r="63" spans="6:8" x14ac:dyDescent="0.25">
      <c r="F63" s="1">
        <v>58</v>
      </c>
      <c r="G63" s="1">
        <f t="shared" si="0"/>
        <v>1.4316407232419412E-36</v>
      </c>
      <c r="H63" s="1">
        <f t="shared" si="1"/>
        <v>1</v>
      </c>
    </row>
    <row r="64" spans="6:8" x14ac:dyDescent="0.25">
      <c r="F64" s="1">
        <v>59</v>
      </c>
      <c r="G64" s="1">
        <f t="shared" si="0"/>
        <v>1.4559058202460453E-37</v>
      </c>
      <c r="H64" s="1">
        <f t="shared" si="1"/>
        <v>1</v>
      </c>
    </row>
    <row r="65" spans="6:8" x14ac:dyDescent="0.25">
      <c r="F65" s="1">
        <v>60</v>
      </c>
      <c r="G65" s="1">
        <f t="shared" si="0"/>
        <v>1.4559058202460059E-38</v>
      </c>
      <c r="H65" s="1">
        <f t="shared" si="1"/>
        <v>1</v>
      </c>
    </row>
    <row r="66" spans="6:8" x14ac:dyDescent="0.25">
      <c r="F66" s="1">
        <v>61</v>
      </c>
      <c r="G66" s="1">
        <f t="shared" si="0"/>
        <v>1.4320385117173974E-39</v>
      </c>
      <c r="H66" s="1">
        <f t="shared" si="1"/>
        <v>1</v>
      </c>
    </row>
    <row r="67" spans="6:8" x14ac:dyDescent="0.25">
      <c r="F67" s="1">
        <v>62</v>
      </c>
      <c r="G67" s="1">
        <f t="shared" si="0"/>
        <v>1.3858437210168501E-40</v>
      </c>
      <c r="H67" s="1">
        <f t="shared" si="1"/>
        <v>1</v>
      </c>
    </row>
    <row r="68" spans="6:8" x14ac:dyDescent="0.25">
      <c r="F68" s="1">
        <v>63</v>
      </c>
      <c r="G68" s="1">
        <f t="shared" si="0"/>
        <v>1.3198511628731934E-41</v>
      </c>
      <c r="H68" s="1">
        <f t="shared" si="1"/>
        <v>1</v>
      </c>
    </row>
    <row r="69" spans="6:8" x14ac:dyDescent="0.25">
      <c r="F69" s="1">
        <v>64</v>
      </c>
      <c r="G69" s="1">
        <f t="shared" si="0"/>
        <v>1.2373604651936087E-42</v>
      </c>
      <c r="H69" s="1">
        <f t="shared" si="1"/>
        <v>1</v>
      </c>
    </row>
    <row r="70" spans="6:8" x14ac:dyDescent="0.25">
      <c r="F70" s="1">
        <v>65</v>
      </c>
      <c r="G70" s="1">
        <f t="shared" ref="G70:G105" si="2">_xlfn.POISSON.DIST(F70,$C$8,FALSE)</f>
        <v>1.1421788909479341E-43</v>
      </c>
      <c r="H70" s="1">
        <f t="shared" ref="H70:H105" si="3">_xlfn.POISSON.DIST(F70,$C$8,TRUE)</f>
        <v>1</v>
      </c>
    </row>
    <row r="71" spans="6:8" x14ac:dyDescent="0.25">
      <c r="F71" s="1">
        <v>66</v>
      </c>
      <c r="G71" s="1">
        <f t="shared" si="2"/>
        <v>1.038344446316316E-44</v>
      </c>
      <c r="H71" s="1">
        <f t="shared" si="3"/>
        <v>1</v>
      </c>
    </row>
    <row r="72" spans="6:8" x14ac:dyDescent="0.25">
      <c r="F72" s="1">
        <v>67</v>
      </c>
      <c r="G72" s="1">
        <f t="shared" si="2"/>
        <v>9.2986069819371043E-46</v>
      </c>
      <c r="H72" s="1">
        <f t="shared" si="3"/>
        <v>1</v>
      </c>
    </row>
    <row r="73" spans="6:8" x14ac:dyDescent="0.25">
      <c r="F73" s="1">
        <v>68</v>
      </c>
      <c r="G73" s="1">
        <f t="shared" si="2"/>
        <v>8.2046532193564038E-47</v>
      </c>
      <c r="H73" s="1">
        <f t="shared" si="3"/>
        <v>1</v>
      </c>
    </row>
    <row r="74" spans="6:8" x14ac:dyDescent="0.25">
      <c r="F74" s="1">
        <v>69</v>
      </c>
      <c r="G74" s="1">
        <f t="shared" si="2"/>
        <v>7.1344810603099737E-48</v>
      </c>
      <c r="H74" s="1">
        <f t="shared" si="3"/>
        <v>1</v>
      </c>
    </row>
    <row r="75" spans="6:8" x14ac:dyDescent="0.25">
      <c r="F75" s="1">
        <v>70</v>
      </c>
      <c r="G75" s="1">
        <f t="shared" si="2"/>
        <v>6.1152694802655876E-49</v>
      </c>
      <c r="H75" s="1">
        <f t="shared" si="3"/>
        <v>1</v>
      </c>
    </row>
    <row r="76" spans="6:8" x14ac:dyDescent="0.25">
      <c r="F76" s="1">
        <v>71</v>
      </c>
      <c r="G76" s="1">
        <f t="shared" si="2"/>
        <v>5.1678333636046686E-50</v>
      </c>
      <c r="H76" s="1">
        <f t="shared" si="3"/>
        <v>1</v>
      </c>
    </row>
    <row r="77" spans="6:8" x14ac:dyDescent="0.25">
      <c r="F77" s="1">
        <v>72</v>
      </c>
      <c r="G77" s="1">
        <f t="shared" si="2"/>
        <v>4.3065278030039035E-51</v>
      </c>
      <c r="H77" s="1">
        <f t="shared" si="3"/>
        <v>1</v>
      </c>
    </row>
    <row r="78" spans="6:8" x14ac:dyDescent="0.25">
      <c r="F78" s="1">
        <v>73</v>
      </c>
      <c r="G78" s="1">
        <f t="shared" si="2"/>
        <v>3.5396118928799272E-52</v>
      </c>
      <c r="H78" s="1">
        <f t="shared" si="3"/>
        <v>1</v>
      </c>
    </row>
    <row r="79" spans="6:8" x14ac:dyDescent="0.25">
      <c r="F79" s="1">
        <v>74</v>
      </c>
      <c r="G79" s="1">
        <f t="shared" si="2"/>
        <v>2.8699555888215644E-53</v>
      </c>
      <c r="H79" s="1">
        <f t="shared" si="3"/>
        <v>1</v>
      </c>
    </row>
    <row r="80" spans="6:8" x14ac:dyDescent="0.25">
      <c r="F80" s="1">
        <v>75</v>
      </c>
      <c r="G80" s="1">
        <f t="shared" si="2"/>
        <v>2.2959644710572111E-54</v>
      </c>
      <c r="H80" s="1">
        <f t="shared" si="3"/>
        <v>1</v>
      </c>
    </row>
    <row r="81" spans="6:8" x14ac:dyDescent="0.25">
      <c r="F81" s="1">
        <v>76</v>
      </c>
      <c r="G81" s="1">
        <f t="shared" si="2"/>
        <v>1.8126035297820193E-55</v>
      </c>
      <c r="H81" s="1">
        <f t="shared" si="3"/>
        <v>1</v>
      </c>
    </row>
    <row r="82" spans="6:8" x14ac:dyDescent="0.25">
      <c r="F82" s="1">
        <v>77</v>
      </c>
      <c r="G82" s="1">
        <f t="shared" si="2"/>
        <v>1.4124183348951079E-56</v>
      </c>
      <c r="H82" s="1">
        <f t="shared" si="3"/>
        <v>1</v>
      </c>
    </row>
    <row r="83" spans="6:8" x14ac:dyDescent="0.25">
      <c r="F83" s="1">
        <v>78</v>
      </c>
      <c r="G83" s="1">
        <f t="shared" si="2"/>
        <v>1.0864756422270079E-57</v>
      </c>
      <c r="H83" s="1">
        <f t="shared" si="3"/>
        <v>1</v>
      </c>
    </row>
    <row r="84" spans="6:8" x14ac:dyDescent="0.25">
      <c r="F84" s="1">
        <v>79</v>
      </c>
      <c r="G84" s="1">
        <f t="shared" si="2"/>
        <v>8.251713738432836E-59</v>
      </c>
      <c r="H84" s="1">
        <f t="shared" si="3"/>
        <v>1</v>
      </c>
    </row>
    <row r="85" spans="6:8" x14ac:dyDescent="0.25">
      <c r="F85" s="1">
        <v>80</v>
      </c>
      <c r="G85" s="1">
        <f t="shared" si="2"/>
        <v>6.1887853038245987E-60</v>
      </c>
      <c r="H85" s="1">
        <f t="shared" si="3"/>
        <v>1</v>
      </c>
    </row>
    <row r="86" spans="6:8" x14ac:dyDescent="0.25">
      <c r="F86" s="1">
        <v>81</v>
      </c>
      <c r="G86" s="1">
        <f t="shared" si="2"/>
        <v>4.5842854102406035E-61</v>
      </c>
      <c r="H86" s="1">
        <f t="shared" si="3"/>
        <v>1</v>
      </c>
    </row>
    <row r="87" spans="6:8" x14ac:dyDescent="0.25">
      <c r="F87" s="1">
        <v>82</v>
      </c>
      <c r="G87" s="1">
        <f t="shared" si="2"/>
        <v>3.3543551782248055E-62</v>
      </c>
      <c r="H87" s="1">
        <f t="shared" si="3"/>
        <v>1</v>
      </c>
    </row>
    <row r="88" spans="6:8" x14ac:dyDescent="0.25">
      <c r="F88" s="1">
        <v>83</v>
      </c>
      <c r="G88" s="1">
        <f t="shared" si="2"/>
        <v>2.4248350685962157E-63</v>
      </c>
      <c r="H88" s="1">
        <f t="shared" si="3"/>
        <v>1</v>
      </c>
    </row>
    <row r="89" spans="6:8" x14ac:dyDescent="0.25">
      <c r="F89" s="1">
        <v>84</v>
      </c>
      <c r="G89" s="1">
        <f t="shared" si="2"/>
        <v>1.7320250489973623E-64</v>
      </c>
      <c r="H89" s="1">
        <f t="shared" si="3"/>
        <v>1</v>
      </c>
    </row>
    <row r="90" spans="6:8" x14ac:dyDescent="0.25">
      <c r="F90" s="1">
        <v>85</v>
      </c>
      <c r="G90" s="1">
        <f t="shared" si="2"/>
        <v>1.2226059169392954E-65</v>
      </c>
      <c r="H90" s="1">
        <f t="shared" si="3"/>
        <v>1</v>
      </c>
    </row>
    <row r="91" spans="6:8" x14ac:dyDescent="0.25">
      <c r="F91" s="1">
        <v>86</v>
      </c>
      <c r="G91" s="1">
        <f t="shared" si="2"/>
        <v>8.5298087228321083E-67</v>
      </c>
      <c r="H91" s="1">
        <f t="shared" si="3"/>
        <v>1</v>
      </c>
    </row>
    <row r="92" spans="6:8" x14ac:dyDescent="0.25">
      <c r="F92" s="1">
        <v>87</v>
      </c>
      <c r="G92" s="1">
        <f t="shared" si="2"/>
        <v>5.8826267054013485E-68</v>
      </c>
      <c r="H92" s="1">
        <f t="shared" si="3"/>
        <v>1</v>
      </c>
    </row>
    <row r="93" spans="6:8" x14ac:dyDescent="0.25">
      <c r="F93" s="1">
        <v>88</v>
      </c>
      <c r="G93" s="1">
        <f t="shared" si="2"/>
        <v>4.0108818445919148E-69</v>
      </c>
      <c r="H93" s="1">
        <f t="shared" si="3"/>
        <v>1</v>
      </c>
    </row>
    <row r="94" spans="6:8" x14ac:dyDescent="0.25">
      <c r="F94" s="1">
        <v>89</v>
      </c>
      <c r="G94" s="1">
        <f t="shared" si="2"/>
        <v>2.7039652884889558E-70</v>
      </c>
      <c r="H94" s="1">
        <f t="shared" si="3"/>
        <v>1</v>
      </c>
    </row>
    <row r="95" spans="6:8" x14ac:dyDescent="0.25">
      <c r="F95" s="1">
        <v>90</v>
      </c>
      <c r="G95" s="1">
        <f t="shared" si="2"/>
        <v>1.8026435256592569E-71</v>
      </c>
      <c r="H95" s="1">
        <f t="shared" si="3"/>
        <v>1</v>
      </c>
    </row>
    <row r="96" spans="6:8" x14ac:dyDescent="0.25">
      <c r="F96" s="1">
        <v>91</v>
      </c>
      <c r="G96" s="1">
        <f t="shared" si="2"/>
        <v>1.188556170764386E-72</v>
      </c>
      <c r="H96" s="1">
        <f t="shared" si="3"/>
        <v>1</v>
      </c>
    </row>
    <row r="97" spans="6:8" x14ac:dyDescent="0.25">
      <c r="F97" s="1">
        <v>92</v>
      </c>
      <c r="G97" s="1">
        <f t="shared" si="2"/>
        <v>7.7514532875935495E-74</v>
      </c>
      <c r="H97" s="1">
        <f t="shared" si="3"/>
        <v>1</v>
      </c>
    </row>
    <row r="98" spans="6:8" x14ac:dyDescent="0.25">
      <c r="F98" s="1">
        <v>93</v>
      </c>
      <c r="G98" s="1">
        <f t="shared" si="2"/>
        <v>5.0009376048991409E-75</v>
      </c>
      <c r="H98" s="1">
        <f t="shared" si="3"/>
        <v>1</v>
      </c>
    </row>
    <row r="99" spans="6:8" x14ac:dyDescent="0.25">
      <c r="F99" s="1">
        <v>94</v>
      </c>
      <c r="G99" s="1">
        <f t="shared" si="2"/>
        <v>3.1920878329143552E-76</v>
      </c>
      <c r="H99" s="1">
        <f t="shared" si="3"/>
        <v>1</v>
      </c>
    </row>
    <row r="100" spans="6:8" x14ac:dyDescent="0.25">
      <c r="F100" s="1">
        <v>95</v>
      </c>
      <c r="G100" s="1">
        <f t="shared" si="2"/>
        <v>2.0160554734195886E-77</v>
      </c>
      <c r="H100" s="1">
        <f t="shared" si="3"/>
        <v>1</v>
      </c>
    </row>
    <row r="101" spans="6:8" x14ac:dyDescent="0.25">
      <c r="F101" s="1">
        <v>96</v>
      </c>
      <c r="G101" s="1">
        <f t="shared" si="2"/>
        <v>1.2600346708872575E-78</v>
      </c>
      <c r="H101" s="1">
        <f t="shared" si="3"/>
        <v>1</v>
      </c>
    </row>
    <row r="102" spans="6:8" x14ac:dyDescent="0.25">
      <c r="F102" s="1">
        <v>97</v>
      </c>
      <c r="G102" s="1">
        <f t="shared" si="2"/>
        <v>7.7940288920860721E-80</v>
      </c>
      <c r="H102" s="1">
        <f t="shared" si="3"/>
        <v>1</v>
      </c>
    </row>
    <row r="103" spans="6:8" x14ac:dyDescent="0.25">
      <c r="F103" s="1">
        <v>98</v>
      </c>
      <c r="G103" s="1">
        <f t="shared" si="2"/>
        <v>4.7718544237260996E-81</v>
      </c>
      <c r="H103" s="1">
        <f t="shared" si="3"/>
        <v>1</v>
      </c>
    </row>
    <row r="104" spans="6:8" x14ac:dyDescent="0.25">
      <c r="F104" s="1">
        <v>99</v>
      </c>
      <c r="G104" s="1">
        <f t="shared" si="2"/>
        <v>2.892032984076449E-82</v>
      </c>
      <c r="H104" s="1">
        <f t="shared" si="3"/>
        <v>1</v>
      </c>
    </row>
    <row r="105" spans="6:8" x14ac:dyDescent="0.25">
      <c r="F105" s="1">
        <v>100</v>
      </c>
      <c r="G105" s="1">
        <f t="shared" si="2"/>
        <v>1.7352197904458689E-83</v>
      </c>
      <c r="H105" s="1">
        <f t="shared" si="3"/>
        <v>1</v>
      </c>
    </row>
  </sheetData>
  <hyperlinks>
    <hyperlink ref="A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="145" zoomScaleNormal="145" workbookViewId="0">
      <selection activeCell="A3" sqref="A3"/>
    </sheetView>
  </sheetViews>
  <sheetFormatPr defaultRowHeight="15" x14ac:dyDescent="0.25"/>
  <cols>
    <col min="3" max="4" width="9.7109375" bestFit="1" customWidth="1"/>
    <col min="9" max="9" width="10.5703125" customWidth="1"/>
  </cols>
  <sheetData>
    <row r="1" spans="1:9" x14ac:dyDescent="0.25">
      <c r="A1" s="4" t="s">
        <v>9</v>
      </c>
      <c r="B1" s="4"/>
      <c r="C1" s="4"/>
      <c r="F1" s="1" t="s">
        <v>10</v>
      </c>
      <c r="G1" s="1"/>
      <c r="H1" s="1"/>
      <c r="I1" s="1"/>
    </row>
    <row r="2" spans="1:9" x14ac:dyDescent="0.25">
      <c r="A2" s="6" t="s">
        <v>29</v>
      </c>
      <c r="F2" s="1"/>
      <c r="G2" s="1"/>
      <c r="H2" s="1"/>
    </row>
    <row r="3" spans="1:9" x14ac:dyDescent="0.25">
      <c r="F3" s="1"/>
      <c r="G3" s="1"/>
      <c r="H3" s="1"/>
    </row>
    <row r="4" spans="1:9" x14ac:dyDescent="0.25">
      <c r="F4" s="3" t="s">
        <v>4</v>
      </c>
      <c r="G4" s="3" t="s">
        <v>5</v>
      </c>
      <c r="H4" s="3" t="s">
        <v>12</v>
      </c>
    </row>
    <row r="5" spans="1:9" x14ac:dyDescent="0.25">
      <c r="F5" s="1">
        <f>IF(Sequenza!A1&lt;=$C$8,Sequenza!A1,"")</f>
        <v>0</v>
      </c>
      <c r="G5" s="1">
        <f>IF(F5="","",_xlfn.HYPGEOM.DIST(F5,$C$8,$C$9,$C$10,FALSE))</f>
        <v>0</v>
      </c>
      <c r="H5" s="1">
        <f>IF(F5="","",_xlfn.HYPGEOM.DIST(F5,$C$8,$C$9,$C$10,TRUE))</f>
        <v>0</v>
      </c>
    </row>
    <row r="6" spans="1:9" x14ac:dyDescent="0.25">
      <c r="F6" s="1">
        <f>IF(Sequenza!A2&lt;=$C$8,Sequenza!A2,"")</f>
        <v>1</v>
      </c>
      <c r="G6" s="1">
        <f t="shared" ref="G6:G69" si="0">IF(F6="","",_xlfn.HYPGEOM.DIST(F6,$C$8,$C$9,$C$10,FALSE))</f>
        <v>0</v>
      </c>
      <c r="H6" s="1">
        <f t="shared" ref="H6:H69" si="1">IF(F6="","",_xlfn.HYPGEOM.DIST(F6,$C$8,$C$9,$C$10,TRUE))</f>
        <v>0</v>
      </c>
    </row>
    <row r="7" spans="1:9" x14ac:dyDescent="0.25">
      <c r="B7" t="s">
        <v>13</v>
      </c>
      <c r="F7" s="1">
        <f>IF(Sequenza!A3&lt;=$C$8,Sequenza!A3,"")</f>
        <v>2</v>
      </c>
      <c r="G7" s="1">
        <f t="shared" si="0"/>
        <v>0</v>
      </c>
      <c r="H7" s="1">
        <f t="shared" si="1"/>
        <v>0</v>
      </c>
    </row>
    <row r="8" spans="1:9" x14ac:dyDescent="0.25">
      <c r="B8" t="s">
        <v>14</v>
      </c>
      <c r="C8" s="4">
        <v>8</v>
      </c>
      <c r="D8" t="s">
        <v>30</v>
      </c>
      <c r="F8" s="1">
        <f>IF(Sequenza!A4&lt;=$C$8,Sequenza!A4,"")</f>
        <v>3</v>
      </c>
      <c r="G8" s="1">
        <f t="shared" si="0"/>
        <v>0.22222222222222229</v>
      </c>
      <c r="H8" s="1">
        <f t="shared" si="1"/>
        <v>0.22222222222222229</v>
      </c>
    </row>
    <row r="9" spans="1:9" x14ac:dyDescent="0.25">
      <c r="B9" t="s">
        <v>31</v>
      </c>
      <c r="C9" s="4">
        <v>5</v>
      </c>
      <c r="D9" t="s">
        <v>30</v>
      </c>
      <c r="F9" s="1">
        <f>IF(Sequenza!A5&lt;=$C$8,Sequenza!A5,"")</f>
        <v>4</v>
      </c>
      <c r="G9" s="1">
        <f t="shared" si="0"/>
        <v>0.55555555555555514</v>
      </c>
      <c r="H9" s="1">
        <f t="shared" si="1"/>
        <v>0.77777777777777712</v>
      </c>
    </row>
    <row r="10" spans="1:9" x14ac:dyDescent="0.25">
      <c r="B10" t="s">
        <v>32</v>
      </c>
      <c r="C10" s="4">
        <v>10</v>
      </c>
      <c r="F10" s="1">
        <f>IF(Sequenza!A6&lt;=$C$8,Sequenza!A6,"")</f>
        <v>5</v>
      </c>
      <c r="G10" s="1">
        <f t="shared" si="0"/>
        <v>0.22222222222222229</v>
      </c>
      <c r="H10" s="1">
        <f t="shared" si="1"/>
        <v>1</v>
      </c>
    </row>
    <row r="11" spans="1:9" x14ac:dyDescent="0.25">
      <c r="F11" s="1">
        <f>IF(Sequenza!A7&lt;=$C$8,Sequenza!A7,"")</f>
        <v>6</v>
      </c>
      <c r="G11" s="1">
        <f t="shared" si="0"/>
        <v>0</v>
      </c>
      <c r="H11" s="1">
        <f t="shared" si="1"/>
        <v>1</v>
      </c>
    </row>
    <row r="12" spans="1:9" x14ac:dyDescent="0.25">
      <c r="B12" t="s">
        <v>18</v>
      </c>
      <c r="C12">
        <f>C8*C9/C10</f>
        <v>4</v>
      </c>
      <c r="F12" s="1">
        <f>IF(Sequenza!A8&lt;=$C$8,Sequenza!A8,"")</f>
        <v>7</v>
      </c>
      <c r="G12" s="1">
        <f t="shared" si="0"/>
        <v>0</v>
      </c>
      <c r="H12" s="1">
        <f t="shared" si="1"/>
        <v>1</v>
      </c>
    </row>
    <row r="13" spans="1:9" x14ac:dyDescent="0.25">
      <c r="B13" t="s">
        <v>19</v>
      </c>
      <c r="F13" s="1">
        <f>IF(Sequenza!A9&lt;=$C$8,Sequenza!A9,"")</f>
        <v>8</v>
      </c>
      <c r="G13" s="1">
        <f t="shared" si="0"/>
        <v>0</v>
      </c>
      <c r="H13" s="1">
        <f t="shared" si="1"/>
        <v>1</v>
      </c>
    </row>
    <row r="14" spans="1:9" x14ac:dyDescent="0.25">
      <c r="B14" t="s">
        <v>20</v>
      </c>
      <c r="C14">
        <f>C8*(C10-C8)*C9*(C10-C9)/(C10^2*(C10-1))</f>
        <v>0.44444444444444442</v>
      </c>
      <c r="F14" s="1" t="str">
        <f>IF(Sequenza!A10&lt;=$C$8,Sequenza!A10,"")</f>
        <v/>
      </c>
      <c r="G14" s="1" t="str">
        <f t="shared" si="0"/>
        <v/>
      </c>
      <c r="H14" s="1" t="str">
        <f t="shared" si="1"/>
        <v/>
      </c>
    </row>
    <row r="15" spans="1:9" x14ac:dyDescent="0.25">
      <c r="B15" t="s">
        <v>21</v>
      </c>
      <c r="C15">
        <f>SQRT(C14)</f>
        <v>0.66666666666666663</v>
      </c>
      <c r="F15" s="1" t="str">
        <f>IF(Sequenza!A11&lt;=$C$8,Sequenza!A11,"")</f>
        <v/>
      </c>
      <c r="G15" s="1" t="str">
        <f t="shared" si="0"/>
        <v/>
      </c>
      <c r="H15" s="1" t="str">
        <f t="shared" si="1"/>
        <v/>
      </c>
    </row>
    <row r="16" spans="1:9" x14ac:dyDescent="0.25">
      <c r="F16" s="1" t="str">
        <f>IF(Sequenza!A12&lt;=$C$8,Sequenza!A12,"")</f>
        <v/>
      </c>
      <c r="G16" s="1" t="str">
        <f t="shared" si="0"/>
        <v/>
      </c>
      <c r="H16" s="1" t="str">
        <f t="shared" si="1"/>
        <v/>
      </c>
    </row>
    <row r="17" spans="2:8" x14ac:dyDescent="0.25">
      <c r="F17" s="1" t="str">
        <f>IF(Sequenza!A13&lt;=$C$8,Sequenza!A13,"")</f>
        <v/>
      </c>
      <c r="G17" s="1" t="str">
        <f t="shared" si="0"/>
        <v/>
      </c>
      <c r="H17" s="1" t="str">
        <f t="shared" si="1"/>
        <v/>
      </c>
    </row>
    <row r="18" spans="2:8" x14ac:dyDescent="0.25">
      <c r="B18" s="2" t="s">
        <v>4</v>
      </c>
      <c r="C18" s="2" t="s">
        <v>5</v>
      </c>
      <c r="D18" s="2" t="s">
        <v>12</v>
      </c>
      <c r="F18" s="1" t="str">
        <f>IF(Sequenza!A14&lt;=$C$8,Sequenza!A14,"")</f>
        <v/>
      </c>
      <c r="G18" s="1" t="str">
        <f t="shared" si="0"/>
        <v/>
      </c>
      <c r="H18" s="1" t="str">
        <f t="shared" si="1"/>
        <v/>
      </c>
    </row>
    <row r="19" spans="2:8" x14ac:dyDescent="0.25">
      <c r="B19" s="4">
        <v>3</v>
      </c>
      <c r="C19">
        <f>_xlfn.HYPGEOM.DIST(B19,C8,C9,C10,FALSE)</f>
        <v>0.22222222222222229</v>
      </c>
      <c r="D19">
        <f>_xlfn.HYPGEOM.DIST(B19,C8,C9,C10,TRUE)</f>
        <v>0.22222222222222229</v>
      </c>
      <c r="F19" s="1" t="str">
        <f>IF(Sequenza!A15&lt;=$C$8,Sequenza!A15,"")</f>
        <v/>
      </c>
      <c r="G19" s="1" t="str">
        <f t="shared" si="0"/>
        <v/>
      </c>
      <c r="H19" s="1" t="str">
        <f t="shared" si="1"/>
        <v/>
      </c>
    </row>
    <row r="20" spans="2:8" x14ac:dyDescent="0.25">
      <c r="F20" s="1" t="str">
        <f>IF(Sequenza!A16&lt;=$C$8,Sequenza!A16,"")</f>
        <v/>
      </c>
      <c r="G20" s="1" t="str">
        <f t="shared" si="0"/>
        <v/>
      </c>
      <c r="H20" s="1" t="str">
        <f t="shared" si="1"/>
        <v/>
      </c>
    </row>
    <row r="21" spans="2:8" x14ac:dyDescent="0.25">
      <c r="F21" s="1" t="str">
        <f>IF(Sequenza!A17&lt;=$C$8,Sequenza!A17,"")</f>
        <v/>
      </c>
      <c r="G21" s="1" t="str">
        <f t="shared" si="0"/>
        <v/>
      </c>
      <c r="H21" s="1" t="str">
        <f t="shared" si="1"/>
        <v/>
      </c>
    </row>
    <row r="22" spans="2:8" x14ac:dyDescent="0.25">
      <c r="B22" s="2" t="s">
        <v>22</v>
      </c>
      <c r="C22" s="2" t="s">
        <v>23</v>
      </c>
      <c r="F22" s="1" t="str">
        <f>IF(Sequenza!A18&lt;=$C$8,Sequenza!A18,"")</f>
        <v/>
      </c>
      <c r="G22" s="1" t="str">
        <f t="shared" si="0"/>
        <v/>
      </c>
      <c r="H22" s="1" t="str">
        <f t="shared" si="1"/>
        <v/>
      </c>
    </row>
    <row r="23" spans="2:8" x14ac:dyDescent="0.25">
      <c r="B23" s="4">
        <v>0.25</v>
      </c>
      <c r="F23" s="1" t="str">
        <f>IF(Sequenza!A19&lt;=$C$8,Sequenza!A19,"")</f>
        <v/>
      </c>
      <c r="G23" s="1" t="str">
        <f t="shared" si="0"/>
        <v/>
      </c>
      <c r="H23" s="1" t="str">
        <f t="shared" si="1"/>
        <v/>
      </c>
    </row>
    <row r="24" spans="2:8" x14ac:dyDescent="0.25">
      <c r="F24" s="1" t="str">
        <f>IF(Sequenza!A20&lt;=$C$8,Sequenza!A20,"")</f>
        <v/>
      </c>
      <c r="G24" s="1" t="str">
        <f t="shared" si="0"/>
        <v/>
      </c>
      <c r="H24" s="1" t="str">
        <f t="shared" si="1"/>
        <v/>
      </c>
    </row>
    <row r="25" spans="2:8" x14ac:dyDescent="0.25">
      <c r="F25" s="1" t="str">
        <f>IF(Sequenza!A21&lt;=$C$8,Sequenza!A21,"")</f>
        <v/>
      </c>
      <c r="G25" s="1" t="str">
        <f t="shared" si="0"/>
        <v/>
      </c>
      <c r="H25" s="1" t="str">
        <f t="shared" si="1"/>
        <v/>
      </c>
    </row>
    <row r="26" spans="2:8" x14ac:dyDescent="0.25">
      <c r="F26" s="1" t="str">
        <f>IF(Sequenza!A22&lt;=$C$8,Sequenza!A22,"")</f>
        <v/>
      </c>
      <c r="G26" s="1" t="str">
        <f t="shared" si="0"/>
        <v/>
      </c>
      <c r="H26" s="1" t="str">
        <f t="shared" si="1"/>
        <v/>
      </c>
    </row>
    <row r="27" spans="2:8" x14ac:dyDescent="0.25">
      <c r="F27" s="1" t="str">
        <f>IF(Sequenza!A23&lt;=$C$8,Sequenza!A23,"")</f>
        <v/>
      </c>
      <c r="G27" s="1" t="str">
        <f t="shared" si="0"/>
        <v/>
      </c>
      <c r="H27" s="1" t="str">
        <f t="shared" si="1"/>
        <v/>
      </c>
    </row>
    <row r="28" spans="2:8" x14ac:dyDescent="0.25">
      <c r="F28" s="1" t="str">
        <f>IF(Sequenza!A24&lt;=$C$8,Sequenza!A24,"")</f>
        <v/>
      </c>
      <c r="G28" s="1" t="str">
        <f t="shared" si="0"/>
        <v/>
      </c>
      <c r="H28" s="1" t="str">
        <f t="shared" si="1"/>
        <v/>
      </c>
    </row>
    <row r="29" spans="2:8" x14ac:dyDescent="0.25">
      <c r="F29" s="1" t="str">
        <f>IF(Sequenza!A25&lt;=$C$8,Sequenza!A25,"")</f>
        <v/>
      </c>
      <c r="G29" s="1" t="str">
        <f t="shared" si="0"/>
        <v/>
      </c>
      <c r="H29" s="1" t="str">
        <f t="shared" si="1"/>
        <v/>
      </c>
    </row>
    <row r="30" spans="2:8" x14ac:dyDescent="0.25">
      <c r="F30" s="1" t="str">
        <f>IF(Sequenza!A26&lt;=$C$8,Sequenza!A26,"")</f>
        <v/>
      </c>
      <c r="G30" s="1" t="str">
        <f t="shared" si="0"/>
        <v/>
      </c>
      <c r="H30" s="1" t="str">
        <f t="shared" si="1"/>
        <v/>
      </c>
    </row>
    <row r="31" spans="2:8" x14ac:dyDescent="0.25">
      <c r="F31" s="1" t="str">
        <f>IF(Sequenza!A27&lt;=$C$8,Sequenza!A27,"")</f>
        <v/>
      </c>
      <c r="G31" s="1" t="str">
        <f t="shared" si="0"/>
        <v/>
      </c>
      <c r="H31" s="1" t="str">
        <f t="shared" si="1"/>
        <v/>
      </c>
    </row>
    <row r="32" spans="2:8" x14ac:dyDescent="0.25">
      <c r="F32" s="1" t="str">
        <f>IF(Sequenza!A28&lt;=$C$8,Sequenza!A28,"")</f>
        <v/>
      </c>
      <c r="G32" s="1" t="str">
        <f t="shared" si="0"/>
        <v/>
      </c>
      <c r="H32" s="1" t="str">
        <f t="shared" si="1"/>
        <v/>
      </c>
    </row>
    <row r="33" spans="6:8" x14ac:dyDescent="0.25">
      <c r="F33" s="1" t="str">
        <f>IF(Sequenza!A29&lt;=$C$8,Sequenza!A29,"")</f>
        <v/>
      </c>
      <c r="G33" s="1" t="str">
        <f t="shared" si="0"/>
        <v/>
      </c>
      <c r="H33" s="1" t="str">
        <f t="shared" si="1"/>
        <v/>
      </c>
    </row>
    <row r="34" spans="6:8" x14ac:dyDescent="0.25">
      <c r="F34" s="1" t="str">
        <f>IF(Sequenza!A30&lt;=$C$8,Sequenza!A30,"")</f>
        <v/>
      </c>
      <c r="G34" s="1" t="str">
        <f t="shared" si="0"/>
        <v/>
      </c>
      <c r="H34" s="1" t="str">
        <f t="shared" si="1"/>
        <v/>
      </c>
    </row>
    <row r="35" spans="6:8" x14ac:dyDescent="0.25">
      <c r="F35" s="1" t="str">
        <f>IF(Sequenza!A31&lt;=$C$8,Sequenza!A31,"")</f>
        <v/>
      </c>
      <c r="G35" s="1" t="str">
        <f t="shared" si="0"/>
        <v/>
      </c>
      <c r="H35" s="1" t="str">
        <f t="shared" si="1"/>
        <v/>
      </c>
    </row>
    <row r="36" spans="6:8" x14ac:dyDescent="0.25">
      <c r="F36" s="1" t="str">
        <f>IF(Sequenza!A32&lt;=$C$8,Sequenza!A32,"")</f>
        <v/>
      </c>
      <c r="G36" s="1" t="str">
        <f t="shared" si="0"/>
        <v/>
      </c>
      <c r="H36" s="1" t="str">
        <f t="shared" si="1"/>
        <v/>
      </c>
    </row>
    <row r="37" spans="6:8" x14ac:dyDescent="0.25">
      <c r="F37" s="1" t="str">
        <f>IF(Sequenza!A33&lt;=$C$8,Sequenza!A33,"")</f>
        <v/>
      </c>
      <c r="G37" s="1" t="str">
        <f t="shared" si="0"/>
        <v/>
      </c>
      <c r="H37" s="1" t="str">
        <f t="shared" si="1"/>
        <v/>
      </c>
    </row>
    <row r="38" spans="6:8" x14ac:dyDescent="0.25">
      <c r="F38" s="1" t="str">
        <f>IF(Sequenza!A34&lt;=$C$8,Sequenza!A34,"")</f>
        <v/>
      </c>
      <c r="G38" s="1" t="str">
        <f t="shared" si="0"/>
        <v/>
      </c>
      <c r="H38" s="1" t="str">
        <f t="shared" si="1"/>
        <v/>
      </c>
    </row>
    <row r="39" spans="6:8" x14ac:dyDescent="0.25">
      <c r="F39" s="1" t="str">
        <f>IF(Sequenza!A35&lt;=$C$8,Sequenza!A35,"")</f>
        <v/>
      </c>
      <c r="G39" s="1" t="str">
        <f t="shared" si="0"/>
        <v/>
      </c>
      <c r="H39" s="1" t="str">
        <f t="shared" si="1"/>
        <v/>
      </c>
    </row>
    <row r="40" spans="6:8" x14ac:dyDescent="0.25">
      <c r="F40" s="1" t="str">
        <f>IF(Sequenza!A36&lt;=$C$8,Sequenza!A36,"")</f>
        <v/>
      </c>
      <c r="G40" s="1" t="str">
        <f t="shared" si="0"/>
        <v/>
      </c>
      <c r="H40" s="1" t="str">
        <f t="shared" si="1"/>
        <v/>
      </c>
    </row>
    <row r="41" spans="6:8" x14ac:dyDescent="0.25">
      <c r="F41" s="1" t="str">
        <f>IF(Sequenza!A37&lt;=$C$8,Sequenza!A37,"")</f>
        <v/>
      </c>
      <c r="G41" s="1" t="str">
        <f t="shared" si="0"/>
        <v/>
      </c>
      <c r="H41" s="1" t="str">
        <f t="shared" si="1"/>
        <v/>
      </c>
    </row>
    <row r="42" spans="6:8" x14ac:dyDescent="0.25">
      <c r="F42" s="1" t="str">
        <f>IF(Sequenza!A38&lt;=$C$8,Sequenza!A38,"")</f>
        <v/>
      </c>
      <c r="G42" s="1" t="str">
        <f t="shared" si="0"/>
        <v/>
      </c>
      <c r="H42" s="1" t="str">
        <f t="shared" si="1"/>
        <v/>
      </c>
    </row>
    <row r="43" spans="6:8" x14ac:dyDescent="0.25">
      <c r="F43" s="1" t="str">
        <f>IF(Sequenza!A39&lt;=$C$8,Sequenza!A39,"")</f>
        <v/>
      </c>
      <c r="G43" s="1" t="str">
        <f t="shared" si="0"/>
        <v/>
      </c>
      <c r="H43" s="1" t="str">
        <f t="shared" si="1"/>
        <v/>
      </c>
    </row>
    <row r="44" spans="6:8" x14ac:dyDescent="0.25">
      <c r="F44" s="1" t="str">
        <f>IF(Sequenza!A40&lt;=$C$8,Sequenza!A40,"")</f>
        <v/>
      </c>
      <c r="G44" s="1" t="str">
        <f t="shared" si="0"/>
        <v/>
      </c>
      <c r="H44" s="1" t="str">
        <f t="shared" si="1"/>
        <v/>
      </c>
    </row>
    <row r="45" spans="6:8" x14ac:dyDescent="0.25">
      <c r="F45" s="1" t="str">
        <f>IF(Sequenza!A41&lt;=$C$8,Sequenza!A41,"")</f>
        <v/>
      </c>
      <c r="G45" s="1" t="str">
        <f t="shared" si="0"/>
        <v/>
      </c>
      <c r="H45" s="1" t="str">
        <f t="shared" si="1"/>
        <v/>
      </c>
    </row>
    <row r="46" spans="6:8" x14ac:dyDescent="0.25">
      <c r="F46" s="1" t="str">
        <f>IF(Sequenza!A42&lt;=$C$8,Sequenza!A42,"")</f>
        <v/>
      </c>
      <c r="G46" s="1" t="str">
        <f t="shared" si="0"/>
        <v/>
      </c>
      <c r="H46" s="1" t="str">
        <f t="shared" si="1"/>
        <v/>
      </c>
    </row>
    <row r="47" spans="6:8" x14ac:dyDescent="0.25">
      <c r="F47" s="1" t="str">
        <f>IF(Sequenza!A43&lt;=$C$8,Sequenza!A43,"")</f>
        <v/>
      </c>
      <c r="G47" s="1" t="str">
        <f t="shared" si="0"/>
        <v/>
      </c>
      <c r="H47" s="1" t="str">
        <f t="shared" si="1"/>
        <v/>
      </c>
    </row>
    <row r="48" spans="6:8" x14ac:dyDescent="0.25">
      <c r="F48" s="1" t="str">
        <f>IF(Sequenza!A44&lt;=$C$8,Sequenza!A44,"")</f>
        <v/>
      </c>
      <c r="G48" s="1" t="str">
        <f t="shared" si="0"/>
        <v/>
      </c>
      <c r="H48" s="1" t="str">
        <f t="shared" si="1"/>
        <v/>
      </c>
    </row>
    <row r="49" spans="6:8" x14ac:dyDescent="0.25">
      <c r="F49" s="1" t="str">
        <f>IF(Sequenza!A45&lt;=$C$8,Sequenza!A45,"")</f>
        <v/>
      </c>
      <c r="G49" s="1" t="str">
        <f t="shared" si="0"/>
        <v/>
      </c>
      <c r="H49" s="1" t="str">
        <f t="shared" si="1"/>
        <v/>
      </c>
    </row>
    <row r="50" spans="6:8" x14ac:dyDescent="0.25">
      <c r="F50" s="1" t="str">
        <f>IF(Sequenza!A46&lt;=$C$8,Sequenza!A46,"")</f>
        <v/>
      </c>
      <c r="G50" s="1" t="str">
        <f t="shared" si="0"/>
        <v/>
      </c>
      <c r="H50" s="1" t="str">
        <f t="shared" si="1"/>
        <v/>
      </c>
    </row>
    <row r="51" spans="6:8" x14ac:dyDescent="0.25">
      <c r="F51" s="1" t="str">
        <f>IF(Sequenza!A47&lt;=$C$8,Sequenza!A47,"")</f>
        <v/>
      </c>
      <c r="G51" s="1" t="str">
        <f t="shared" si="0"/>
        <v/>
      </c>
      <c r="H51" s="1" t="str">
        <f t="shared" si="1"/>
        <v/>
      </c>
    </row>
    <row r="52" spans="6:8" x14ac:dyDescent="0.25">
      <c r="F52" s="1" t="str">
        <f>IF(Sequenza!A48&lt;=$C$8,Sequenza!A48,"")</f>
        <v/>
      </c>
      <c r="G52" s="1" t="str">
        <f t="shared" si="0"/>
        <v/>
      </c>
      <c r="H52" s="1" t="str">
        <f t="shared" si="1"/>
        <v/>
      </c>
    </row>
    <row r="53" spans="6:8" x14ac:dyDescent="0.25">
      <c r="F53" s="1" t="str">
        <f>IF(Sequenza!A49&lt;=$C$8,Sequenza!A49,"")</f>
        <v/>
      </c>
      <c r="G53" s="1" t="str">
        <f t="shared" si="0"/>
        <v/>
      </c>
      <c r="H53" s="1" t="str">
        <f t="shared" si="1"/>
        <v/>
      </c>
    </row>
    <row r="54" spans="6:8" x14ac:dyDescent="0.25">
      <c r="F54" s="1" t="str">
        <f>IF(Sequenza!A50&lt;=$C$8,Sequenza!A50,"")</f>
        <v/>
      </c>
      <c r="G54" s="1" t="str">
        <f t="shared" si="0"/>
        <v/>
      </c>
      <c r="H54" s="1" t="str">
        <f t="shared" si="1"/>
        <v/>
      </c>
    </row>
    <row r="55" spans="6:8" x14ac:dyDescent="0.25">
      <c r="F55" s="1" t="str">
        <f>IF(Sequenza!A51&lt;=$C$8,Sequenza!A51,"")</f>
        <v/>
      </c>
      <c r="G55" s="1" t="str">
        <f t="shared" si="0"/>
        <v/>
      </c>
      <c r="H55" s="1" t="str">
        <f t="shared" si="1"/>
        <v/>
      </c>
    </row>
    <row r="56" spans="6:8" x14ac:dyDescent="0.25">
      <c r="F56" s="1" t="str">
        <f>IF(Sequenza!A52&lt;=$C$8,Sequenza!A52,"")</f>
        <v/>
      </c>
      <c r="G56" s="1" t="str">
        <f t="shared" si="0"/>
        <v/>
      </c>
      <c r="H56" s="1" t="str">
        <f t="shared" si="1"/>
        <v/>
      </c>
    </row>
    <row r="57" spans="6:8" x14ac:dyDescent="0.25">
      <c r="F57" s="1" t="str">
        <f>IF(Sequenza!A53&lt;=$C$8,Sequenza!A53,"")</f>
        <v/>
      </c>
      <c r="G57" s="1" t="str">
        <f t="shared" si="0"/>
        <v/>
      </c>
      <c r="H57" s="1" t="str">
        <f t="shared" si="1"/>
        <v/>
      </c>
    </row>
    <row r="58" spans="6:8" x14ac:dyDescent="0.25">
      <c r="F58" s="1" t="str">
        <f>IF(Sequenza!A54&lt;=$C$8,Sequenza!A54,"")</f>
        <v/>
      </c>
      <c r="G58" s="1" t="str">
        <f t="shared" si="0"/>
        <v/>
      </c>
      <c r="H58" s="1" t="str">
        <f t="shared" si="1"/>
        <v/>
      </c>
    </row>
    <row r="59" spans="6:8" x14ac:dyDescent="0.25">
      <c r="F59" s="1" t="str">
        <f>IF(Sequenza!A55&lt;=$C$8,Sequenza!A55,"")</f>
        <v/>
      </c>
      <c r="G59" s="1" t="str">
        <f t="shared" si="0"/>
        <v/>
      </c>
      <c r="H59" s="1" t="str">
        <f t="shared" si="1"/>
        <v/>
      </c>
    </row>
    <row r="60" spans="6:8" x14ac:dyDescent="0.25">
      <c r="F60" s="1" t="str">
        <f>IF(Sequenza!A56&lt;=$C$8,Sequenza!A56,"")</f>
        <v/>
      </c>
      <c r="G60" s="1" t="str">
        <f t="shared" si="0"/>
        <v/>
      </c>
      <c r="H60" s="1" t="str">
        <f t="shared" si="1"/>
        <v/>
      </c>
    </row>
    <row r="61" spans="6:8" x14ac:dyDescent="0.25">
      <c r="F61" s="1" t="str">
        <f>IF(Sequenza!A57&lt;=$C$8,Sequenza!A57,"")</f>
        <v/>
      </c>
      <c r="G61" s="1" t="str">
        <f t="shared" si="0"/>
        <v/>
      </c>
      <c r="H61" s="1" t="str">
        <f t="shared" si="1"/>
        <v/>
      </c>
    </row>
    <row r="62" spans="6:8" x14ac:dyDescent="0.25">
      <c r="F62" s="1" t="str">
        <f>IF(Sequenza!A58&lt;=$C$8,Sequenza!A58,"")</f>
        <v/>
      </c>
      <c r="G62" s="1" t="str">
        <f t="shared" si="0"/>
        <v/>
      </c>
      <c r="H62" s="1" t="str">
        <f t="shared" si="1"/>
        <v/>
      </c>
    </row>
    <row r="63" spans="6:8" x14ac:dyDescent="0.25">
      <c r="F63" s="1" t="str">
        <f>IF(Sequenza!A59&lt;=$C$8,Sequenza!A59,"")</f>
        <v/>
      </c>
      <c r="G63" s="1" t="str">
        <f t="shared" si="0"/>
        <v/>
      </c>
      <c r="H63" s="1" t="str">
        <f t="shared" si="1"/>
        <v/>
      </c>
    </row>
    <row r="64" spans="6:8" x14ac:dyDescent="0.25">
      <c r="F64" s="1" t="str">
        <f>IF(Sequenza!A60&lt;=$C$8,Sequenza!A60,"")</f>
        <v/>
      </c>
      <c r="G64" s="1" t="str">
        <f t="shared" si="0"/>
        <v/>
      </c>
      <c r="H64" s="1" t="str">
        <f t="shared" si="1"/>
        <v/>
      </c>
    </row>
    <row r="65" spans="6:8" x14ac:dyDescent="0.25">
      <c r="F65" s="1" t="str">
        <f>IF(Sequenza!A61&lt;=$C$8,Sequenza!A61,"")</f>
        <v/>
      </c>
      <c r="G65" s="1" t="str">
        <f t="shared" si="0"/>
        <v/>
      </c>
      <c r="H65" s="1" t="str">
        <f t="shared" si="1"/>
        <v/>
      </c>
    </row>
    <row r="66" spans="6:8" x14ac:dyDescent="0.25">
      <c r="F66" s="1" t="str">
        <f>IF(Sequenza!A62&lt;=$C$8,Sequenza!A62,"")</f>
        <v/>
      </c>
      <c r="G66" s="1" t="str">
        <f t="shared" si="0"/>
        <v/>
      </c>
      <c r="H66" s="1" t="str">
        <f t="shared" si="1"/>
        <v/>
      </c>
    </row>
    <row r="67" spans="6:8" x14ac:dyDescent="0.25">
      <c r="F67" s="1" t="str">
        <f>IF(Sequenza!A63&lt;=$C$8,Sequenza!A63,"")</f>
        <v/>
      </c>
      <c r="G67" s="1" t="str">
        <f t="shared" si="0"/>
        <v/>
      </c>
      <c r="H67" s="1" t="str">
        <f t="shared" si="1"/>
        <v/>
      </c>
    </row>
    <row r="68" spans="6:8" x14ac:dyDescent="0.25">
      <c r="F68" s="1" t="str">
        <f>IF(Sequenza!A64&lt;=$C$8,Sequenza!A64,"")</f>
        <v/>
      </c>
      <c r="G68" s="1" t="str">
        <f t="shared" si="0"/>
        <v/>
      </c>
      <c r="H68" s="1" t="str">
        <f t="shared" si="1"/>
        <v/>
      </c>
    </row>
    <row r="69" spans="6:8" x14ac:dyDescent="0.25">
      <c r="F69" s="1" t="str">
        <f>IF(Sequenza!A65&lt;=$C$8,Sequenza!A65,"")</f>
        <v/>
      </c>
      <c r="G69" s="1" t="str">
        <f t="shared" si="0"/>
        <v/>
      </c>
      <c r="H69" s="1" t="str">
        <f t="shared" si="1"/>
        <v/>
      </c>
    </row>
    <row r="70" spans="6:8" x14ac:dyDescent="0.25">
      <c r="F70" s="1" t="str">
        <f>IF(Sequenza!A66&lt;=$C$8,Sequenza!A66,"")</f>
        <v/>
      </c>
      <c r="G70" s="1" t="str">
        <f t="shared" ref="G70:G105" si="2">IF(F70="","",_xlfn.HYPGEOM.DIST(F70,$C$8,$C$9,$C$10,FALSE))</f>
        <v/>
      </c>
      <c r="H70" s="1" t="str">
        <f t="shared" ref="H70:H105" si="3">IF(F70="","",_xlfn.HYPGEOM.DIST(F70,$C$8,$C$9,$C$10,TRUE))</f>
        <v/>
      </c>
    </row>
    <row r="71" spans="6:8" x14ac:dyDescent="0.25">
      <c r="F71" s="1" t="str">
        <f>IF(Sequenza!A67&lt;=$C$8,Sequenza!A67,"")</f>
        <v/>
      </c>
      <c r="G71" s="1" t="str">
        <f t="shared" si="2"/>
        <v/>
      </c>
      <c r="H71" s="1" t="str">
        <f t="shared" si="3"/>
        <v/>
      </c>
    </row>
    <row r="72" spans="6:8" x14ac:dyDescent="0.25">
      <c r="F72" s="1" t="str">
        <f>IF(Sequenza!A68&lt;=$C$8,Sequenza!A68,"")</f>
        <v/>
      </c>
      <c r="G72" s="1" t="str">
        <f t="shared" si="2"/>
        <v/>
      </c>
      <c r="H72" s="1" t="str">
        <f t="shared" si="3"/>
        <v/>
      </c>
    </row>
    <row r="73" spans="6:8" x14ac:dyDescent="0.25">
      <c r="F73" s="1" t="str">
        <f>IF(Sequenza!A69&lt;=$C$8,Sequenza!A69,"")</f>
        <v/>
      </c>
      <c r="G73" s="1" t="str">
        <f t="shared" si="2"/>
        <v/>
      </c>
      <c r="H73" s="1" t="str">
        <f t="shared" si="3"/>
        <v/>
      </c>
    </row>
    <row r="74" spans="6:8" x14ac:dyDescent="0.25">
      <c r="F74" s="1" t="str">
        <f>IF(Sequenza!A70&lt;=$C$8,Sequenza!A70,"")</f>
        <v/>
      </c>
      <c r="G74" s="1" t="str">
        <f t="shared" si="2"/>
        <v/>
      </c>
      <c r="H74" s="1" t="str">
        <f t="shared" si="3"/>
        <v/>
      </c>
    </row>
    <row r="75" spans="6:8" x14ac:dyDescent="0.25">
      <c r="F75" s="1" t="str">
        <f>IF(Sequenza!A71&lt;=$C$8,Sequenza!A71,"")</f>
        <v/>
      </c>
      <c r="G75" s="1" t="str">
        <f t="shared" si="2"/>
        <v/>
      </c>
      <c r="H75" s="1" t="str">
        <f t="shared" si="3"/>
        <v/>
      </c>
    </row>
    <row r="76" spans="6:8" x14ac:dyDescent="0.25">
      <c r="F76" s="1" t="str">
        <f>IF(Sequenza!A72&lt;=$C$8,Sequenza!A72,"")</f>
        <v/>
      </c>
      <c r="G76" s="1" t="str">
        <f t="shared" si="2"/>
        <v/>
      </c>
      <c r="H76" s="1" t="str">
        <f t="shared" si="3"/>
        <v/>
      </c>
    </row>
    <row r="77" spans="6:8" x14ac:dyDescent="0.25">
      <c r="F77" s="1" t="str">
        <f>IF(Sequenza!A73&lt;=$C$8,Sequenza!A73,"")</f>
        <v/>
      </c>
      <c r="G77" s="1" t="str">
        <f t="shared" si="2"/>
        <v/>
      </c>
      <c r="H77" s="1" t="str">
        <f t="shared" si="3"/>
        <v/>
      </c>
    </row>
    <row r="78" spans="6:8" x14ac:dyDescent="0.25">
      <c r="F78" s="1" t="str">
        <f>IF(Sequenza!A74&lt;=$C$8,Sequenza!A74,"")</f>
        <v/>
      </c>
      <c r="G78" s="1" t="str">
        <f t="shared" si="2"/>
        <v/>
      </c>
      <c r="H78" s="1" t="str">
        <f t="shared" si="3"/>
        <v/>
      </c>
    </row>
    <row r="79" spans="6:8" x14ac:dyDescent="0.25">
      <c r="F79" s="1" t="str">
        <f>IF(Sequenza!A75&lt;=$C$8,Sequenza!A75,"")</f>
        <v/>
      </c>
      <c r="G79" s="1" t="str">
        <f t="shared" si="2"/>
        <v/>
      </c>
      <c r="H79" s="1" t="str">
        <f t="shared" si="3"/>
        <v/>
      </c>
    </row>
    <row r="80" spans="6:8" x14ac:dyDescent="0.25">
      <c r="F80" s="1" t="str">
        <f>IF(Sequenza!A76&lt;=$C$8,Sequenza!A76,"")</f>
        <v/>
      </c>
      <c r="G80" s="1" t="str">
        <f t="shared" si="2"/>
        <v/>
      </c>
      <c r="H80" s="1" t="str">
        <f t="shared" si="3"/>
        <v/>
      </c>
    </row>
    <row r="81" spans="6:8" x14ac:dyDescent="0.25">
      <c r="F81" s="1" t="str">
        <f>IF(Sequenza!A77&lt;=$C$8,Sequenza!A77,"")</f>
        <v/>
      </c>
      <c r="G81" s="1" t="str">
        <f t="shared" si="2"/>
        <v/>
      </c>
      <c r="H81" s="1" t="str">
        <f t="shared" si="3"/>
        <v/>
      </c>
    </row>
    <row r="82" spans="6:8" x14ac:dyDescent="0.25">
      <c r="F82" s="1" t="str">
        <f>IF(Sequenza!A78&lt;=$C$8,Sequenza!A78,"")</f>
        <v/>
      </c>
      <c r="G82" s="1" t="str">
        <f t="shared" si="2"/>
        <v/>
      </c>
      <c r="H82" s="1" t="str">
        <f t="shared" si="3"/>
        <v/>
      </c>
    </row>
    <row r="83" spans="6:8" x14ac:dyDescent="0.25">
      <c r="F83" s="1" t="str">
        <f>IF(Sequenza!A79&lt;=$C$8,Sequenza!A79,"")</f>
        <v/>
      </c>
      <c r="G83" s="1" t="str">
        <f t="shared" si="2"/>
        <v/>
      </c>
      <c r="H83" s="1" t="str">
        <f t="shared" si="3"/>
        <v/>
      </c>
    </row>
    <row r="84" spans="6:8" x14ac:dyDescent="0.25">
      <c r="F84" s="1" t="str">
        <f>IF(Sequenza!A80&lt;=$C$8,Sequenza!A80,"")</f>
        <v/>
      </c>
      <c r="G84" s="1" t="str">
        <f t="shared" si="2"/>
        <v/>
      </c>
      <c r="H84" s="1" t="str">
        <f t="shared" si="3"/>
        <v/>
      </c>
    </row>
    <row r="85" spans="6:8" x14ac:dyDescent="0.25">
      <c r="F85" s="1" t="str">
        <f>IF(Sequenza!A81&lt;=$C$8,Sequenza!A81,"")</f>
        <v/>
      </c>
      <c r="G85" s="1" t="str">
        <f t="shared" si="2"/>
        <v/>
      </c>
      <c r="H85" s="1" t="str">
        <f t="shared" si="3"/>
        <v/>
      </c>
    </row>
    <row r="86" spans="6:8" x14ac:dyDescent="0.25">
      <c r="F86" s="1" t="str">
        <f>IF(Sequenza!A82&lt;=$C$8,Sequenza!A82,"")</f>
        <v/>
      </c>
      <c r="G86" s="1" t="str">
        <f t="shared" si="2"/>
        <v/>
      </c>
      <c r="H86" s="1" t="str">
        <f t="shared" si="3"/>
        <v/>
      </c>
    </row>
    <row r="87" spans="6:8" x14ac:dyDescent="0.25">
      <c r="F87" s="1" t="str">
        <f>IF(Sequenza!A83&lt;=$C$8,Sequenza!A83,"")</f>
        <v/>
      </c>
      <c r="G87" s="1" t="str">
        <f t="shared" si="2"/>
        <v/>
      </c>
      <c r="H87" s="1" t="str">
        <f t="shared" si="3"/>
        <v/>
      </c>
    </row>
    <row r="88" spans="6:8" x14ac:dyDescent="0.25">
      <c r="F88" s="1" t="str">
        <f>IF(Sequenza!A84&lt;=$C$8,Sequenza!A84,"")</f>
        <v/>
      </c>
      <c r="G88" s="1" t="str">
        <f t="shared" si="2"/>
        <v/>
      </c>
      <c r="H88" s="1" t="str">
        <f t="shared" si="3"/>
        <v/>
      </c>
    </row>
    <row r="89" spans="6:8" x14ac:dyDescent="0.25">
      <c r="F89" s="1" t="str">
        <f>IF(Sequenza!A85&lt;=$C$8,Sequenza!A85,"")</f>
        <v/>
      </c>
      <c r="G89" s="1" t="str">
        <f t="shared" si="2"/>
        <v/>
      </c>
      <c r="H89" s="1" t="str">
        <f t="shared" si="3"/>
        <v/>
      </c>
    </row>
    <row r="90" spans="6:8" x14ac:dyDescent="0.25">
      <c r="F90" s="1" t="str">
        <f>IF(Sequenza!A86&lt;=$C$8,Sequenza!A86,"")</f>
        <v/>
      </c>
      <c r="G90" s="1" t="str">
        <f t="shared" si="2"/>
        <v/>
      </c>
      <c r="H90" s="1" t="str">
        <f t="shared" si="3"/>
        <v/>
      </c>
    </row>
    <row r="91" spans="6:8" x14ac:dyDescent="0.25">
      <c r="F91" s="1" t="str">
        <f>IF(Sequenza!A87&lt;=$C$8,Sequenza!A87,"")</f>
        <v/>
      </c>
      <c r="G91" s="1" t="str">
        <f t="shared" si="2"/>
        <v/>
      </c>
      <c r="H91" s="1" t="str">
        <f t="shared" si="3"/>
        <v/>
      </c>
    </row>
    <row r="92" spans="6:8" x14ac:dyDescent="0.25">
      <c r="F92" s="1" t="str">
        <f>IF(Sequenza!A88&lt;=$C$8,Sequenza!A88,"")</f>
        <v/>
      </c>
      <c r="G92" s="1" t="str">
        <f t="shared" si="2"/>
        <v/>
      </c>
      <c r="H92" s="1" t="str">
        <f t="shared" si="3"/>
        <v/>
      </c>
    </row>
    <row r="93" spans="6:8" x14ac:dyDescent="0.25">
      <c r="F93" s="1" t="str">
        <f>IF(Sequenza!A89&lt;=$C$8,Sequenza!A89,"")</f>
        <v/>
      </c>
      <c r="G93" s="1" t="str">
        <f t="shared" si="2"/>
        <v/>
      </c>
      <c r="H93" s="1" t="str">
        <f t="shared" si="3"/>
        <v/>
      </c>
    </row>
    <row r="94" spans="6:8" x14ac:dyDescent="0.25">
      <c r="F94" s="1" t="str">
        <f>IF(Sequenza!A90&lt;=$C$8,Sequenza!A90,"")</f>
        <v/>
      </c>
      <c r="G94" s="1" t="str">
        <f t="shared" si="2"/>
        <v/>
      </c>
      <c r="H94" s="1" t="str">
        <f t="shared" si="3"/>
        <v/>
      </c>
    </row>
    <row r="95" spans="6:8" x14ac:dyDescent="0.25">
      <c r="F95" s="1" t="str">
        <f>IF(Sequenza!A91&lt;=$C$8,Sequenza!A91,"")</f>
        <v/>
      </c>
      <c r="G95" s="1" t="str">
        <f t="shared" si="2"/>
        <v/>
      </c>
      <c r="H95" s="1" t="str">
        <f t="shared" si="3"/>
        <v/>
      </c>
    </row>
    <row r="96" spans="6:8" x14ac:dyDescent="0.25">
      <c r="F96" s="1" t="str">
        <f>IF(Sequenza!A92&lt;=$C$8,Sequenza!A92,"")</f>
        <v/>
      </c>
      <c r="G96" s="1" t="str">
        <f t="shared" si="2"/>
        <v/>
      </c>
      <c r="H96" s="1" t="str">
        <f t="shared" si="3"/>
        <v/>
      </c>
    </row>
    <row r="97" spans="6:8" x14ac:dyDescent="0.25">
      <c r="F97" s="1" t="str">
        <f>IF(Sequenza!A93&lt;=$C$8,Sequenza!A93,"")</f>
        <v/>
      </c>
      <c r="G97" s="1" t="str">
        <f t="shared" si="2"/>
        <v/>
      </c>
      <c r="H97" s="1" t="str">
        <f t="shared" si="3"/>
        <v/>
      </c>
    </row>
    <row r="98" spans="6:8" x14ac:dyDescent="0.25">
      <c r="F98" s="1" t="str">
        <f>IF(Sequenza!A94&lt;=$C$8,Sequenza!A94,"")</f>
        <v/>
      </c>
      <c r="G98" s="1" t="str">
        <f t="shared" si="2"/>
        <v/>
      </c>
      <c r="H98" s="1" t="str">
        <f t="shared" si="3"/>
        <v/>
      </c>
    </row>
    <row r="99" spans="6:8" x14ac:dyDescent="0.25">
      <c r="F99" s="1" t="str">
        <f>IF(Sequenza!A95&lt;=$C$8,Sequenza!A95,"")</f>
        <v/>
      </c>
      <c r="G99" s="1" t="str">
        <f t="shared" si="2"/>
        <v/>
      </c>
      <c r="H99" s="1" t="str">
        <f t="shared" si="3"/>
        <v/>
      </c>
    </row>
    <row r="100" spans="6:8" x14ac:dyDescent="0.25">
      <c r="F100" s="1" t="str">
        <f>IF(Sequenza!A96&lt;=$C$8,Sequenza!A96,"")</f>
        <v/>
      </c>
      <c r="G100" s="1" t="str">
        <f t="shared" si="2"/>
        <v/>
      </c>
      <c r="H100" s="1" t="str">
        <f t="shared" si="3"/>
        <v/>
      </c>
    </row>
    <row r="101" spans="6:8" x14ac:dyDescent="0.25">
      <c r="F101" s="1" t="str">
        <f>IF(Sequenza!A97&lt;=$C$8,Sequenza!A97,"")</f>
        <v/>
      </c>
      <c r="G101" s="1" t="str">
        <f t="shared" si="2"/>
        <v/>
      </c>
      <c r="H101" s="1" t="str">
        <f t="shared" si="3"/>
        <v/>
      </c>
    </row>
    <row r="102" spans="6:8" x14ac:dyDescent="0.25">
      <c r="F102" s="1" t="str">
        <f>IF(Sequenza!A98&lt;=$C$8,Sequenza!A98,"")</f>
        <v/>
      </c>
      <c r="G102" s="1" t="str">
        <f t="shared" si="2"/>
        <v/>
      </c>
      <c r="H102" s="1" t="str">
        <f t="shared" si="3"/>
        <v/>
      </c>
    </row>
    <row r="103" spans="6:8" x14ac:dyDescent="0.25">
      <c r="F103" s="1" t="str">
        <f>IF(Sequenza!A99&lt;=$C$8,Sequenza!A99,"")</f>
        <v/>
      </c>
      <c r="G103" s="1" t="str">
        <f t="shared" si="2"/>
        <v/>
      </c>
      <c r="H103" s="1" t="str">
        <f t="shared" si="3"/>
        <v/>
      </c>
    </row>
    <row r="104" spans="6:8" x14ac:dyDescent="0.25">
      <c r="F104" s="1" t="str">
        <f>IF(Sequenza!A100&lt;=$C$8,Sequenza!A100,"")</f>
        <v/>
      </c>
      <c r="G104" s="1" t="str">
        <f t="shared" si="2"/>
        <v/>
      </c>
      <c r="H104" s="1" t="str">
        <f t="shared" si="3"/>
        <v/>
      </c>
    </row>
    <row r="105" spans="6:8" x14ac:dyDescent="0.25">
      <c r="F105" s="1" t="str">
        <f>IF(Sequenza!A101&lt;=$C$8,Sequenza!A101,"")</f>
        <v/>
      </c>
      <c r="G105" s="1" t="str">
        <f t="shared" si="2"/>
        <v/>
      </c>
      <c r="H105" s="1" t="str">
        <f t="shared" si="3"/>
        <v/>
      </c>
    </row>
  </sheetData>
  <hyperlinks>
    <hyperlink ref="A2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4" zoomScale="145" zoomScaleNormal="145" workbookViewId="0">
      <selection activeCell="D18" sqref="D18"/>
    </sheetView>
  </sheetViews>
  <sheetFormatPr defaultRowHeight="15" x14ac:dyDescent="0.25"/>
  <cols>
    <col min="3" max="4" width="9.7109375" bestFit="1" customWidth="1"/>
    <col min="9" max="9" width="10.5703125" customWidth="1"/>
  </cols>
  <sheetData>
    <row r="1" spans="1:9" x14ac:dyDescent="0.25">
      <c r="A1" s="4" t="s">
        <v>9</v>
      </c>
      <c r="B1" s="4"/>
      <c r="C1" s="4"/>
      <c r="F1" s="1" t="s">
        <v>10</v>
      </c>
      <c r="G1" s="1"/>
      <c r="H1" s="1"/>
      <c r="I1" s="1"/>
    </row>
    <row r="2" spans="1:9" x14ac:dyDescent="0.25">
      <c r="A2" s="6" t="s">
        <v>33</v>
      </c>
      <c r="F2" s="1"/>
      <c r="G2" s="1"/>
      <c r="H2" s="1"/>
    </row>
    <row r="3" spans="1:9" x14ac:dyDescent="0.25">
      <c r="F3" s="1"/>
      <c r="G3" s="1"/>
      <c r="H3" s="1"/>
    </row>
    <row r="4" spans="1:9" x14ac:dyDescent="0.25">
      <c r="F4" s="3" t="s">
        <v>4</v>
      </c>
      <c r="G4" s="3" t="s">
        <v>5</v>
      </c>
      <c r="H4" s="3" t="s">
        <v>12</v>
      </c>
    </row>
    <row r="5" spans="1:9" x14ac:dyDescent="0.25">
      <c r="F5" s="1">
        <v>1</v>
      </c>
      <c r="G5" s="1">
        <f>$C$8*(1-$C$8)^(F5-1)</f>
        <v>0.1</v>
      </c>
      <c r="H5" s="1">
        <f>G5</f>
        <v>0.1</v>
      </c>
    </row>
    <row r="6" spans="1:9" x14ac:dyDescent="0.25">
      <c r="F6" s="1">
        <v>2</v>
      </c>
      <c r="G6" s="1">
        <f t="shared" ref="G6:G69" si="0">$C$8*(1-$C$8)^(F6-1)</f>
        <v>9.0000000000000011E-2</v>
      </c>
      <c r="H6" s="1">
        <f>H5+G6</f>
        <v>0.19</v>
      </c>
    </row>
    <row r="7" spans="1:9" x14ac:dyDescent="0.25">
      <c r="B7" t="s">
        <v>13</v>
      </c>
      <c r="F7" s="1">
        <v>3</v>
      </c>
      <c r="G7" s="1">
        <f t="shared" si="0"/>
        <v>8.1000000000000016E-2</v>
      </c>
      <c r="H7" s="1">
        <f t="shared" ref="H7:H70" si="1">H6+G7</f>
        <v>0.27100000000000002</v>
      </c>
    </row>
    <row r="8" spans="1:9" x14ac:dyDescent="0.25">
      <c r="B8" t="s">
        <v>16</v>
      </c>
      <c r="C8" s="4">
        <v>0.1</v>
      </c>
      <c r="D8" t="s">
        <v>17</v>
      </c>
      <c r="F8" s="1">
        <v>4</v>
      </c>
      <c r="G8" s="1">
        <f t="shared" si="0"/>
        <v>7.2900000000000006E-2</v>
      </c>
      <c r="H8" s="1">
        <f t="shared" si="1"/>
        <v>0.34390000000000004</v>
      </c>
    </row>
    <row r="9" spans="1:9" x14ac:dyDescent="0.25">
      <c r="F9" s="1">
        <v>5</v>
      </c>
      <c r="G9" s="1">
        <f t="shared" si="0"/>
        <v>6.5610000000000016E-2</v>
      </c>
      <c r="H9" s="1">
        <f t="shared" si="1"/>
        <v>0.40951000000000004</v>
      </c>
    </row>
    <row r="10" spans="1:9" x14ac:dyDescent="0.25">
      <c r="B10" t="s">
        <v>18</v>
      </c>
      <c r="C10">
        <f>1/C8</f>
        <v>10</v>
      </c>
      <c r="F10" s="1">
        <v>6</v>
      </c>
      <c r="G10" s="1">
        <f t="shared" si="0"/>
        <v>5.9049000000000018E-2</v>
      </c>
      <c r="H10" s="1">
        <f t="shared" si="1"/>
        <v>0.46855900000000006</v>
      </c>
    </row>
    <row r="11" spans="1:9" x14ac:dyDescent="0.25">
      <c r="B11" t="s">
        <v>19</v>
      </c>
      <c r="C11">
        <f>ROUND(LOG(0.5,1-C8),0)</f>
        <v>7</v>
      </c>
      <c r="F11" s="1">
        <v>7</v>
      </c>
      <c r="G11" s="1">
        <f t="shared" si="0"/>
        <v>5.314410000000002E-2</v>
      </c>
      <c r="H11" s="1">
        <f t="shared" si="1"/>
        <v>0.52170310000000009</v>
      </c>
    </row>
    <row r="12" spans="1:9" x14ac:dyDescent="0.25">
      <c r="B12" t="s">
        <v>20</v>
      </c>
      <c r="C12">
        <f>(1-C8)/C8^2</f>
        <v>89.999999999999986</v>
      </c>
      <c r="F12" s="1">
        <v>8</v>
      </c>
      <c r="G12" s="1">
        <f t="shared" si="0"/>
        <v>4.7829690000000015E-2</v>
      </c>
      <c r="H12" s="1">
        <f t="shared" si="1"/>
        <v>0.56953279000000012</v>
      </c>
    </row>
    <row r="13" spans="1:9" x14ac:dyDescent="0.25">
      <c r="B13" t="s">
        <v>21</v>
      </c>
      <c r="C13">
        <f>SQRT(C12)</f>
        <v>9.4868329805051381</v>
      </c>
      <c r="F13" s="1">
        <v>9</v>
      </c>
      <c r="G13" s="1">
        <f t="shared" si="0"/>
        <v>4.3046721000000017E-2</v>
      </c>
      <c r="H13" s="1">
        <f t="shared" si="1"/>
        <v>0.61257951100000019</v>
      </c>
    </row>
    <row r="14" spans="1:9" x14ac:dyDescent="0.25">
      <c r="F14" s="1">
        <v>10</v>
      </c>
      <c r="G14" s="1">
        <f t="shared" si="0"/>
        <v>3.874204890000002E-2</v>
      </c>
      <c r="H14" s="1">
        <f t="shared" si="1"/>
        <v>0.65132155990000018</v>
      </c>
    </row>
    <row r="15" spans="1:9" x14ac:dyDescent="0.25">
      <c r="F15" s="1">
        <v>11</v>
      </c>
      <c r="G15" s="1">
        <f t="shared" si="0"/>
        <v>3.4867844010000017E-2</v>
      </c>
      <c r="H15" s="1">
        <f t="shared" si="1"/>
        <v>0.68618940391000016</v>
      </c>
    </row>
    <row r="16" spans="1:9" x14ac:dyDescent="0.25">
      <c r="B16" s="2" t="s">
        <v>4</v>
      </c>
      <c r="C16" s="2" t="s">
        <v>5</v>
      </c>
      <c r="D16" s="2" t="s">
        <v>12</v>
      </c>
      <c r="F16" s="1">
        <v>12</v>
      </c>
      <c r="G16" s="1">
        <f t="shared" si="0"/>
        <v>3.138105960900002E-2</v>
      </c>
      <c r="H16" s="1">
        <f t="shared" si="1"/>
        <v>0.71757046351900022</v>
      </c>
    </row>
    <row r="17" spans="2:8" x14ac:dyDescent="0.25">
      <c r="B17" s="4">
        <v>1</v>
      </c>
      <c r="C17">
        <f>C8*(1-C8)^(B17-1)</f>
        <v>0.1</v>
      </c>
      <c r="F17" s="1">
        <v>13</v>
      </c>
      <c r="G17" s="1">
        <f t="shared" si="0"/>
        <v>2.8242953648100019E-2</v>
      </c>
      <c r="H17" s="1">
        <f t="shared" si="1"/>
        <v>0.74581341716710026</v>
      </c>
    </row>
    <row r="18" spans="2:8" x14ac:dyDescent="0.25">
      <c r="F18" s="1">
        <v>14</v>
      </c>
      <c r="G18" s="1">
        <f t="shared" si="0"/>
        <v>2.541865828329002E-2</v>
      </c>
      <c r="H18" s="1">
        <f t="shared" si="1"/>
        <v>0.7712320754503903</v>
      </c>
    </row>
    <row r="19" spans="2:8" x14ac:dyDescent="0.25">
      <c r="F19" s="1">
        <v>15</v>
      </c>
      <c r="G19" s="1">
        <f t="shared" si="0"/>
        <v>2.2876792454961017E-2</v>
      </c>
      <c r="H19" s="1">
        <f t="shared" si="1"/>
        <v>0.79410886790535129</v>
      </c>
    </row>
    <row r="20" spans="2:8" x14ac:dyDescent="0.25">
      <c r="B20" s="2" t="s">
        <v>22</v>
      </c>
      <c r="C20" s="2" t="s">
        <v>23</v>
      </c>
      <c r="F20" s="1">
        <v>16</v>
      </c>
      <c r="G20" s="1">
        <f t="shared" si="0"/>
        <v>2.0589113209464913E-2</v>
      </c>
      <c r="H20" s="1">
        <f t="shared" si="1"/>
        <v>0.81469798111481617</v>
      </c>
    </row>
    <row r="21" spans="2:8" x14ac:dyDescent="0.25">
      <c r="B21" s="4">
        <v>0.4</v>
      </c>
      <c r="C21">
        <f>ROUND(LOG(1-B21,1-C8),0)</f>
        <v>5</v>
      </c>
      <c r="F21" s="1">
        <v>17</v>
      </c>
      <c r="G21" s="1">
        <f t="shared" si="0"/>
        <v>1.8530201888518425E-2</v>
      </c>
      <c r="H21" s="1">
        <f t="shared" si="1"/>
        <v>0.83322818300333457</v>
      </c>
    </row>
    <row r="22" spans="2:8" x14ac:dyDescent="0.25">
      <c r="F22" s="1">
        <v>18</v>
      </c>
      <c r="G22" s="1">
        <f t="shared" si="0"/>
        <v>1.6677181699666584E-2</v>
      </c>
      <c r="H22" s="1">
        <f t="shared" si="1"/>
        <v>0.84990536470300115</v>
      </c>
    </row>
    <row r="23" spans="2:8" x14ac:dyDescent="0.25">
      <c r="F23" s="1">
        <v>19</v>
      </c>
      <c r="G23" s="1">
        <f t="shared" si="0"/>
        <v>1.5009463529699923E-2</v>
      </c>
      <c r="H23" s="1">
        <f t="shared" si="1"/>
        <v>0.86491482823270105</v>
      </c>
    </row>
    <row r="24" spans="2:8" x14ac:dyDescent="0.25">
      <c r="F24" s="1">
        <v>20</v>
      </c>
      <c r="G24" s="1">
        <f t="shared" si="0"/>
        <v>1.3508517176729934E-2</v>
      </c>
      <c r="H24" s="1">
        <f t="shared" si="1"/>
        <v>0.87842334540943101</v>
      </c>
    </row>
    <row r="25" spans="2:8" x14ac:dyDescent="0.25">
      <c r="F25" s="1">
        <v>21</v>
      </c>
      <c r="G25" s="1">
        <f t="shared" si="0"/>
        <v>1.2157665459056942E-2</v>
      </c>
      <c r="H25" s="1">
        <f t="shared" si="1"/>
        <v>0.89058101086848795</v>
      </c>
    </row>
    <row r="26" spans="2:8" x14ac:dyDescent="0.25">
      <c r="F26" s="1">
        <v>22</v>
      </c>
      <c r="G26" s="1">
        <f t="shared" si="0"/>
        <v>1.0941898913151248E-2</v>
      </c>
      <c r="H26" s="1">
        <f t="shared" si="1"/>
        <v>0.90152290978163918</v>
      </c>
    </row>
    <row r="27" spans="2:8" x14ac:dyDescent="0.25">
      <c r="F27" s="1">
        <v>23</v>
      </c>
      <c r="G27" s="1">
        <f t="shared" si="0"/>
        <v>9.8477090218361246E-3</v>
      </c>
      <c r="H27" s="1">
        <f t="shared" si="1"/>
        <v>0.91137061880347525</v>
      </c>
    </row>
    <row r="28" spans="2:8" x14ac:dyDescent="0.25">
      <c r="F28" s="1">
        <v>24</v>
      </c>
      <c r="G28" s="1">
        <f t="shared" si="0"/>
        <v>8.8629381196525109E-3</v>
      </c>
      <c r="H28" s="1">
        <f t="shared" si="1"/>
        <v>0.9202335569231278</v>
      </c>
    </row>
    <row r="29" spans="2:8" x14ac:dyDescent="0.25">
      <c r="F29" s="1">
        <v>25</v>
      </c>
      <c r="G29" s="1">
        <f t="shared" si="0"/>
        <v>7.9766443076872608E-3</v>
      </c>
      <c r="H29" s="1">
        <f t="shared" si="1"/>
        <v>0.9282102012308151</v>
      </c>
    </row>
    <row r="30" spans="2:8" x14ac:dyDescent="0.25">
      <c r="F30" s="1">
        <v>26</v>
      </c>
      <c r="G30" s="1">
        <f t="shared" si="0"/>
        <v>7.1789798769185346E-3</v>
      </c>
      <c r="H30" s="1">
        <f t="shared" si="1"/>
        <v>0.93538918110773361</v>
      </c>
    </row>
    <row r="31" spans="2:8" x14ac:dyDescent="0.25">
      <c r="F31" s="1">
        <v>27</v>
      </c>
      <c r="G31" s="1">
        <f t="shared" si="0"/>
        <v>6.4610818892266823E-3</v>
      </c>
      <c r="H31" s="1">
        <f t="shared" si="1"/>
        <v>0.94185026299696029</v>
      </c>
    </row>
    <row r="32" spans="2:8" x14ac:dyDescent="0.25">
      <c r="F32" s="1">
        <v>28</v>
      </c>
      <c r="G32" s="1">
        <f t="shared" si="0"/>
        <v>5.8149737003040138E-3</v>
      </c>
      <c r="H32" s="1">
        <f t="shared" si="1"/>
        <v>0.94766523669726432</v>
      </c>
    </row>
    <row r="33" spans="6:8" x14ac:dyDescent="0.25">
      <c r="F33" s="1">
        <v>29</v>
      </c>
      <c r="G33" s="1">
        <f t="shared" si="0"/>
        <v>5.2334763302736131E-3</v>
      </c>
      <c r="H33" s="1">
        <f t="shared" si="1"/>
        <v>0.95289871302753792</v>
      </c>
    </row>
    <row r="34" spans="6:8" x14ac:dyDescent="0.25">
      <c r="F34" s="1">
        <v>30</v>
      </c>
      <c r="G34" s="1">
        <f t="shared" si="0"/>
        <v>4.7101286972462521E-3</v>
      </c>
      <c r="H34" s="1">
        <f t="shared" si="1"/>
        <v>0.95760884172478422</v>
      </c>
    </row>
    <row r="35" spans="6:8" x14ac:dyDescent="0.25">
      <c r="F35" s="1">
        <v>31</v>
      </c>
      <c r="G35" s="1">
        <f t="shared" si="0"/>
        <v>4.2391158275216266E-3</v>
      </c>
      <c r="H35" s="1">
        <f t="shared" si="1"/>
        <v>0.9618479575523059</v>
      </c>
    </row>
    <row r="36" spans="6:8" x14ac:dyDescent="0.25">
      <c r="F36" s="1">
        <v>32</v>
      </c>
      <c r="G36" s="1">
        <f t="shared" si="0"/>
        <v>3.8152042447694638E-3</v>
      </c>
      <c r="H36" s="1">
        <f t="shared" si="1"/>
        <v>0.96566316179707534</v>
      </c>
    </row>
    <row r="37" spans="6:8" x14ac:dyDescent="0.25">
      <c r="F37" s="1">
        <v>33</v>
      </c>
      <c r="G37" s="1">
        <f t="shared" si="0"/>
        <v>3.4336838202925178E-3</v>
      </c>
      <c r="H37" s="1">
        <f t="shared" si="1"/>
        <v>0.96909684561736786</v>
      </c>
    </row>
    <row r="38" spans="6:8" x14ac:dyDescent="0.25">
      <c r="F38" s="1">
        <v>34</v>
      </c>
      <c r="G38" s="1">
        <f t="shared" si="0"/>
        <v>3.0903154382632661E-3</v>
      </c>
      <c r="H38" s="1">
        <f t="shared" si="1"/>
        <v>0.97218716105563108</v>
      </c>
    </row>
    <row r="39" spans="6:8" x14ac:dyDescent="0.25">
      <c r="F39" s="1">
        <v>35</v>
      </c>
      <c r="G39" s="1">
        <f t="shared" si="0"/>
        <v>2.7812838944369397E-3</v>
      </c>
      <c r="H39" s="1">
        <f t="shared" si="1"/>
        <v>0.97496844495006807</v>
      </c>
    </row>
    <row r="40" spans="6:8" x14ac:dyDescent="0.25">
      <c r="F40" s="1">
        <v>36</v>
      </c>
      <c r="G40" s="1">
        <f t="shared" si="0"/>
        <v>2.503155504993246E-3</v>
      </c>
      <c r="H40" s="1">
        <f t="shared" si="1"/>
        <v>0.97747160045506132</v>
      </c>
    </row>
    <row r="41" spans="6:8" x14ac:dyDescent="0.25">
      <c r="F41" s="1">
        <v>37</v>
      </c>
      <c r="G41" s="1">
        <f t="shared" si="0"/>
        <v>2.2528399544939214E-3</v>
      </c>
      <c r="H41" s="1">
        <f t="shared" si="1"/>
        <v>0.9797244404095552</v>
      </c>
    </row>
    <row r="42" spans="6:8" x14ac:dyDescent="0.25">
      <c r="F42" s="1">
        <v>38</v>
      </c>
      <c r="G42" s="1">
        <f t="shared" si="0"/>
        <v>2.0275559590445295E-3</v>
      </c>
      <c r="H42" s="1">
        <f t="shared" si="1"/>
        <v>0.98175199636859978</v>
      </c>
    </row>
    <row r="43" spans="6:8" x14ac:dyDescent="0.25">
      <c r="F43" s="1">
        <v>39</v>
      </c>
      <c r="G43" s="1">
        <f t="shared" si="0"/>
        <v>1.8248003631400765E-3</v>
      </c>
      <c r="H43" s="1">
        <f t="shared" si="1"/>
        <v>0.98357679673173981</v>
      </c>
    </row>
    <row r="44" spans="6:8" x14ac:dyDescent="0.25">
      <c r="F44" s="1">
        <v>40</v>
      </c>
      <c r="G44" s="1">
        <f t="shared" si="0"/>
        <v>1.6423203268260689E-3</v>
      </c>
      <c r="H44" s="1">
        <f t="shared" si="1"/>
        <v>0.98521911705856591</v>
      </c>
    </row>
    <row r="45" spans="6:8" x14ac:dyDescent="0.25">
      <c r="F45" s="1">
        <v>41</v>
      </c>
      <c r="G45" s="1">
        <f t="shared" si="0"/>
        <v>1.478088294143462E-3</v>
      </c>
      <c r="H45" s="1">
        <f t="shared" si="1"/>
        <v>0.98669720535270933</v>
      </c>
    </row>
    <row r="46" spans="6:8" x14ac:dyDescent="0.25">
      <c r="F46" s="1">
        <v>42</v>
      </c>
      <c r="G46" s="1">
        <f t="shared" si="0"/>
        <v>1.3302794647291158E-3</v>
      </c>
      <c r="H46" s="1">
        <f t="shared" si="1"/>
        <v>0.98802748481743841</v>
      </c>
    </row>
    <row r="47" spans="6:8" x14ac:dyDescent="0.25">
      <c r="F47" s="1">
        <v>43</v>
      </c>
      <c r="G47" s="1">
        <f t="shared" si="0"/>
        <v>1.1972515182562043E-3</v>
      </c>
      <c r="H47" s="1">
        <f t="shared" si="1"/>
        <v>0.98922473633569463</v>
      </c>
    </row>
    <row r="48" spans="6:8" x14ac:dyDescent="0.25">
      <c r="F48" s="1">
        <v>44</v>
      </c>
      <c r="G48" s="1">
        <f t="shared" si="0"/>
        <v>1.0775263664305841E-3</v>
      </c>
      <c r="H48" s="1">
        <f t="shared" si="1"/>
        <v>0.99030226270212518</v>
      </c>
    </row>
    <row r="49" spans="6:8" x14ac:dyDescent="0.25">
      <c r="F49" s="1">
        <v>45</v>
      </c>
      <c r="G49" s="1">
        <f t="shared" si="0"/>
        <v>9.6977372978752571E-4</v>
      </c>
      <c r="H49" s="1">
        <f t="shared" si="1"/>
        <v>0.99127203643191275</v>
      </c>
    </row>
    <row r="50" spans="6:8" x14ac:dyDescent="0.25">
      <c r="F50" s="1">
        <v>46</v>
      </c>
      <c r="G50" s="1">
        <f t="shared" si="0"/>
        <v>8.727963568087734E-4</v>
      </c>
      <c r="H50" s="1">
        <f t="shared" si="1"/>
        <v>0.99214483278872156</v>
      </c>
    </row>
    <row r="51" spans="6:8" x14ac:dyDescent="0.25">
      <c r="F51" s="1">
        <v>47</v>
      </c>
      <c r="G51" s="1">
        <f t="shared" si="0"/>
        <v>7.8551672112789578E-4</v>
      </c>
      <c r="H51" s="1">
        <f t="shared" si="1"/>
        <v>0.99293034950984949</v>
      </c>
    </row>
    <row r="52" spans="6:8" x14ac:dyDescent="0.25">
      <c r="F52" s="1">
        <v>48</v>
      </c>
      <c r="G52" s="1">
        <f t="shared" si="0"/>
        <v>7.0696504901510626E-4</v>
      </c>
      <c r="H52" s="1">
        <f t="shared" si="1"/>
        <v>0.99363731455886461</v>
      </c>
    </row>
    <row r="53" spans="6:8" x14ac:dyDescent="0.25">
      <c r="F53" s="1">
        <v>49</v>
      </c>
      <c r="G53" s="1">
        <f t="shared" si="0"/>
        <v>6.3626854411359581E-4</v>
      </c>
      <c r="H53" s="1">
        <f t="shared" si="1"/>
        <v>0.9942735831029782</v>
      </c>
    </row>
    <row r="54" spans="6:8" x14ac:dyDescent="0.25">
      <c r="F54" s="1">
        <v>50</v>
      </c>
      <c r="G54" s="1">
        <f t="shared" si="0"/>
        <v>5.7264168970223622E-4</v>
      </c>
      <c r="H54" s="1">
        <f t="shared" si="1"/>
        <v>0.99484622479268048</v>
      </c>
    </row>
    <row r="55" spans="6:8" x14ac:dyDescent="0.25">
      <c r="F55" s="1">
        <v>51</v>
      </c>
      <c r="G55" s="1">
        <f t="shared" si="0"/>
        <v>5.1537752073201255E-4</v>
      </c>
      <c r="H55" s="1">
        <f t="shared" si="1"/>
        <v>0.99536160231341253</v>
      </c>
    </row>
    <row r="56" spans="6:8" x14ac:dyDescent="0.25">
      <c r="F56" s="1">
        <v>52</v>
      </c>
      <c r="G56" s="1">
        <f t="shared" si="0"/>
        <v>4.6383976865881137E-4</v>
      </c>
      <c r="H56" s="1">
        <f t="shared" si="1"/>
        <v>0.99582544208207135</v>
      </c>
    </row>
    <row r="57" spans="6:8" x14ac:dyDescent="0.25">
      <c r="F57" s="1">
        <v>53</v>
      </c>
      <c r="G57" s="1">
        <f t="shared" si="0"/>
        <v>4.1745579179293027E-4</v>
      </c>
      <c r="H57" s="1">
        <f t="shared" si="1"/>
        <v>0.99624289787386433</v>
      </c>
    </row>
    <row r="58" spans="6:8" x14ac:dyDescent="0.25">
      <c r="F58" s="1">
        <v>54</v>
      </c>
      <c r="G58" s="1">
        <f t="shared" si="0"/>
        <v>3.7571021261363727E-4</v>
      </c>
      <c r="H58" s="1">
        <f t="shared" si="1"/>
        <v>0.99661860808647795</v>
      </c>
    </row>
    <row r="59" spans="6:8" x14ac:dyDescent="0.25">
      <c r="F59" s="1">
        <v>55</v>
      </c>
      <c r="G59" s="1">
        <f t="shared" si="0"/>
        <v>3.3813919135227354E-4</v>
      </c>
      <c r="H59" s="1">
        <f t="shared" si="1"/>
        <v>0.99695674727783024</v>
      </c>
    </row>
    <row r="60" spans="6:8" x14ac:dyDescent="0.25">
      <c r="F60" s="1">
        <v>56</v>
      </c>
      <c r="G60" s="1">
        <f t="shared" si="0"/>
        <v>3.043252722170462E-4</v>
      </c>
      <c r="H60" s="1">
        <f t="shared" si="1"/>
        <v>0.99726107255004726</v>
      </c>
    </row>
    <row r="61" spans="6:8" x14ac:dyDescent="0.25">
      <c r="F61" s="1">
        <v>57</v>
      </c>
      <c r="G61" s="1">
        <f t="shared" si="0"/>
        <v>2.7389274499534159E-4</v>
      </c>
      <c r="H61" s="1">
        <f t="shared" si="1"/>
        <v>0.9975349652950426</v>
      </c>
    </row>
    <row r="62" spans="6:8" x14ac:dyDescent="0.25">
      <c r="F62" s="1">
        <v>58</v>
      </c>
      <c r="G62" s="1">
        <f t="shared" si="0"/>
        <v>2.4650347049580743E-4</v>
      </c>
      <c r="H62" s="1">
        <f t="shared" si="1"/>
        <v>0.99778146876553842</v>
      </c>
    </row>
    <row r="63" spans="6:8" x14ac:dyDescent="0.25">
      <c r="F63" s="1">
        <v>59</v>
      </c>
      <c r="G63" s="1">
        <f t="shared" si="0"/>
        <v>2.218531234462267E-4</v>
      </c>
      <c r="H63" s="1">
        <f t="shared" si="1"/>
        <v>0.99800332188898466</v>
      </c>
    </row>
    <row r="64" spans="6:8" x14ac:dyDescent="0.25">
      <c r="F64" s="1">
        <v>60</v>
      </c>
      <c r="G64" s="1">
        <f t="shared" si="0"/>
        <v>1.9966781110160406E-4</v>
      </c>
      <c r="H64" s="1">
        <f t="shared" si="1"/>
        <v>0.99820298970008625</v>
      </c>
    </row>
    <row r="65" spans="6:8" x14ac:dyDescent="0.25">
      <c r="F65" s="1">
        <v>61</v>
      </c>
      <c r="G65" s="1">
        <f t="shared" si="0"/>
        <v>1.7970102999144367E-4</v>
      </c>
      <c r="H65" s="1">
        <f t="shared" si="1"/>
        <v>0.99838269073007768</v>
      </c>
    </row>
    <row r="66" spans="6:8" x14ac:dyDescent="0.25">
      <c r="F66" s="1">
        <v>62</v>
      </c>
      <c r="G66" s="1">
        <f t="shared" si="0"/>
        <v>1.6173092699229931E-4</v>
      </c>
      <c r="H66" s="1">
        <f t="shared" si="1"/>
        <v>0.99854442165707002</v>
      </c>
    </row>
    <row r="67" spans="6:8" x14ac:dyDescent="0.25">
      <c r="F67" s="1">
        <v>63</v>
      </c>
      <c r="G67" s="1">
        <f t="shared" si="0"/>
        <v>1.4555783429306938E-4</v>
      </c>
      <c r="H67" s="1">
        <f t="shared" si="1"/>
        <v>0.99868997949136307</v>
      </c>
    </row>
    <row r="68" spans="6:8" x14ac:dyDescent="0.25">
      <c r="F68" s="1">
        <v>64</v>
      </c>
      <c r="G68" s="1">
        <f t="shared" si="0"/>
        <v>1.3100205086376244E-4</v>
      </c>
      <c r="H68" s="1">
        <f t="shared" si="1"/>
        <v>0.99882098154222687</v>
      </c>
    </row>
    <row r="69" spans="6:8" x14ac:dyDescent="0.25">
      <c r="F69" s="1">
        <v>65</v>
      </c>
      <c r="G69" s="1">
        <f t="shared" si="0"/>
        <v>1.1790184577738621E-4</v>
      </c>
      <c r="H69" s="1">
        <f t="shared" si="1"/>
        <v>0.9989388833880043</v>
      </c>
    </row>
    <row r="70" spans="6:8" x14ac:dyDescent="0.25">
      <c r="F70" s="1">
        <v>66</v>
      </c>
      <c r="G70" s="1">
        <f t="shared" ref="G70:G105" si="2">$C$8*(1-$C$8)^(F70-1)</f>
        <v>1.0611166119964759E-4</v>
      </c>
      <c r="H70" s="1">
        <f t="shared" si="1"/>
        <v>0.99904499504920397</v>
      </c>
    </row>
    <row r="71" spans="6:8" x14ac:dyDescent="0.25">
      <c r="F71" s="1">
        <v>67</v>
      </c>
      <c r="G71" s="1">
        <f t="shared" si="2"/>
        <v>9.5500495079682833E-5</v>
      </c>
      <c r="H71" s="1">
        <f t="shared" ref="H71:H105" si="3">H70+G71</f>
        <v>0.99914049554428364</v>
      </c>
    </row>
    <row r="72" spans="6:8" x14ac:dyDescent="0.25">
      <c r="F72" s="1">
        <v>68</v>
      </c>
      <c r="G72" s="1">
        <f t="shared" si="2"/>
        <v>8.5950445571714564E-5</v>
      </c>
      <c r="H72" s="1">
        <f t="shared" si="3"/>
        <v>0.99922644598985533</v>
      </c>
    </row>
    <row r="73" spans="6:8" x14ac:dyDescent="0.25">
      <c r="F73" s="1">
        <v>69</v>
      </c>
      <c r="G73" s="1">
        <f t="shared" si="2"/>
        <v>7.7355401014543113E-5</v>
      </c>
      <c r="H73" s="1">
        <f t="shared" si="3"/>
        <v>0.99930380139086983</v>
      </c>
    </row>
    <row r="74" spans="6:8" x14ac:dyDescent="0.25">
      <c r="F74" s="1">
        <v>70</v>
      </c>
      <c r="G74" s="1">
        <f t="shared" si="2"/>
        <v>6.9619860913088796E-5</v>
      </c>
      <c r="H74" s="1">
        <f t="shared" si="3"/>
        <v>0.99937342125178297</v>
      </c>
    </row>
    <row r="75" spans="6:8" x14ac:dyDescent="0.25">
      <c r="F75" s="1">
        <v>71</v>
      </c>
      <c r="G75" s="1">
        <f t="shared" si="2"/>
        <v>6.2657874821779925E-5</v>
      </c>
      <c r="H75" s="1">
        <f t="shared" si="3"/>
        <v>0.9994360791266047</v>
      </c>
    </row>
    <row r="76" spans="6:8" x14ac:dyDescent="0.25">
      <c r="F76" s="1">
        <v>72</v>
      </c>
      <c r="G76" s="1">
        <f t="shared" si="2"/>
        <v>5.6392087339601925E-5</v>
      </c>
      <c r="H76" s="1">
        <f t="shared" si="3"/>
        <v>0.99949247121394436</v>
      </c>
    </row>
    <row r="77" spans="6:8" x14ac:dyDescent="0.25">
      <c r="F77" s="1">
        <v>73</v>
      </c>
      <c r="G77" s="1">
        <f t="shared" si="2"/>
        <v>5.0752878605641737E-5</v>
      </c>
      <c r="H77" s="1">
        <f t="shared" si="3"/>
        <v>0.99954322409255003</v>
      </c>
    </row>
    <row r="78" spans="6:8" x14ac:dyDescent="0.25">
      <c r="F78" s="1">
        <v>74</v>
      </c>
      <c r="G78" s="1">
        <f t="shared" si="2"/>
        <v>4.5677590745077567E-5</v>
      </c>
      <c r="H78" s="1">
        <f t="shared" si="3"/>
        <v>0.99958890168329506</v>
      </c>
    </row>
    <row r="79" spans="6:8" x14ac:dyDescent="0.25">
      <c r="F79" s="1">
        <v>75</v>
      </c>
      <c r="G79" s="1">
        <f t="shared" si="2"/>
        <v>4.1109831670569817E-5</v>
      </c>
      <c r="H79" s="1">
        <f t="shared" si="3"/>
        <v>0.99963001151496567</v>
      </c>
    </row>
    <row r="80" spans="6:8" x14ac:dyDescent="0.25">
      <c r="F80" s="1">
        <v>76</v>
      </c>
      <c r="G80" s="1">
        <f t="shared" si="2"/>
        <v>3.699884850351284E-5</v>
      </c>
      <c r="H80" s="1">
        <f t="shared" si="3"/>
        <v>0.99966701036346917</v>
      </c>
    </row>
    <row r="81" spans="6:8" x14ac:dyDescent="0.25">
      <c r="F81" s="1">
        <v>77</v>
      </c>
      <c r="G81" s="1">
        <f t="shared" si="2"/>
        <v>3.3298963653161552E-5</v>
      </c>
      <c r="H81" s="1">
        <f t="shared" si="3"/>
        <v>0.99970030932712228</v>
      </c>
    </row>
    <row r="82" spans="6:8" x14ac:dyDescent="0.25">
      <c r="F82" s="1">
        <v>78</v>
      </c>
      <c r="G82" s="1">
        <f t="shared" si="2"/>
        <v>2.9969067287845401E-5</v>
      </c>
      <c r="H82" s="1">
        <f t="shared" si="3"/>
        <v>0.99973027839441009</v>
      </c>
    </row>
    <row r="83" spans="6:8" x14ac:dyDescent="0.25">
      <c r="F83" s="1">
        <v>79</v>
      </c>
      <c r="G83" s="1">
        <f t="shared" si="2"/>
        <v>2.6972160559060861E-5</v>
      </c>
      <c r="H83" s="1">
        <f t="shared" si="3"/>
        <v>0.99975725055496911</v>
      </c>
    </row>
    <row r="84" spans="6:8" x14ac:dyDescent="0.25">
      <c r="F84" s="1">
        <v>80</v>
      </c>
      <c r="G84" s="1">
        <f t="shared" si="2"/>
        <v>2.4274944503154773E-5</v>
      </c>
      <c r="H84" s="1">
        <f t="shared" si="3"/>
        <v>0.9997815254994723</v>
      </c>
    </row>
    <row r="85" spans="6:8" x14ac:dyDescent="0.25">
      <c r="F85" s="1">
        <v>81</v>
      </c>
      <c r="G85" s="1">
        <f t="shared" si="2"/>
        <v>2.1847450052839298E-5</v>
      </c>
      <c r="H85" s="1">
        <f t="shared" si="3"/>
        <v>0.99980337294952515</v>
      </c>
    </row>
    <row r="86" spans="6:8" x14ac:dyDescent="0.25">
      <c r="F86" s="1">
        <v>82</v>
      </c>
      <c r="G86" s="1">
        <f t="shared" si="2"/>
        <v>1.9662705047555372E-5</v>
      </c>
      <c r="H86" s="1">
        <f t="shared" si="3"/>
        <v>0.99982303565457276</v>
      </c>
    </row>
    <row r="87" spans="6:8" x14ac:dyDescent="0.25">
      <c r="F87" s="1">
        <v>83</v>
      </c>
      <c r="G87" s="1">
        <f t="shared" si="2"/>
        <v>1.7696434542799833E-5</v>
      </c>
      <c r="H87" s="1">
        <f t="shared" si="3"/>
        <v>0.9998407320891155</v>
      </c>
    </row>
    <row r="88" spans="6:8" x14ac:dyDescent="0.25">
      <c r="F88" s="1">
        <v>84</v>
      </c>
      <c r="G88" s="1">
        <f t="shared" si="2"/>
        <v>1.5926791088519852E-5</v>
      </c>
      <c r="H88" s="1">
        <f t="shared" si="3"/>
        <v>0.99985665888020403</v>
      </c>
    </row>
    <row r="89" spans="6:8" x14ac:dyDescent="0.25">
      <c r="F89" s="1">
        <v>85</v>
      </c>
      <c r="G89" s="1">
        <f t="shared" si="2"/>
        <v>1.4334111979667867E-5</v>
      </c>
      <c r="H89" s="1">
        <f t="shared" si="3"/>
        <v>0.99987099299218374</v>
      </c>
    </row>
    <row r="90" spans="6:8" x14ac:dyDescent="0.25">
      <c r="F90" s="1">
        <v>86</v>
      </c>
      <c r="G90" s="1">
        <f t="shared" si="2"/>
        <v>1.2900700781701083E-5</v>
      </c>
      <c r="H90" s="1">
        <f t="shared" si="3"/>
        <v>0.99988389369296549</v>
      </c>
    </row>
    <row r="91" spans="6:8" x14ac:dyDescent="0.25">
      <c r="F91" s="1">
        <v>87</v>
      </c>
      <c r="G91" s="1">
        <f t="shared" si="2"/>
        <v>1.1610630703530974E-5</v>
      </c>
      <c r="H91" s="1">
        <f t="shared" si="3"/>
        <v>0.99989550432366903</v>
      </c>
    </row>
    <row r="92" spans="6:8" x14ac:dyDescent="0.25">
      <c r="F92" s="1">
        <v>88</v>
      </c>
      <c r="G92" s="1">
        <f t="shared" si="2"/>
        <v>1.0449567633177876E-5</v>
      </c>
      <c r="H92" s="1">
        <f t="shared" si="3"/>
        <v>0.99990595389130221</v>
      </c>
    </row>
    <row r="93" spans="6:8" x14ac:dyDescent="0.25">
      <c r="F93" s="1">
        <v>89</v>
      </c>
      <c r="G93" s="1">
        <f t="shared" si="2"/>
        <v>9.4046108698600892E-6</v>
      </c>
      <c r="H93" s="1">
        <f t="shared" si="3"/>
        <v>0.99991535850217206</v>
      </c>
    </row>
    <row r="94" spans="6:8" x14ac:dyDescent="0.25">
      <c r="F94" s="1">
        <v>90</v>
      </c>
      <c r="G94" s="1">
        <f t="shared" si="2"/>
        <v>8.4641497828740808E-6</v>
      </c>
      <c r="H94" s="1">
        <f t="shared" si="3"/>
        <v>0.9999238226519549</v>
      </c>
    </row>
    <row r="95" spans="6:8" x14ac:dyDescent="0.25">
      <c r="F95" s="1">
        <v>91</v>
      </c>
      <c r="G95" s="1">
        <f t="shared" si="2"/>
        <v>7.6177348045866732E-6</v>
      </c>
      <c r="H95" s="1">
        <f t="shared" si="3"/>
        <v>0.99993144038675952</v>
      </c>
    </row>
    <row r="96" spans="6:8" x14ac:dyDescent="0.25">
      <c r="F96" s="1">
        <v>92</v>
      </c>
      <c r="G96" s="1">
        <f t="shared" si="2"/>
        <v>6.8559613241280061E-6</v>
      </c>
      <c r="H96" s="1">
        <f t="shared" si="3"/>
        <v>0.99993829634808362</v>
      </c>
    </row>
    <row r="97" spans="6:8" x14ac:dyDescent="0.25">
      <c r="F97" s="1">
        <v>93</v>
      </c>
      <c r="G97" s="1">
        <f t="shared" si="2"/>
        <v>6.1703651917152065E-6</v>
      </c>
      <c r="H97" s="1">
        <f t="shared" si="3"/>
        <v>0.9999444667132753</v>
      </c>
    </row>
    <row r="98" spans="6:8" x14ac:dyDescent="0.25">
      <c r="F98" s="1">
        <v>94</v>
      </c>
      <c r="G98" s="1">
        <f t="shared" si="2"/>
        <v>5.5533286725436855E-6</v>
      </c>
      <c r="H98" s="1">
        <f t="shared" si="3"/>
        <v>0.99995002004194788</v>
      </c>
    </row>
    <row r="99" spans="6:8" x14ac:dyDescent="0.25">
      <c r="F99" s="1">
        <v>95</v>
      </c>
      <c r="G99" s="1">
        <f t="shared" si="2"/>
        <v>4.997995805289317E-6</v>
      </c>
      <c r="H99" s="1">
        <f t="shared" si="3"/>
        <v>0.99995501803775322</v>
      </c>
    </row>
    <row r="100" spans="6:8" x14ac:dyDescent="0.25">
      <c r="F100" s="1">
        <v>96</v>
      </c>
      <c r="G100" s="1">
        <f t="shared" si="2"/>
        <v>4.4981962247603851E-6</v>
      </c>
      <c r="H100" s="1">
        <f t="shared" si="3"/>
        <v>0.99995951623397794</v>
      </c>
    </row>
    <row r="101" spans="6:8" x14ac:dyDescent="0.25">
      <c r="F101" s="1">
        <v>97</v>
      </c>
      <c r="G101" s="1">
        <f t="shared" si="2"/>
        <v>4.0483766022843469E-6</v>
      </c>
      <c r="H101" s="1">
        <f t="shared" si="3"/>
        <v>0.99996356461058022</v>
      </c>
    </row>
    <row r="102" spans="6:8" x14ac:dyDescent="0.25">
      <c r="F102" s="1">
        <v>98</v>
      </c>
      <c r="G102" s="1">
        <f t="shared" si="2"/>
        <v>3.6435389420559126E-6</v>
      </c>
      <c r="H102" s="1">
        <f t="shared" si="3"/>
        <v>0.99996720814952234</v>
      </c>
    </row>
    <row r="103" spans="6:8" x14ac:dyDescent="0.25">
      <c r="F103" s="1">
        <v>99</v>
      </c>
      <c r="G103" s="1">
        <f t="shared" si="2"/>
        <v>3.2791850478503215E-6</v>
      </c>
      <c r="H103" s="1">
        <f t="shared" si="3"/>
        <v>0.99997048733457017</v>
      </c>
    </row>
    <row r="104" spans="6:8" x14ac:dyDescent="0.25">
      <c r="F104" s="1">
        <v>100</v>
      </c>
      <c r="G104" s="1">
        <f t="shared" si="2"/>
        <v>2.9512665430652896E-6</v>
      </c>
      <c r="H104" s="1">
        <f t="shared" si="3"/>
        <v>0.99997343860111321</v>
      </c>
    </row>
    <row r="105" spans="6:8" x14ac:dyDescent="0.25">
      <c r="F105" s="1">
        <v>101</v>
      </c>
      <c r="G105" s="1">
        <f t="shared" si="2"/>
        <v>2.6561398887587608E-6</v>
      </c>
      <c r="H105" s="1">
        <f t="shared" si="3"/>
        <v>0.99997609474100202</v>
      </c>
    </row>
  </sheetData>
  <hyperlinks>
    <hyperlink ref="A2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>
      <selection activeCell="F118" sqref="F118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E79EA8A24A8441A30251F1E3B14AC0" ma:contentTypeVersion="10" ma:contentTypeDescription="Creare un nuovo documento." ma:contentTypeScope="" ma:versionID="c0d21e7695946f3904a33817c83a57f6">
  <xsd:schema xmlns:xsd="http://www.w3.org/2001/XMLSchema" xmlns:xs="http://www.w3.org/2001/XMLSchema" xmlns:p="http://schemas.microsoft.com/office/2006/metadata/properties" xmlns:ns2="869f205f-8a84-4a47-a173-d8bfbb5d59bb" xmlns:ns3="e0b3089f-d57a-49fb-ad45-0b663b955c2f" targetNamespace="http://schemas.microsoft.com/office/2006/metadata/properties" ma:root="true" ma:fieldsID="238bd5225b6ecbfa5de52de0bbd7cd4e" ns2:_="" ns3:_="">
    <xsd:import namespace="869f205f-8a84-4a47-a173-d8bfbb5d59bb"/>
    <xsd:import namespace="e0b3089f-d57a-49fb-ad45-0b663b955c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f205f-8a84-4a47-a173-d8bfbb5d5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3089f-d57a-49fb-ad45-0b663b955c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9EEB7-0DAA-4205-9759-70FAA4F82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f205f-8a84-4a47-a173-d8bfbb5d59bb"/>
    <ds:schemaRef ds:uri="e0b3089f-d57a-49fb-ad45-0b663b955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8F82B-8282-40FB-9AB0-1BA3333FBF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5372F1-3F89-4FB5-B352-8A05DCFEC5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Generica</vt:lpstr>
      <vt:lpstr>Binomiale</vt:lpstr>
      <vt:lpstr>Poisson</vt:lpstr>
      <vt:lpstr>Ipergeometrica</vt:lpstr>
      <vt:lpstr>Geometrica</vt:lpstr>
      <vt:lpstr>Sequenza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Pauli</dc:creator>
  <cp:keywords/>
  <dc:description/>
  <cp:lastModifiedBy>Francesco Pauli</cp:lastModifiedBy>
  <cp:revision/>
  <dcterms:created xsi:type="dcterms:W3CDTF">2021-04-16T09:02:10Z</dcterms:created>
  <dcterms:modified xsi:type="dcterms:W3CDTF">2024-04-17T10:13:29Z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0x010100B5E79EA8A24A8441A30251F1E3B14AC0</vt:lpwstr>
  </property>
</Properties>
</file>