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edericamarini/Desktop/Lavoro/Università desk/Programmazione e controllo/Caso Mozart/"/>
    </mc:Choice>
  </mc:AlternateContent>
  <xr:revisionPtr revIDLastSave="0" documentId="13_ncr:1_{FD6736FA-69E3-5248-9641-FD7C33B04425}" xr6:coauthVersionLast="47" xr6:coauthVersionMax="47" xr10:uidLastSave="{00000000-0000-0000-0000-000000000000}"/>
  <bookViews>
    <workbookView xWindow="2820" yWindow="500" windowWidth="27640" windowHeight="16940" activeTab="5" xr2:uid="{FB94E997-E015-814A-8B48-F856F0A91183}"/>
  </bookViews>
  <sheets>
    <sheet name="All. 6" sheetId="1" r:id="rId1"/>
    <sheet name="All. 7" sheetId="2" r:id="rId2"/>
    <sheet name="All. 8" sheetId="3" r:id="rId3"/>
    <sheet name="All. 9" sheetId="4" r:id="rId4"/>
    <sheet name="All. 10" sheetId="5" r:id="rId5"/>
    <sheet name="All. 11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5" i="2" l="1"/>
  <c r="F9" i="6"/>
  <c r="C7" i="6"/>
  <c r="C9" i="6" s="1"/>
  <c r="D17" i="3"/>
  <c r="C17" i="3"/>
  <c r="D10" i="3"/>
  <c r="C10" i="3"/>
  <c r="J39" i="2"/>
  <c r="I39" i="2"/>
  <c r="E39" i="2"/>
  <c r="D39" i="2"/>
  <c r="J38" i="2"/>
  <c r="I38" i="2"/>
  <c r="E38" i="2"/>
  <c r="D38" i="2"/>
  <c r="J36" i="2"/>
  <c r="I36" i="2"/>
  <c r="E36" i="2"/>
  <c r="D36" i="2"/>
  <c r="N35" i="2"/>
  <c r="C35" i="2"/>
  <c r="F35" i="2" s="1"/>
  <c r="N34" i="2"/>
  <c r="C34" i="2"/>
  <c r="F34" i="2" s="1"/>
  <c r="N33" i="2"/>
  <c r="N32" i="2"/>
  <c r="H32" i="2"/>
  <c r="K32" i="2" s="1"/>
  <c r="C32" i="2"/>
  <c r="C39" i="2" s="1"/>
  <c r="N31" i="2"/>
  <c r="N36" i="2" s="1"/>
  <c r="H31" i="2"/>
  <c r="K31" i="2" s="1"/>
  <c r="C31" i="2"/>
  <c r="F31" i="2" s="1"/>
  <c r="M30" i="2"/>
  <c r="N29" i="2"/>
  <c r="N28" i="2"/>
  <c r="M27" i="2"/>
  <c r="M26" i="2"/>
  <c r="M25" i="2"/>
  <c r="J20" i="2"/>
  <c r="I20" i="2"/>
  <c r="H20" i="2"/>
  <c r="E20" i="2"/>
  <c r="D20" i="2"/>
  <c r="C20" i="2"/>
  <c r="J19" i="2"/>
  <c r="I19" i="2"/>
  <c r="H19" i="2"/>
  <c r="E19" i="2"/>
  <c r="D19" i="2"/>
  <c r="C19" i="2"/>
  <c r="J17" i="2"/>
  <c r="I17" i="2"/>
  <c r="H17" i="2"/>
  <c r="E17" i="2"/>
  <c r="D17" i="2"/>
  <c r="C17" i="2"/>
  <c r="N16" i="2"/>
  <c r="K16" i="2"/>
  <c r="H35" i="2" s="1"/>
  <c r="K35" i="2" s="1"/>
  <c r="F16" i="2"/>
  <c r="N15" i="2"/>
  <c r="K15" i="2"/>
  <c r="H34" i="2" s="1"/>
  <c r="K34" i="2" s="1"/>
  <c r="F15" i="2"/>
  <c r="N14" i="2"/>
  <c r="K14" i="2"/>
  <c r="H33" i="2" s="1"/>
  <c r="F14" i="2"/>
  <c r="C33" i="2" s="1"/>
  <c r="F33" i="2" s="1"/>
  <c r="N13" i="2"/>
  <c r="K13" i="2"/>
  <c r="F13" i="2"/>
  <c r="F20" i="2" s="1"/>
  <c r="N12" i="2"/>
  <c r="K12" i="2"/>
  <c r="F12" i="2"/>
  <c r="M11" i="2"/>
  <c r="K11" i="2"/>
  <c r="H30" i="2" s="1"/>
  <c r="K30" i="2" s="1"/>
  <c r="F11" i="2"/>
  <c r="C30" i="2" s="1"/>
  <c r="F30" i="2" s="1"/>
  <c r="N10" i="2"/>
  <c r="K10" i="2"/>
  <c r="H29" i="2" s="1"/>
  <c r="K29" i="2" s="1"/>
  <c r="F10" i="2"/>
  <c r="C29" i="2" s="1"/>
  <c r="F29" i="2" s="1"/>
  <c r="N9" i="2"/>
  <c r="K9" i="2"/>
  <c r="H28" i="2" s="1"/>
  <c r="K28" i="2" s="1"/>
  <c r="F9" i="2"/>
  <c r="M8" i="2"/>
  <c r="K8" i="2"/>
  <c r="H27" i="2" s="1"/>
  <c r="K27" i="2" s="1"/>
  <c r="F8" i="2"/>
  <c r="C27" i="2" s="1"/>
  <c r="F27" i="2" s="1"/>
  <c r="M7" i="2"/>
  <c r="K7" i="2"/>
  <c r="H26" i="2" s="1"/>
  <c r="K26" i="2" s="1"/>
  <c r="F7" i="2"/>
  <c r="C26" i="2" s="1"/>
  <c r="F26" i="2" s="1"/>
  <c r="M6" i="2"/>
  <c r="K6" i="2"/>
  <c r="F6" i="2"/>
  <c r="C25" i="2" s="1"/>
  <c r="F25" i="2" s="1"/>
  <c r="C45" i="1"/>
  <c r="C37" i="1"/>
  <c r="C29" i="1"/>
  <c r="C13" i="1"/>
  <c r="K19" i="2" l="1"/>
  <c r="F17" i="2"/>
  <c r="N17" i="2"/>
  <c r="K25" i="2"/>
  <c r="M36" i="2"/>
  <c r="M17" i="2"/>
  <c r="F19" i="2"/>
  <c r="H36" i="2"/>
  <c r="K33" i="2"/>
  <c r="K39" i="2" s="1"/>
  <c r="H39" i="2"/>
  <c r="K20" i="2"/>
  <c r="C28" i="2"/>
  <c r="F28" i="2" s="1"/>
  <c r="K17" i="2"/>
  <c r="F32" i="2"/>
  <c r="F39" i="2" s="1"/>
  <c r="D7" i="6"/>
  <c r="D9" i="6" s="1"/>
  <c r="H38" i="2"/>
  <c r="C38" i="2" l="1"/>
  <c r="F36" i="2"/>
  <c r="F38" i="2"/>
  <c r="K38" i="2"/>
  <c r="K36" i="2"/>
  <c r="C36" i="2"/>
</calcChain>
</file>

<file path=xl/sharedStrings.xml><?xml version="1.0" encoding="utf-8"?>
<sst xmlns="http://schemas.openxmlformats.org/spreadsheetml/2006/main" count="149" uniqueCount="112">
  <si>
    <t>All. 6 - Dettaglio costi fissi</t>
  </si>
  <si>
    <t>Budget (N+1)</t>
  </si>
  <si>
    <t>Luce</t>
  </si>
  <si>
    <t>Riscaldamento</t>
  </si>
  <si>
    <t>Affitti</t>
  </si>
  <si>
    <t>Ammortamenti macchine</t>
  </si>
  <si>
    <t>Ammortamenti produzione</t>
  </si>
  <si>
    <t>Assicurazioni industriali</t>
  </si>
  <si>
    <t>Prestazioni da terzi</t>
  </si>
  <si>
    <t>Manutenzioni</t>
  </si>
  <si>
    <t>Costi industriali</t>
  </si>
  <si>
    <t>Dettaglio altri costi generali:</t>
  </si>
  <si>
    <t>Energia</t>
  </si>
  <si>
    <t>Affitto uffici</t>
  </si>
  <si>
    <t>Consulenze</t>
  </si>
  <si>
    <t>Collegio Sindacale</t>
  </si>
  <si>
    <t>Legali</t>
  </si>
  <si>
    <t>IT</t>
  </si>
  <si>
    <t>Assicurazioni generali</t>
  </si>
  <si>
    <t>Postali/telefono</t>
  </si>
  <si>
    <t>Auto</t>
  </si>
  <si>
    <t>Altri costi</t>
  </si>
  <si>
    <t>Dettaglio altri costi fissi:</t>
  </si>
  <si>
    <t>Consulenze commerciali</t>
  </si>
  <si>
    <t>Sicurezza sul lavoro</t>
  </si>
  <si>
    <t>Consulenza paghe</t>
  </si>
  <si>
    <t>Fiscalista</t>
  </si>
  <si>
    <t>Totale consulenze</t>
  </si>
  <si>
    <t>Macchinari</t>
  </si>
  <si>
    <t>ind</t>
  </si>
  <si>
    <t>4 macchine</t>
  </si>
  <si>
    <t>Rischi prodotti</t>
  </si>
  <si>
    <t>Dipendenti</t>
  </si>
  <si>
    <t>gen</t>
  </si>
  <si>
    <t>Amministratori</t>
  </si>
  <si>
    <t>Totale assicurazioni</t>
  </si>
  <si>
    <t>All. 7 - Costo ammortamenti</t>
  </si>
  <si>
    <t>Cespiti</t>
  </si>
  <si>
    <t>Preconsutivo (N)</t>
  </si>
  <si>
    <t>Amm.ti N</t>
  </si>
  <si>
    <t>Costo storico (N-1)</t>
  </si>
  <si>
    <t>Acquisti (N)</t>
  </si>
  <si>
    <t>Dismissioni (N)</t>
  </si>
  <si>
    <t>Cespiti (N)</t>
  </si>
  <si>
    <t>Aliquote amm.to</t>
  </si>
  <si>
    <t>Fondo (N-1)</t>
  </si>
  <si>
    <t>Amm.ti (N)</t>
  </si>
  <si>
    <t>Fondo (N)</t>
  </si>
  <si>
    <t>Prod.</t>
  </si>
  <si>
    <t>No prod.</t>
  </si>
  <si>
    <t>Impianti generici</t>
  </si>
  <si>
    <t>Macchinari specifici (linea poliuretano)</t>
  </si>
  <si>
    <t>Macchinari specifici (linea a molle)</t>
  </si>
  <si>
    <t>Arredi</t>
  </si>
  <si>
    <t>Macchine Elettroniche</t>
  </si>
  <si>
    <t>Mezzi interni di trasporto</t>
  </si>
  <si>
    <t>Beni inf.  a 516,46€</t>
  </si>
  <si>
    <t>Software in licenza</t>
  </si>
  <si>
    <t>Marchi e brevetti</t>
  </si>
  <si>
    <t>Spese lancio prodotto</t>
  </si>
  <si>
    <t>Spese di sviluppo</t>
  </si>
  <si>
    <t>Totale</t>
  </si>
  <si>
    <t>di cui:</t>
  </si>
  <si>
    <t>materiali</t>
  </si>
  <si>
    <t>immateriali</t>
  </si>
  <si>
    <t>Costo storico (N)</t>
  </si>
  <si>
    <t>Acquisti (N+1)</t>
  </si>
  <si>
    <t>Dismissioni (N+1)</t>
  </si>
  <si>
    <t>Cespiti (N+1)</t>
  </si>
  <si>
    <t>Amm.ti (N+1)</t>
  </si>
  <si>
    <t>Fondo (N+1)</t>
  </si>
  <si>
    <t>All. 8 - Cicli di lavorazione</t>
  </si>
  <si>
    <t>min/uomo</t>
  </si>
  <si>
    <t>min/macchina</t>
  </si>
  <si>
    <t>Molle</t>
  </si>
  <si>
    <t>Fase 1</t>
  </si>
  <si>
    <t>Fase 2</t>
  </si>
  <si>
    <t>Fase 3</t>
  </si>
  <si>
    <t>Poliuretano</t>
  </si>
  <si>
    <t>Fase 4</t>
  </si>
  <si>
    <t>Fase 5</t>
  </si>
  <si>
    <t>All. 9 - Dati per calcolo tempo macchina a disposizione</t>
  </si>
  <si>
    <t>Linea molle</t>
  </si>
  <si>
    <t>Linea poliuretano</t>
  </si>
  <si>
    <t>Tempo macchina a disposizione:</t>
  </si>
  <si>
    <t>N. macchine</t>
  </si>
  <si>
    <t>gg lavoro macchina</t>
  </si>
  <si>
    <t>gg manutenzione (esterna) macchina</t>
  </si>
  <si>
    <t>turni</t>
  </si>
  <si>
    <t>ore turno</t>
  </si>
  <si>
    <t>All. 10 - Dati per riparto costi</t>
  </si>
  <si>
    <t>Sedi:</t>
  </si>
  <si>
    <t>mq uffici</t>
  </si>
  <si>
    <t>mq produzione molle</t>
  </si>
  <si>
    <t>mq produzione poliuretano</t>
  </si>
  <si>
    <t>mq magazzino</t>
  </si>
  <si>
    <t>Valore riferimento:</t>
  </si>
  <si>
    <t>€/mq affitto uffici</t>
  </si>
  <si>
    <t>N.ro macchine:</t>
  </si>
  <si>
    <t>N. macchine molle</t>
  </si>
  <si>
    <t>N. macchine poliuretano</t>
  </si>
  <si>
    <t>N. righe in entrata merce</t>
  </si>
  <si>
    <t>N. righe spedizione</t>
  </si>
  <si>
    <t>All. 11 - Dati per riparto costo del lavoro</t>
  </si>
  <si>
    <t>Uomini diretti a disposizione</t>
  </si>
  <si>
    <t>gg lavorabili uomo</t>
  </si>
  <si>
    <t>gg inventario uomo</t>
  </si>
  <si>
    <t>assenteismo individuale</t>
  </si>
  <si>
    <t>ore turno uomo</t>
  </si>
  <si>
    <t>ore straordinario uomo</t>
  </si>
  <si>
    <t>Certificazione bilanCio</t>
  </si>
  <si>
    <t>Emolumenti aMministratori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</si>
</sst>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-&quot;€&quot;\ * #,##0_-;\-&quot;€&quot;\ * #,##0_-;_-&quot;€&quot;\ * &quot;-&quot;??_-;_-@_-"/>
    <numFmt numFmtId="166" formatCode="_-* #,##0_-;\-* #,##0_-;_-* &quot;-&quot;??_-;_-@_-"/>
  </numFmts>
  <fonts count="7" x14ac:knownFonts="1">
    <font>
      <sz val="10"/>
      <name val="Arial"/>
      <family val="2"/>
    </font>
    <font>
      <sz val="10"/>
      <name val="Arial"/>
      <family val="2"/>
    </font>
    <font>
      <sz val="10"/>
      <name val="PT Sans Narrow"/>
      <family val="2"/>
      <charset val="204"/>
    </font>
    <font>
      <b/>
      <sz val="10"/>
      <name val="PT Sans Narrow"/>
      <family val="2"/>
      <charset val="204"/>
    </font>
    <font>
      <u/>
      <sz val="10"/>
      <name val="PT Sans Narrow"/>
      <family val="2"/>
      <charset val="204"/>
    </font>
    <font>
      <i/>
      <sz val="10"/>
      <name val="PT Sans Narrow"/>
      <family val="2"/>
      <charset val="204"/>
    </font>
    <font>
      <b/>
      <sz val="10"/>
      <color theme="0"/>
      <name val="PT Sans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4D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165" fontId="2" fillId="0" borderId="0" xfId="2" applyNumberFormat="1" applyFont="1"/>
    <xf numFmtId="0" fontId="2" fillId="0" borderId="1" xfId="0" applyFont="1" applyBorder="1"/>
    <xf numFmtId="165" fontId="2" fillId="2" borderId="2" xfId="2" applyNumberFormat="1" applyFont="1" applyFill="1" applyBorder="1" applyAlignment="1">
      <alignment horizontal="center"/>
    </xf>
    <xf numFmtId="0" fontId="2" fillId="0" borderId="3" xfId="0" applyFont="1" applyBorder="1"/>
    <xf numFmtId="165" fontId="2" fillId="0" borderId="4" xfId="2" applyNumberFormat="1" applyFont="1" applyBorder="1"/>
    <xf numFmtId="0" fontId="3" fillId="0" borderId="5" xfId="0" applyFont="1" applyBorder="1"/>
    <xf numFmtId="165" fontId="3" fillId="0" borderId="6" xfId="2" applyNumberFormat="1" applyFont="1" applyBorder="1"/>
    <xf numFmtId="0" fontId="3" fillId="0" borderId="0" xfId="0" applyFont="1"/>
    <xf numFmtId="165" fontId="2" fillId="0" borderId="2" xfId="2" applyNumberFormat="1" applyFont="1" applyBorder="1"/>
    <xf numFmtId="0" fontId="4" fillId="0" borderId="3" xfId="0" applyFont="1" applyBorder="1"/>
    <xf numFmtId="165" fontId="2" fillId="0" borderId="0" xfId="2" applyNumberFormat="1" applyFont="1" applyBorder="1"/>
    <xf numFmtId="0" fontId="4" fillId="0" borderId="0" xfId="0" applyFont="1"/>
    <xf numFmtId="165" fontId="3" fillId="0" borderId="0" xfId="2" applyNumberFormat="1" applyFont="1" applyBorder="1"/>
    <xf numFmtId="165" fontId="2" fillId="0" borderId="10" xfId="2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6" xfId="0" applyFont="1" applyBorder="1"/>
    <xf numFmtId="165" fontId="2" fillId="0" borderId="17" xfId="2" applyNumberFormat="1" applyFont="1" applyBorder="1"/>
    <xf numFmtId="165" fontId="2" fillId="0" borderId="18" xfId="2" applyNumberFormat="1" applyFont="1" applyBorder="1"/>
    <xf numFmtId="9" fontId="2" fillId="0" borderId="19" xfId="0" applyNumberFormat="1" applyFont="1" applyBorder="1" applyAlignment="1">
      <alignment horizontal="center"/>
    </xf>
    <xf numFmtId="165" fontId="2" fillId="0" borderId="0" xfId="0" applyNumberFormat="1" applyFont="1"/>
    <xf numFmtId="165" fontId="2" fillId="0" borderId="4" xfId="0" applyNumberFormat="1" applyFont="1" applyBorder="1"/>
    <xf numFmtId="165" fontId="2" fillId="0" borderId="17" xfId="0" applyNumberFormat="1" applyFont="1" applyBorder="1"/>
    <xf numFmtId="0" fontId="2" fillId="0" borderId="18" xfId="0" applyFont="1" applyBorder="1"/>
    <xf numFmtId="0" fontId="2" fillId="0" borderId="20" xfId="0" applyFont="1" applyBorder="1"/>
    <xf numFmtId="0" fontId="2" fillId="0" borderId="17" xfId="0" applyFont="1" applyBorder="1"/>
    <xf numFmtId="165" fontId="2" fillId="0" borderId="18" xfId="0" applyNumberFormat="1" applyFont="1" applyBorder="1"/>
    <xf numFmtId="0" fontId="3" fillId="0" borderId="21" xfId="0" applyFont="1" applyBorder="1"/>
    <xf numFmtId="165" fontId="3" fillId="0" borderId="22" xfId="2" applyNumberFormat="1" applyFont="1" applyBorder="1"/>
    <xf numFmtId="165" fontId="3" fillId="0" borderId="23" xfId="2" applyNumberFormat="1" applyFont="1" applyBorder="1"/>
    <xf numFmtId="165" fontId="3" fillId="0" borderId="5" xfId="2" applyNumberFormat="1" applyFont="1" applyBorder="1"/>
    <xf numFmtId="165" fontId="3" fillId="0" borderId="10" xfId="2" applyNumberFormat="1" applyFont="1" applyBorder="1"/>
    <xf numFmtId="165" fontId="3" fillId="0" borderId="11" xfId="2" applyNumberFormat="1" applyFont="1" applyBorder="1"/>
    <xf numFmtId="0" fontId="5" fillId="0" borderId="20" xfId="0" applyFont="1" applyBorder="1" applyAlignment="1">
      <alignment horizontal="left" indent="1"/>
    </xf>
    <xf numFmtId="0" fontId="2" fillId="0" borderId="19" xfId="0" applyFont="1" applyBorder="1"/>
    <xf numFmtId="0" fontId="2" fillId="0" borderId="4" xfId="0" applyFont="1" applyBorder="1"/>
    <xf numFmtId="0" fontId="2" fillId="0" borderId="20" xfId="0" applyFont="1" applyBorder="1" applyAlignment="1">
      <alignment horizontal="left" indent="1"/>
    </xf>
    <xf numFmtId="0" fontId="2" fillId="0" borderId="24" xfId="0" applyFont="1" applyBorder="1" applyAlignment="1">
      <alignment horizontal="left" indent="1"/>
    </xf>
    <xf numFmtId="165" fontId="2" fillId="0" borderId="25" xfId="2" applyNumberFormat="1" applyFont="1" applyBorder="1"/>
    <xf numFmtId="165" fontId="2" fillId="0" borderId="26" xfId="2" applyNumberFormat="1" applyFont="1" applyBorder="1"/>
    <xf numFmtId="165" fontId="2" fillId="0" borderId="27" xfId="2" applyNumberFormat="1" applyFont="1" applyBorder="1"/>
    <xf numFmtId="0" fontId="2" fillId="0" borderId="28" xfId="0" applyFont="1" applyBorder="1"/>
    <xf numFmtId="165" fontId="2" fillId="0" borderId="29" xfId="2" applyNumberFormat="1" applyFont="1" applyBorder="1"/>
    <xf numFmtId="165" fontId="6" fillId="4" borderId="0" xfId="2" applyNumberFormat="1" applyFont="1" applyFill="1" applyBorder="1"/>
    <xf numFmtId="0" fontId="3" fillId="0" borderId="16" xfId="0" applyFont="1" applyBorder="1" applyAlignment="1">
      <alignment horizontal="right"/>
    </xf>
    <xf numFmtId="2" fontId="2" fillId="0" borderId="17" xfId="2" applyNumberFormat="1" applyFont="1" applyBorder="1" applyAlignment="1">
      <alignment horizontal="center"/>
    </xf>
    <xf numFmtId="2" fontId="2" fillId="0" borderId="4" xfId="2" applyNumberFormat="1" applyFont="1" applyBorder="1" applyAlignment="1">
      <alignment horizontal="center" vertical="center"/>
    </xf>
    <xf numFmtId="0" fontId="3" fillId="0" borderId="24" xfId="0" applyFont="1" applyBorder="1"/>
    <xf numFmtId="2" fontId="3" fillId="0" borderId="25" xfId="2" applyNumberFormat="1" applyFont="1" applyBorder="1" applyAlignment="1">
      <alignment horizontal="center"/>
    </xf>
    <xf numFmtId="2" fontId="3" fillId="0" borderId="29" xfId="2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left"/>
    </xf>
    <xf numFmtId="0" fontId="3" fillId="0" borderId="7" xfId="0" applyFont="1" applyBorder="1" applyAlignment="1">
      <alignment horizontal="left" vertical="center"/>
    </xf>
    <xf numFmtId="165" fontId="3" fillId="0" borderId="31" xfId="2" applyNumberFormat="1" applyFont="1" applyFill="1" applyBorder="1" applyAlignment="1"/>
    <xf numFmtId="166" fontId="2" fillId="0" borderId="4" xfId="1" applyNumberFormat="1" applyFont="1" applyBorder="1" applyAlignment="1">
      <alignment horizontal="center" vertical="center"/>
    </xf>
    <xf numFmtId="0" fontId="3" fillId="0" borderId="20" xfId="0" applyFont="1" applyBorder="1"/>
    <xf numFmtId="0" fontId="2" fillId="0" borderId="24" xfId="0" applyFont="1" applyBorder="1"/>
    <xf numFmtId="166" fontId="2" fillId="0" borderId="29" xfId="1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165" fontId="3" fillId="0" borderId="31" xfId="2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1" fontId="2" fillId="0" borderId="4" xfId="1" applyNumberFormat="1" applyFont="1" applyBorder="1" applyAlignment="1">
      <alignment horizontal="center" vertical="center"/>
    </xf>
    <xf numFmtId="9" fontId="2" fillId="5" borderId="0" xfId="0" applyNumberFormat="1" applyFont="1" applyFill="1"/>
    <xf numFmtId="0" fontId="2" fillId="0" borderId="26" xfId="0" applyFont="1" applyBorder="1" applyAlignment="1">
      <alignment horizontal="center"/>
    </xf>
    <xf numFmtId="1" fontId="2" fillId="0" borderId="29" xfId="1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165" fontId="3" fillId="3" borderId="8" xfId="2" applyNumberFormat="1" applyFont="1" applyFill="1" applyBorder="1" applyAlignment="1">
      <alignment horizontal="center"/>
    </xf>
    <xf numFmtId="165" fontId="3" fillId="3" borderId="9" xfId="2" applyNumberFormat="1" applyFont="1" applyFill="1" applyBorder="1" applyAlignment="1">
      <alignment horizontal="center"/>
    </xf>
    <xf numFmtId="165" fontId="3" fillId="3" borderId="2" xfId="2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65" fontId="3" fillId="2" borderId="8" xfId="2" applyNumberFormat="1" applyFont="1" applyFill="1" applyBorder="1" applyAlignment="1">
      <alignment horizontal="center"/>
    </xf>
    <xf numFmtId="165" fontId="3" fillId="2" borderId="9" xfId="2" applyNumberFormat="1" applyFont="1" applyFill="1" applyBorder="1" applyAlignment="1">
      <alignment horizontal="center"/>
    </xf>
    <xf numFmtId="165" fontId="3" fillId="2" borderId="2" xfId="2" applyNumberFormat="1" applyFont="1" applyFill="1" applyBorder="1" applyAlignment="1">
      <alignment horizontal="center"/>
    </xf>
    <xf numFmtId="165" fontId="3" fillId="2" borderId="30" xfId="2" applyNumberFormat="1" applyFont="1" applyFill="1" applyBorder="1" applyAlignment="1">
      <alignment horizontal="center"/>
    </xf>
    <xf numFmtId="165" fontId="3" fillId="2" borderId="31" xfId="2" applyNumberFormat="1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zart_Soluzioni%20(E.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0"/>
      <sheetName val="Tab 1"/>
      <sheetName val="Tab 2"/>
      <sheetName val="Tab 3"/>
      <sheetName val="QUANTITÀ"/>
      <sheetName val="PREZZI"/>
      <sheetName val="MOLLE"/>
      <sheetName val="POLIUR"/>
      <sheetName val="Tab. 4"/>
      <sheetName val="Tab 5"/>
      <sheetName val="All. 1-2-3"/>
      <sheetName val="Tab. 6"/>
      <sheetName val="Tab. 7"/>
      <sheetName val="Tab. 8"/>
      <sheetName val="Tab. 9"/>
      <sheetName val="All. 4"/>
      <sheetName val="Tab. 10"/>
      <sheetName val="Tab. 11"/>
      <sheetName val="All. 6"/>
      <sheetName val="All. 7"/>
      <sheetName val="All. 8"/>
      <sheetName val="All. 9"/>
      <sheetName val="All. 10"/>
      <sheetName val="All. 11"/>
      <sheetName val="Tab. 12"/>
      <sheetName val="Tab. 13"/>
      <sheetName val="Mozart_Soluzioni (E.1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8">
          <cell r="O8">
            <v>235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A88E3-23E1-B144-8BFC-641869BE80FA}">
  <sheetPr>
    <tabColor theme="0" tint="-0.499984740745262"/>
  </sheetPr>
  <dimension ref="B2:D45"/>
  <sheetViews>
    <sheetView showGridLines="0" zoomScale="170" zoomScaleNormal="170" workbookViewId="0">
      <selection activeCell="B43" sqref="B43:B44"/>
    </sheetView>
  </sheetViews>
  <sheetFormatPr baseColWidth="10" defaultRowHeight="14" x14ac:dyDescent="0.2"/>
  <cols>
    <col min="1" max="1" width="10.83203125" style="1"/>
    <col min="2" max="2" width="21.6640625" style="1" bestFit="1" customWidth="1"/>
    <col min="3" max="3" width="13.33203125" style="2" bestFit="1" customWidth="1"/>
    <col min="4" max="16384" width="10.83203125" style="1"/>
  </cols>
  <sheetData>
    <row r="2" spans="2:4" x14ac:dyDescent="0.2">
      <c r="B2" s="1" t="s">
        <v>0</v>
      </c>
    </row>
    <row r="3" spans="2:4" ht="15" thickBot="1" x14ac:dyDescent="0.25"/>
    <row r="4" spans="2:4" x14ac:dyDescent="0.2">
      <c r="B4" s="3"/>
      <c r="C4" s="4" t="s">
        <v>1</v>
      </c>
    </row>
    <row r="5" spans="2:4" x14ac:dyDescent="0.2">
      <c r="B5" s="5" t="s">
        <v>2</v>
      </c>
      <c r="C5" s="6">
        <v>125000</v>
      </c>
    </row>
    <row r="6" spans="2:4" x14ac:dyDescent="0.2">
      <c r="B6" s="5" t="s">
        <v>3</v>
      </c>
      <c r="C6" s="6">
        <v>150000</v>
      </c>
    </row>
    <row r="7" spans="2:4" x14ac:dyDescent="0.2">
      <c r="B7" s="5" t="s">
        <v>4</v>
      </c>
      <c r="C7" s="6">
        <v>860000</v>
      </c>
    </row>
    <row r="8" spans="2:4" x14ac:dyDescent="0.2">
      <c r="B8" s="5" t="s">
        <v>5</v>
      </c>
      <c r="C8" s="6">
        <v>1151250</v>
      </c>
    </row>
    <row r="9" spans="2:4" x14ac:dyDescent="0.2">
      <c r="B9" s="5" t="s">
        <v>6</v>
      </c>
      <c r="C9" s="6">
        <v>72500</v>
      </c>
    </row>
    <row r="10" spans="2:4" x14ac:dyDescent="0.2">
      <c r="B10" s="5" t="s">
        <v>7</v>
      </c>
      <c r="C10" s="6">
        <v>484830</v>
      </c>
    </row>
    <row r="11" spans="2:4" x14ac:dyDescent="0.2">
      <c r="B11" s="5" t="s">
        <v>8</v>
      </c>
      <c r="C11" s="6"/>
    </row>
    <row r="12" spans="2:4" ht="15" thickBot="1" x14ac:dyDescent="0.25">
      <c r="B12" s="5" t="s">
        <v>9</v>
      </c>
      <c r="C12" s="6">
        <v>48000</v>
      </c>
    </row>
    <row r="13" spans="2:4" ht="15" thickBot="1" x14ac:dyDescent="0.25">
      <c r="B13" s="7" t="s">
        <v>10</v>
      </c>
      <c r="C13" s="8">
        <f>SUM(C5:C12)</f>
        <v>2891580</v>
      </c>
      <c r="D13" s="9"/>
    </row>
    <row r="14" spans="2:4" x14ac:dyDescent="0.2">
      <c r="B14" s="3"/>
      <c r="C14" s="10"/>
    </row>
    <row r="15" spans="2:4" x14ac:dyDescent="0.2">
      <c r="B15" s="11" t="s">
        <v>11</v>
      </c>
      <c r="C15" s="6"/>
    </row>
    <row r="16" spans="2:4" x14ac:dyDescent="0.2">
      <c r="B16" s="11"/>
      <c r="C16" s="6"/>
    </row>
    <row r="17" spans="2:3" x14ac:dyDescent="0.2">
      <c r="B17" s="5" t="s">
        <v>12</v>
      </c>
      <c r="C17" s="6"/>
    </row>
    <row r="18" spans="2:3" x14ac:dyDescent="0.2">
      <c r="B18" s="5" t="s">
        <v>3</v>
      </c>
      <c r="C18" s="6"/>
    </row>
    <row r="19" spans="2:3" x14ac:dyDescent="0.2">
      <c r="B19" s="5" t="s">
        <v>13</v>
      </c>
      <c r="C19" s="6"/>
    </row>
    <row r="20" spans="2:3" x14ac:dyDescent="0.2">
      <c r="B20" s="5" t="s">
        <v>14</v>
      </c>
      <c r="C20" s="6">
        <v>525100</v>
      </c>
    </row>
    <row r="21" spans="2:3" x14ac:dyDescent="0.2">
      <c r="B21" s="5" t="s">
        <v>15</v>
      </c>
      <c r="C21" s="6">
        <v>55000</v>
      </c>
    </row>
    <row r="22" spans="2:3" x14ac:dyDescent="0.2">
      <c r="B22" s="5" t="s">
        <v>110</v>
      </c>
      <c r="C22" s="6">
        <v>80000</v>
      </c>
    </row>
    <row r="23" spans="2:3" x14ac:dyDescent="0.2">
      <c r="B23" s="5" t="s">
        <v>16</v>
      </c>
      <c r="C23" s="6">
        <v>90000</v>
      </c>
    </row>
    <row r="24" spans="2:3" x14ac:dyDescent="0.2">
      <c r="B24" s="5" t="s">
        <v>111</v>
      </c>
      <c r="C24" s="6">
        <v>540000</v>
      </c>
    </row>
    <row r="25" spans="2:3" x14ac:dyDescent="0.2">
      <c r="B25" s="5" t="s">
        <v>17</v>
      </c>
      <c r="C25" s="6">
        <v>152000</v>
      </c>
    </row>
    <row r="26" spans="2:3" x14ac:dyDescent="0.2">
      <c r="B26" s="5" t="s">
        <v>18</v>
      </c>
      <c r="C26" s="6">
        <v>46000</v>
      </c>
    </row>
    <row r="27" spans="2:3" x14ac:dyDescent="0.2">
      <c r="B27" s="5" t="s">
        <v>19</v>
      </c>
      <c r="C27" s="6">
        <v>58000</v>
      </c>
    </row>
    <row r="28" spans="2:3" ht="15" thickBot="1" x14ac:dyDescent="0.25">
      <c r="B28" s="5" t="s">
        <v>20</v>
      </c>
      <c r="C28" s="6">
        <v>35000</v>
      </c>
    </row>
    <row r="29" spans="2:3" ht="15" thickBot="1" x14ac:dyDescent="0.25">
      <c r="B29" s="7" t="s">
        <v>21</v>
      </c>
      <c r="C29" s="8">
        <f>SUM(C17:C28)</f>
        <v>1581100</v>
      </c>
    </row>
    <row r="30" spans="2:3" x14ac:dyDescent="0.2">
      <c r="C30" s="12"/>
    </row>
    <row r="31" spans="2:3" x14ac:dyDescent="0.2">
      <c r="B31" s="13" t="s">
        <v>22</v>
      </c>
      <c r="C31" s="12"/>
    </row>
    <row r="32" spans="2:3" x14ac:dyDescent="0.2">
      <c r="C32" s="12"/>
    </row>
    <row r="33" spans="2:4" x14ac:dyDescent="0.2">
      <c r="B33" s="1" t="s">
        <v>23</v>
      </c>
      <c r="C33" s="12">
        <v>369600</v>
      </c>
    </row>
    <row r="34" spans="2:4" x14ac:dyDescent="0.2">
      <c r="B34" s="1" t="s">
        <v>24</v>
      </c>
      <c r="C34" s="12">
        <v>35000</v>
      </c>
    </row>
    <row r="35" spans="2:4" x14ac:dyDescent="0.2">
      <c r="B35" s="1" t="s">
        <v>25</v>
      </c>
      <c r="C35" s="12">
        <v>55500</v>
      </c>
    </row>
    <row r="36" spans="2:4" x14ac:dyDescent="0.2">
      <c r="B36" s="1" t="s">
        <v>26</v>
      </c>
      <c r="C36" s="12">
        <v>65000</v>
      </c>
    </row>
    <row r="37" spans="2:4" x14ac:dyDescent="0.2">
      <c r="B37" s="9" t="s">
        <v>27</v>
      </c>
      <c r="C37" s="14">
        <f>SUM(C33:C36)</f>
        <v>525100</v>
      </c>
    </row>
    <row r="38" spans="2:4" x14ac:dyDescent="0.2">
      <c r="C38" s="12"/>
    </row>
    <row r="39" spans="2:4" x14ac:dyDescent="0.2">
      <c r="C39" s="12"/>
    </row>
    <row r="40" spans="2:4" x14ac:dyDescent="0.2">
      <c r="B40" s="1" t="s">
        <v>28</v>
      </c>
      <c r="C40" s="12">
        <v>5000</v>
      </c>
      <c r="D40" s="1" t="s">
        <v>29</v>
      </c>
    </row>
    <row r="41" spans="2:4" x14ac:dyDescent="0.2">
      <c r="B41" s="1" t="s">
        <v>30</v>
      </c>
      <c r="C41" s="12">
        <v>120000</v>
      </c>
      <c r="D41" s="1" t="s">
        <v>29</v>
      </c>
    </row>
    <row r="42" spans="2:4" x14ac:dyDescent="0.2">
      <c r="B42" s="1" t="s">
        <v>31</v>
      </c>
      <c r="C42" s="12">
        <v>359830</v>
      </c>
      <c r="D42" s="1" t="s">
        <v>29</v>
      </c>
    </row>
    <row r="43" spans="2:4" x14ac:dyDescent="0.2">
      <c r="B43" s="1" t="s">
        <v>32</v>
      </c>
      <c r="C43" s="12">
        <v>37000</v>
      </c>
      <c r="D43" s="1" t="s">
        <v>33</v>
      </c>
    </row>
    <row r="44" spans="2:4" x14ac:dyDescent="0.2">
      <c r="B44" s="1" t="s">
        <v>34</v>
      </c>
      <c r="C44" s="12">
        <v>9000</v>
      </c>
      <c r="D44" s="1" t="s">
        <v>33</v>
      </c>
    </row>
    <row r="45" spans="2:4" x14ac:dyDescent="0.2">
      <c r="B45" s="9" t="s">
        <v>35</v>
      </c>
      <c r="C45" s="14">
        <f>SUM(C40:C44)</f>
        <v>530830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42D82-E0B8-704C-AD56-3D424198FEDA}">
  <sheetPr>
    <tabColor theme="0" tint="-0.499984740745262"/>
  </sheetPr>
  <dimension ref="B2:N39"/>
  <sheetViews>
    <sheetView showGridLines="0" topLeftCell="A14" zoomScale="190" zoomScaleNormal="190" workbookViewId="0">
      <selection activeCell="M24" sqref="M24"/>
    </sheetView>
  </sheetViews>
  <sheetFormatPr baseColWidth="10" defaultRowHeight="14" x14ac:dyDescent="0.2"/>
  <cols>
    <col min="1" max="1" width="10.83203125" style="1"/>
    <col min="2" max="2" width="23.6640625" style="1" customWidth="1"/>
    <col min="3" max="3" width="13.33203125" style="2" bestFit="1" customWidth="1"/>
    <col min="4" max="11" width="10.83203125" style="1"/>
    <col min="12" max="12" width="4.6640625" style="1" customWidth="1"/>
    <col min="13" max="16384" width="10.83203125" style="1"/>
  </cols>
  <sheetData>
    <row r="2" spans="2:14" x14ac:dyDescent="0.2">
      <c r="B2" s="1" t="s">
        <v>36</v>
      </c>
    </row>
    <row r="3" spans="2:14" ht="15" thickBot="1" x14ac:dyDescent="0.25"/>
    <row r="4" spans="2:14" x14ac:dyDescent="0.2">
      <c r="B4" s="71" t="s">
        <v>37</v>
      </c>
      <c r="C4" s="73" t="s">
        <v>38</v>
      </c>
      <c r="D4" s="74"/>
      <c r="E4" s="74"/>
      <c r="F4" s="74"/>
      <c r="G4" s="74"/>
      <c r="H4" s="74"/>
      <c r="I4" s="74"/>
      <c r="J4" s="74"/>
      <c r="K4" s="75"/>
      <c r="M4" s="76" t="s">
        <v>39</v>
      </c>
      <c r="N4" s="77"/>
    </row>
    <row r="5" spans="2:14" s="21" customFormat="1" x14ac:dyDescent="0.2">
      <c r="B5" s="72"/>
      <c r="C5" s="15" t="s">
        <v>40</v>
      </c>
      <c r="D5" s="16" t="s">
        <v>41</v>
      </c>
      <c r="E5" s="16" t="s">
        <v>42</v>
      </c>
      <c r="F5" s="17" t="s">
        <v>43</v>
      </c>
      <c r="G5" s="18" t="s">
        <v>44</v>
      </c>
      <c r="H5" s="19" t="s">
        <v>45</v>
      </c>
      <c r="I5" s="16" t="s">
        <v>46</v>
      </c>
      <c r="J5" s="16" t="s">
        <v>42</v>
      </c>
      <c r="K5" s="20" t="s">
        <v>47</v>
      </c>
      <c r="M5" s="19" t="s">
        <v>48</v>
      </c>
      <c r="N5" s="17" t="s">
        <v>49</v>
      </c>
    </row>
    <row r="6" spans="2:14" x14ac:dyDescent="0.2">
      <c r="B6" s="22" t="s">
        <v>50</v>
      </c>
      <c r="C6" s="23">
        <v>150000</v>
      </c>
      <c r="D6" s="12"/>
      <c r="E6" s="12"/>
      <c r="F6" s="24">
        <f>+C6+D6-E6</f>
        <v>150000</v>
      </c>
      <c r="G6" s="25">
        <v>0.15</v>
      </c>
      <c r="H6" s="23">
        <v>50000</v>
      </c>
      <c r="I6" s="26">
        <v>22500</v>
      </c>
      <c r="K6" s="27">
        <f>+H6+I6-J6</f>
        <v>72500</v>
      </c>
      <c r="M6" s="28">
        <f>+I6</f>
        <v>22500</v>
      </c>
      <c r="N6" s="29"/>
    </row>
    <row r="7" spans="2:14" x14ac:dyDescent="0.2">
      <c r="B7" s="30" t="s">
        <v>51</v>
      </c>
      <c r="C7" s="23">
        <v>1500000</v>
      </c>
      <c r="D7" s="12"/>
      <c r="E7" s="12"/>
      <c r="F7" s="24">
        <f t="shared" ref="F7:F16" si="0">+C7+D7-E7</f>
        <v>1500000</v>
      </c>
      <c r="G7" s="25">
        <v>0.2</v>
      </c>
      <c r="H7" s="23">
        <v>450000</v>
      </c>
      <c r="I7" s="26">
        <v>300000</v>
      </c>
      <c r="K7" s="27">
        <f t="shared" ref="K7:K16" si="1">+H7+I7-J7</f>
        <v>750000</v>
      </c>
      <c r="M7" s="28">
        <f t="shared" ref="M7:M8" si="2">+I7</f>
        <v>300000</v>
      </c>
      <c r="N7" s="29"/>
    </row>
    <row r="8" spans="2:14" x14ac:dyDescent="0.2">
      <c r="B8" s="30" t="s">
        <v>52</v>
      </c>
      <c r="C8" s="23">
        <v>5600000</v>
      </c>
      <c r="D8" s="12">
        <v>75000</v>
      </c>
      <c r="E8" s="12"/>
      <c r="F8" s="24">
        <f t="shared" si="0"/>
        <v>5675000</v>
      </c>
      <c r="G8" s="25">
        <v>0.15</v>
      </c>
      <c r="H8" s="23">
        <v>1200000</v>
      </c>
      <c r="I8" s="26">
        <v>845630</v>
      </c>
      <c r="K8" s="27">
        <f t="shared" si="1"/>
        <v>2045630</v>
      </c>
      <c r="M8" s="28">
        <f t="shared" si="2"/>
        <v>845630</v>
      </c>
      <c r="N8" s="29"/>
    </row>
    <row r="9" spans="2:14" x14ac:dyDescent="0.2">
      <c r="B9" s="30" t="s">
        <v>53</v>
      </c>
      <c r="C9" s="23">
        <v>400000</v>
      </c>
      <c r="D9" s="12">
        <v>26000</v>
      </c>
      <c r="E9" s="12"/>
      <c r="F9" s="24">
        <f t="shared" si="0"/>
        <v>426000</v>
      </c>
      <c r="G9" s="25">
        <v>0.15</v>
      </c>
      <c r="H9" s="23">
        <v>120000</v>
      </c>
      <c r="I9" s="26">
        <v>61950</v>
      </c>
      <c r="K9" s="27">
        <f t="shared" si="1"/>
        <v>181950</v>
      </c>
      <c r="M9" s="31"/>
      <c r="N9" s="32">
        <f>+I9</f>
        <v>61950</v>
      </c>
    </row>
    <row r="10" spans="2:14" x14ac:dyDescent="0.2">
      <c r="B10" s="30" t="s">
        <v>54</v>
      </c>
      <c r="C10" s="23">
        <v>110000</v>
      </c>
      <c r="D10" s="12">
        <v>10000</v>
      </c>
      <c r="E10" s="12"/>
      <c r="F10" s="24">
        <f t="shared" si="0"/>
        <v>120000</v>
      </c>
      <c r="G10" s="25">
        <v>0.2</v>
      </c>
      <c r="H10" s="23">
        <v>42560</v>
      </c>
      <c r="I10" s="26">
        <v>23000</v>
      </c>
      <c r="K10" s="27">
        <f t="shared" si="1"/>
        <v>65560</v>
      </c>
      <c r="M10" s="31"/>
      <c r="N10" s="32">
        <f>+I10</f>
        <v>23000</v>
      </c>
    </row>
    <row r="11" spans="2:14" x14ac:dyDescent="0.2">
      <c r="B11" s="30" t="s">
        <v>55</v>
      </c>
      <c r="C11" s="23">
        <v>250000</v>
      </c>
      <c r="D11" s="12"/>
      <c r="E11" s="12"/>
      <c r="F11" s="24">
        <f t="shared" si="0"/>
        <v>250000</v>
      </c>
      <c r="G11" s="25">
        <v>0.2</v>
      </c>
      <c r="H11" s="23">
        <v>75000</v>
      </c>
      <c r="I11" s="26">
        <v>50000</v>
      </c>
      <c r="K11" s="27">
        <f t="shared" si="1"/>
        <v>125000</v>
      </c>
      <c r="M11" s="28">
        <f>+I11</f>
        <v>50000</v>
      </c>
      <c r="N11" s="29"/>
    </row>
    <row r="12" spans="2:14" x14ac:dyDescent="0.2">
      <c r="B12" s="30" t="s">
        <v>56</v>
      </c>
      <c r="C12" s="23">
        <v>67000</v>
      </c>
      <c r="D12" s="12"/>
      <c r="E12" s="12"/>
      <c r="F12" s="24">
        <f t="shared" si="0"/>
        <v>67000</v>
      </c>
      <c r="G12" s="25">
        <v>1</v>
      </c>
      <c r="H12" s="23">
        <v>67000</v>
      </c>
      <c r="I12" s="26">
        <v>0</v>
      </c>
      <c r="K12" s="27">
        <f t="shared" si="1"/>
        <v>67000</v>
      </c>
      <c r="M12" s="31"/>
      <c r="N12" s="32">
        <f>+I12</f>
        <v>0</v>
      </c>
    </row>
    <row r="13" spans="2:14" x14ac:dyDescent="0.2">
      <c r="B13" s="30" t="s">
        <v>57</v>
      </c>
      <c r="C13" s="23">
        <v>550000</v>
      </c>
      <c r="D13" s="12"/>
      <c r="E13" s="12"/>
      <c r="F13" s="24">
        <f t="shared" si="0"/>
        <v>550000</v>
      </c>
      <c r="G13" s="25">
        <v>0.2</v>
      </c>
      <c r="H13" s="23">
        <v>164980</v>
      </c>
      <c r="I13" s="26">
        <v>110000</v>
      </c>
      <c r="K13" s="27">
        <f t="shared" si="1"/>
        <v>274980</v>
      </c>
      <c r="M13" s="31"/>
      <c r="N13" s="32">
        <f t="shared" ref="N13:N16" si="3">+I13</f>
        <v>110000</v>
      </c>
    </row>
    <row r="14" spans="2:14" x14ac:dyDescent="0.2">
      <c r="B14" s="30" t="s">
        <v>58</v>
      </c>
      <c r="C14" s="23">
        <v>3500000</v>
      </c>
      <c r="D14" s="12">
        <v>500000</v>
      </c>
      <c r="E14" s="12"/>
      <c r="F14" s="24">
        <f t="shared" si="0"/>
        <v>4000000</v>
      </c>
      <c r="G14" s="25">
        <v>0.1</v>
      </c>
      <c r="H14" s="23">
        <v>13950</v>
      </c>
      <c r="I14" s="26">
        <v>400000</v>
      </c>
      <c r="K14" s="27">
        <f t="shared" si="1"/>
        <v>413950</v>
      </c>
      <c r="M14" s="31"/>
      <c r="N14" s="32">
        <f t="shared" si="3"/>
        <v>400000</v>
      </c>
    </row>
    <row r="15" spans="2:14" x14ac:dyDescent="0.2">
      <c r="B15" s="30" t="s">
        <v>59</v>
      </c>
      <c r="C15" s="23">
        <v>4000000</v>
      </c>
      <c r="D15" s="12"/>
      <c r="E15" s="12"/>
      <c r="F15" s="24">
        <f t="shared" si="0"/>
        <v>4000000</v>
      </c>
      <c r="G15" s="25">
        <v>0.2</v>
      </c>
      <c r="H15" s="23">
        <v>145770</v>
      </c>
      <c r="I15" s="26">
        <v>800000</v>
      </c>
      <c r="K15" s="27">
        <f t="shared" si="1"/>
        <v>945770</v>
      </c>
      <c r="M15" s="31"/>
      <c r="N15" s="32">
        <f t="shared" si="3"/>
        <v>800000</v>
      </c>
    </row>
    <row r="16" spans="2:14" ht="15" thickBot="1" x14ac:dyDescent="0.25">
      <c r="B16" s="30" t="s">
        <v>60</v>
      </c>
      <c r="C16" s="23">
        <v>330000</v>
      </c>
      <c r="D16" s="12"/>
      <c r="E16" s="12"/>
      <c r="F16" s="24">
        <f t="shared" si="0"/>
        <v>330000</v>
      </c>
      <c r="G16" s="25">
        <v>0.2</v>
      </c>
      <c r="H16" s="23">
        <v>26550</v>
      </c>
      <c r="I16" s="26">
        <v>66000</v>
      </c>
      <c r="K16" s="27">
        <f t="shared" si="1"/>
        <v>92550</v>
      </c>
      <c r="M16" s="31"/>
      <c r="N16" s="32">
        <f t="shared" si="3"/>
        <v>66000</v>
      </c>
    </row>
    <row r="17" spans="2:14" s="9" customFormat="1" ht="15" thickBot="1" x14ac:dyDescent="0.25">
      <c r="B17" s="33" t="s">
        <v>61</v>
      </c>
      <c r="C17" s="34">
        <f>SUM(C6:C16)</f>
        <v>16457000</v>
      </c>
      <c r="D17" s="35">
        <f t="shared" ref="D17:K17" si="4">SUM(D6:D16)</f>
        <v>611000</v>
      </c>
      <c r="E17" s="35">
        <f t="shared" si="4"/>
        <v>0</v>
      </c>
      <c r="F17" s="8">
        <f t="shared" si="4"/>
        <v>17068000</v>
      </c>
      <c r="H17" s="36">
        <f t="shared" si="4"/>
        <v>2355810</v>
      </c>
      <c r="I17" s="35">
        <f t="shared" si="4"/>
        <v>2679080</v>
      </c>
      <c r="J17" s="35">
        <f t="shared" si="4"/>
        <v>0</v>
      </c>
      <c r="K17" s="8">
        <f t="shared" si="4"/>
        <v>5034890</v>
      </c>
      <c r="M17" s="37">
        <f t="shared" ref="M17:N17" si="5">SUM(M6:M16)</f>
        <v>1218130</v>
      </c>
      <c r="N17" s="38">
        <f t="shared" si="5"/>
        <v>1460950</v>
      </c>
    </row>
    <row r="18" spans="2:14" x14ac:dyDescent="0.2">
      <c r="B18" s="39" t="s">
        <v>62</v>
      </c>
      <c r="C18" s="23"/>
      <c r="F18" s="29"/>
      <c r="G18" s="40"/>
      <c r="H18" s="23"/>
      <c r="K18" s="41"/>
    </row>
    <row r="19" spans="2:14" x14ac:dyDescent="0.2">
      <c r="B19" s="42" t="s">
        <v>63</v>
      </c>
      <c r="C19" s="23">
        <f>SUM(C6:C12)</f>
        <v>8077000</v>
      </c>
      <c r="D19" s="12">
        <f t="shared" ref="D19:F19" si="6">SUM(D6:D12)</f>
        <v>111000</v>
      </c>
      <c r="E19" s="12">
        <f t="shared" si="6"/>
        <v>0</v>
      </c>
      <c r="F19" s="24">
        <f t="shared" si="6"/>
        <v>8188000</v>
      </c>
      <c r="G19" s="40"/>
      <c r="H19" s="23">
        <f>SUM(H6:H12)</f>
        <v>2004560</v>
      </c>
      <c r="I19" s="12">
        <f t="shared" ref="I19:K19" si="7">SUM(I6:I12)</f>
        <v>1303080</v>
      </c>
      <c r="J19" s="12">
        <f t="shared" si="7"/>
        <v>0</v>
      </c>
      <c r="K19" s="6">
        <f t="shared" si="7"/>
        <v>3307640</v>
      </c>
    </row>
    <row r="20" spans="2:14" ht="15" thickBot="1" x14ac:dyDescent="0.25">
      <c r="B20" s="43" t="s">
        <v>64</v>
      </c>
      <c r="C20" s="44">
        <f>SUM(C13:C16)</f>
        <v>8380000</v>
      </c>
      <c r="D20" s="45">
        <f t="shared" ref="D20:F20" si="8">SUM(D13:D16)</f>
        <v>500000</v>
      </c>
      <c r="E20" s="45">
        <f t="shared" si="8"/>
        <v>0</v>
      </c>
      <c r="F20" s="46">
        <f t="shared" si="8"/>
        <v>8880000</v>
      </c>
      <c r="G20" s="47"/>
      <c r="H20" s="44">
        <f>SUM(H13:H16)</f>
        <v>351250</v>
      </c>
      <c r="I20" s="45">
        <f t="shared" ref="I20:K20" si="9">SUM(I13:I16)</f>
        <v>1376000</v>
      </c>
      <c r="J20" s="45">
        <f t="shared" si="9"/>
        <v>0</v>
      </c>
      <c r="K20" s="48">
        <f t="shared" si="9"/>
        <v>1727250</v>
      </c>
    </row>
    <row r="22" spans="2:14" ht="15" thickBot="1" x14ac:dyDescent="0.25"/>
    <row r="23" spans="2:14" x14ac:dyDescent="0.2">
      <c r="B23" s="71" t="s">
        <v>37</v>
      </c>
      <c r="C23" s="78" t="s">
        <v>1</v>
      </c>
      <c r="D23" s="79"/>
      <c r="E23" s="79"/>
      <c r="F23" s="79"/>
      <c r="G23" s="79"/>
      <c r="H23" s="79"/>
      <c r="I23" s="79"/>
      <c r="J23" s="79"/>
      <c r="K23" s="80"/>
      <c r="M23" s="76" t="s">
        <v>39</v>
      </c>
      <c r="N23" s="77"/>
    </row>
    <row r="24" spans="2:14" x14ac:dyDescent="0.2">
      <c r="B24" s="72"/>
      <c r="C24" s="15" t="s">
        <v>65</v>
      </c>
      <c r="D24" s="16" t="s">
        <v>66</v>
      </c>
      <c r="E24" s="16" t="s">
        <v>67</v>
      </c>
      <c r="F24" s="17" t="s">
        <v>68</v>
      </c>
      <c r="G24" s="18" t="s">
        <v>44</v>
      </c>
      <c r="H24" s="19" t="s">
        <v>47</v>
      </c>
      <c r="I24" s="16" t="s">
        <v>69</v>
      </c>
      <c r="J24" s="16" t="s">
        <v>67</v>
      </c>
      <c r="K24" s="20" t="s">
        <v>70</v>
      </c>
      <c r="L24" s="21"/>
      <c r="M24" s="19" t="s">
        <v>48</v>
      </c>
      <c r="N24" s="17" t="s">
        <v>49</v>
      </c>
    </row>
    <row r="25" spans="2:14" x14ac:dyDescent="0.2">
      <c r="B25" s="22" t="s">
        <v>50</v>
      </c>
      <c r="C25" s="23">
        <f>+F6</f>
        <v>150000</v>
      </c>
      <c r="D25" s="12"/>
      <c r="E25" s="12"/>
      <c r="F25" s="24">
        <f>+C25+D25-E25</f>
        <v>150000</v>
      </c>
      <c r="G25" s="25">
        <v>0.15</v>
      </c>
      <c r="H25" s="23">
        <f>+K6</f>
        <v>72500</v>
      </c>
      <c r="I25" s="26">
        <v>22500</v>
      </c>
      <c r="K25" s="27">
        <f>+H25+I25-J25</f>
        <v>95000</v>
      </c>
      <c r="M25" s="28">
        <f>+I25</f>
        <v>22500</v>
      </c>
      <c r="N25" s="29"/>
    </row>
    <row r="26" spans="2:14" x14ac:dyDescent="0.2">
      <c r="B26" s="30" t="s">
        <v>51</v>
      </c>
      <c r="C26" s="23">
        <f t="shared" ref="C26:C35" si="10">+F7</f>
        <v>1500000</v>
      </c>
      <c r="D26" s="12"/>
      <c r="E26" s="12"/>
      <c r="F26" s="24">
        <f t="shared" ref="F26:F35" si="11">+C26+D26-E26</f>
        <v>1500000</v>
      </c>
      <c r="G26" s="25">
        <v>0.2</v>
      </c>
      <c r="H26" s="23">
        <f t="shared" ref="H26:H35" si="12">+K7</f>
        <v>750000</v>
      </c>
      <c r="I26" s="26">
        <v>300000</v>
      </c>
      <c r="K26" s="27">
        <f t="shared" ref="K26:K35" si="13">+H26+I26-J26</f>
        <v>1050000</v>
      </c>
      <c r="M26" s="28">
        <f t="shared" ref="M26:M27" si="14">+I26</f>
        <v>300000</v>
      </c>
      <c r="N26" s="29"/>
    </row>
    <row r="27" spans="2:14" x14ac:dyDescent="0.2">
      <c r="B27" s="30" t="s">
        <v>52</v>
      </c>
      <c r="C27" s="23">
        <f t="shared" si="10"/>
        <v>5675000</v>
      </c>
      <c r="D27" s="12"/>
      <c r="E27" s="12"/>
      <c r="F27" s="24">
        <f t="shared" si="11"/>
        <v>5675000</v>
      </c>
      <c r="G27" s="25">
        <v>0.15</v>
      </c>
      <c r="H27" s="23">
        <f t="shared" si="12"/>
        <v>2045630</v>
      </c>
      <c r="I27" s="26">
        <v>851250</v>
      </c>
      <c r="K27" s="27">
        <f t="shared" si="13"/>
        <v>2896880</v>
      </c>
      <c r="M27" s="28">
        <f t="shared" si="14"/>
        <v>851250</v>
      </c>
      <c r="N27" s="29"/>
    </row>
    <row r="28" spans="2:14" x14ac:dyDescent="0.2">
      <c r="B28" s="30" t="s">
        <v>53</v>
      </c>
      <c r="C28" s="23">
        <f t="shared" si="10"/>
        <v>426000</v>
      </c>
      <c r="D28" s="12"/>
      <c r="E28" s="12"/>
      <c r="F28" s="24">
        <f t="shared" si="11"/>
        <v>426000</v>
      </c>
      <c r="G28" s="25">
        <v>0.15</v>
      </c>
      <c r="H28" s="23">
        <f t="shared" si="12"/>
        <v>181950</v>
      </c>
      <c r="I28" s="26">
        <v>63900</v>
      </c>
      <c r="K28" s="27">
        <f t="shared" si="13"/>
        <v>245850</v>
      </c>
      <c r="M28" s="31"/>
      <c r="N28" s="32">
        <f>+I28</f>
        <v>63900</v>
      </c>
    </row>
    <row r="29" spans="2:14" x14ac:dyDescent="0.2">
      <c r="B29" s="30" t="s">
        <v>54</v>
      </c>
      <c r="C29" s="23">
        <f t="shared" si="10"/>
        <v>120000</v>
      </c>
      <c r="D29" s="12"/>
      <c r="E29" s="12"/>
      <c r="F29" s="24">
        <f t="shared" si="11"/>
        <v>120000</v>
      </c>
      <c r="G29" s="25">
        <v>0.2</v>
      </c>
      <c r="H29" s="23">
        <f t="shared" si="12"/>
        <v>65560</v>
      </c>
      <c r="I29" s="26">
        <v>24000</v>
      </c>
      <c r="K29" s="27">
        <f t="shared" si="13"/>
        <v>89560</v>
      </c>
      <c r="M29" s="31"/>
      <c r="N29" s="32">
        <f>+I29</f>
        <v>24000</v>
      </c>
    </row>
    <row r="30" spans="2:14" x14ac:dyDescent="0.2">
      <c r="B30" s="30" t="s">
        <v>55</v>
      </c>
      <c r="C30" s="23">
        <f t="shared" si="10"/>
        <v>250000</v>
      </c>
      <c r="D30" s="12"/>
      <c r="E30" s="12"/>
      <c r="F30" s="24">
        <f t="shared" si="11"/>
        <v>250000</v>
      </c>
      <c r="G30" s="25">
        <v>0.2</v>
      </c>
      <c r="H30" s="23">
        <f t="shared" si="12"/>
        <v>125000</v>
      </c>
      <c r="I30" s="26">
        <v>50000</v>
      </c>
      <c r="K30" s="27">
        <f t="shared" si="13"/>
        <v>175000</v>
      </c>
      <c r="M30" s="28">
        <f>+I30</f>
        <v>50000</v>
      </c>
      <c r="N30" s="29"/>
    </row>
    <row r="31" spans="2:14" x14ac:dyDescent="0.2">
      <c r="B31" s="30" t="s">
        <v>56</v>
      </c>
      <c r="C31" s="23">
        <f t="shared" si="10"/>
        <v>67000</v>
      </c>
      <c r="D31" s="12"/>
      <c r="E31" s="12"/>
      <c r="F31" s="24">
        <f t="shared" si="11"/>
        <v>67000</v>
      </c>
      <c r="G31" s="25">
        <v>1</v>
      </c>
      <c r="H31" s="23">
        <f t="shared" si="12"/>
        <v>67000</v>
      </c>
      <c r="I31" s="26">
        <v>0</v>
      </c>
      <c r="K31" s="27">
        <f t="shared" si="13"/>
        <v>67000</v>
      </c>
      <c r="M31" s="31"/>
      <c r="N31" s="32">
        <f>+I31</f>
        <v>0</v>
      </c>
    </row>
    <row r="32" spans="2:14" x14ac:dyDescent="0.2">
      <c r="B32" s="30" t="s">
        <v>57</v>
      </c>
      <c r="C32" s="23">
        <f t="shared" si="10"/>
        <v>550000</v>
      </c>
      <c r="D32" s="49">
        <v>30000</v>
      </c>
      <c r="E32" s="12"/>
      <c r="F32" s="24">
        <f t="shared" si="11"/>
        <v>580000</v>
      </c>
      <c r="G32" s="25">
        <v>0.2</v>
      </c>
      <c r="H32" s="23">
        <f t="shared" si="12"/>
        <v>274980</v>
      </c>
      <c r="I32" s="26">
        <v>116000</v>
      </c>
      <c r="K32" s="27">
        <f t="shared" si="13"/>
        <v>390980</v>
      </c>
      <c r="M32" s="31"/>
      <c r="N32" s="32">
        <f t="shared" ref="N32:N35" si="15">+I32</f>
        <v>116000</v>
      </c>
    </row>
    <row r="33" spans="2:14" x14ac:dyDescent="0.2">
      <c r="B33" s="30" t="s">
        <v>58</v>
      </c>
      <c r="C33" s="23">
        <f t="shared" si="10"/>
        <v>4000000</v>
      </c>
      <c r="D33" s="12"/>
      <c r="E33" s="12"/>
      <c r="F33" s="24">
        <f t="shared" si="11"/>
        <v>4000000</v>
      </c>
      <c r="G33" s="25">
        <v>0.1</v>
      </c>
      <c r="H33" s="23">
        <f t="shared" si="12"/>
        <v>413950</v>
      </c>
      <c r="I33" s="26">
        <v>400000</v>
      </c>
      <c r="K33" s="27">
        <f t="shared" si="13"/>
        <v>813950</v>
      </c>
      <c r="M33" s="31"/>
      <c r="N33" s="32">
        <f t="shared" si="15"/>
        <v>400000</v>
      </c>
    </row>
    <row r="34" spans="2:14" x14ac:dyDescent="0.2">
      <c r="B34" s="30" t="s">
        <v>59</v>
      </c>
      <c r="C34" s="23">
        <f t="shared" si="10"/>
        <v>4000000</v>
      </c>
      <c r="D34" s="12"/>
      <c r="E34" s="12"/>
      <c r="F34" s="24">
        <f t="shared" si="11"/>
        <v>4000000</v>
      </c>
      <c r="G34" s="25">
        <v>0.2</v>
      </c>
      <c r="H34" s="23">
        <f t="shared" si="12"/>
        <v>945770</v>
      </c>
      <c r="I34" s="26">
        <v>800000</v>
      </c>
      <c r="K34" s="27">
        <f t="shared" si="13"/>
        <v>1745770</v>
      </c>
      <c r="M34" s="31"/>
      <c r="N34" s="32">
        <f t="shared" si="15"/>
        <v>800000</v>
      </c>
    </row>
    <row r="35" spans="2:14" ht="15" thickBot="1" x14ac:dyDescent="0.25">
      <c r="B35" s="30" t="s">
        <v>60</v>
      </c>
      <c r="C35" s="23">
        <f t="shared" si="10"/>
        <v>330000</v>
      </c>
      <c r="D35" s="12"/>
      <c r="E35" s="12"/>
      <c r="F35" s="24">
        <f t="shared" si="11"/>
        <v>330000</v>
      </c>
      <c r="G35" s="25">
        <v>0.2</v>
      </c>
      <c r="H35" s="23">
        <f t="shared" si="12"/>
        <v>92550</v>
      </c>
      <c r="I35" s="26">
        <v>66000</v>
      </c>
      <c r="K35" s="27">
        <f t="shared" si="13"/>
        <v>158550</v>
      </c>
      <c r="M35" s="31"/>
      <c r="N35" s="32">
        <f t="shared" si="15"/>
        <v>66000</v>
      </c>
    </row>
    <row r="36" spans="2:14" ht="15" thickBot="1" x14ac:dyDescent="0.25">
      <c r="B36" s="33" t="s">
        <v>61</v>
      </c>
      <c r="C36" s="34">
        <f>SUM(C25:C35)</f>
        <v>17068000</v>
      </c>
      <c r="D36" s="35">
        <f t="shared" ref="D36:F36" si="16">SUM(D25:D35)</f>
        <v>30000</v>
      </c>
      <c r="E36" s="35">
        <f t="shared" si="16"/>
        <v>0</v>
      </c>
      <c r="F36" s="8">
        <f t="shared" si="16"/>
        <v>17098000</v>
      </c>
      <c r="G36" s="9"/>
      <c r="H36" s="36">
        <f t="shared" ref="H36:K36" si="17">SUM(H25:H35)</f>
        <v>5034890</v>
      </c>
      <c r="I36" s="35">
        <f t="shared" si="17"/>
        <v>2693650</v>
      </c>
      <c r="J36" s="35">
        <f t="shared" si="17"/>
        <v>0</v>
      </c>
      <c r="K36" s="8">
        <f t="shared" si="17"/>
        <v>7728540</v>
      </c>
      <c r="L36" s="9"/>
      <c r="M36" s="37">
        <f t="shared" ref="M36:N36" si="18">SUM(M25:M35)</f>
        <v>1223750</v>
      </c>
      <c r="N36" s="38">
        <f t="shared" si="18"/>
        <v>1469900</v>
      </c>
    </row>
    <row r="37" spans="2:14" x14ac:dyDescent="0.2">
      <c r="B37" s="39" t="s">
        <v>62</v>
      </c>
      <c r="C37" s="23"/>
      <c r="F37" s="29"/>
      <c r="G37" s="40"/>
      <c r="H37" s="23"/>
      <c r="K37" s="41"/>
    </row>
    <row r="38" spans="2:14" x14ac:dyDescent="0.2">
      <c r="B38" s="42" t="s">
        <v>63</v>
      </c>
      <c r="C38" s="23">
        <f>SUM(C25:C31)</f>
        <v>8188000</v>
      </c>
      <c r="D38" s="12">
        <f t="shared" ref="D38:F38" si="19">SUM(D25:D31)</f>
        <v>0</v>
      </c>
      <c r="E38" s="12">
        <f t="shared" si="19"/>
        <v>0</v>
      </c>
      <c r="F38" s="24">
        <f t="shared" si="19"/>
        <v>8188000</v>
      </c>
      <c r="G38" s="40"/>
      <c r="H38" s="23">
        <f>SUM(H25:H31)</f>
        <v>3307640</v>
      </c>
      <c r="I38" s="12">
        <f t="shared" ref="I38:K38" si="20">SUM(I25:I31)</f>
        <v>1311650</v>
      </c>
      <c r="J38" s="12">
        <f t="shared" si="20"/>
        <v>0</v>
      </c>
      <c r="K38" s="6">
        <f t="shared" si="20"/>
        <v>4619290</v>
      </c>
    </row>
    <row r="39" spans="2:14" ht="15" thickBot="1" x14ac:dyDescent="0.25">
      <c r="B39" s="43" t="s">
        <v>64</v>
      </c>
      <c r="C39" s="44">
        <f>SUM(C32:C35)</f>
        <v>8880000</v>
      </c>
      <c r="D39" s="45">
        <f t="shared" ref="D39:F39" si="21">SUM(D32:D35)</f>
        <v>30000</v>
      </c>
      <c r="E39" s="45">
        <f t="shared" si="21"/>
        <v>0</v>
      </c>
      <c r="F39" s="46">
        <f t="shared" si="21"/>
        <v>8910000</v>
      </c>
      <c r="G39" s="47"/>
      <c r="H39" s="44">
        <f>SUM(H32:H35)</f>
        <v>1727250</v>
      </c>
      <c r="I39" s="45">
        <f t="shared" ref="I39:K39" si="22">SUM(I32:I35)</f>
        <v>1382000</v>
      </c>
      <c r="J39" s="45">
        <f t="shared" si="22"/>
        <v>0</v>
      </c>
      <c r="K39" s="48">
        <f t="shared" si="22"/>
        <v>3109250</v>
      </c>
    </row>
  </sheetData>
  <mergeCells count="6">
    <mergeCell ref="B4:B5"/>
    <mergeCell ref="C4:K4"/>
    <mergeCell ref="M4:N4"/>
    <mergeCell ref="B23:B24"/>
    <mergeCell ref="C23:K23"/>
    <mergeCell ref="M23:N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79BE3-7B07-314D-A6D2-0528868BDF48}">
  <sheetPr>
    <tabColor theme="0" tint="-0.499984740745262"/>
  </sheetPr>
  <dimension ref="B2:D17"/>
  <sheetViews>
    <sheetView showGridLines="0" zoomScale="229" zoomScaleNormal="190" workbookViewId="0">
      <selection activeCell="D7" sqref="D7"/>
    </sheetView>
  </sheetViews>
  <sheetFormatPr baseColWidth="10" defaultRowHeight="14" x14ac:dyDescent="0.2"/>
  <cols>
    <col min="1" max="1" width="10.83203125" style="1"/>
    <col min="2" max="2" width="23.6640625" style="1" customWidth="1"/>
    <col min="3" max="3" width="13.33203125" style="2" bestFit="1" customWidth="1"/>
    <col min="4" max="16384" width="10.83203125" style="1"/>
  </cols>
  <sheetData>
    <row r="2" spans="2:4" x14ac:dyDescent="0.2">
      <c r="B2" s="1" t="s">
        <v>71</v>
      </c>
    </row>
    <row r="3" spans="2:4" ht="15" thickBot="1" x14ac:dyDescent="0.25"/>
    <row r="4" spans="2:4" x14ac:dyDescent="0.2">
      <c r="B4" s="71"/>
      <c r="C4" s="81" t="s">
        <v>1</v>
      </c>
      <c r="D4" s="82"/>
    </row>
    <row r="5" spans="2:4" x14ac:dyDescent="0.2">
      <c r="B5" s="72"/>
      <c r="C5" s="15" t="s">
        <v>72</v>
      </c>
      <c r="D5" s="20" t="s">
        <v>73</v>
      </c>
    </row>
    <row r="6" spans="2:4" x14ac:dyDescent="0.2">
      <c r="B6" s="50" t="s">
        <v>74</v>
      </c>
      <c r="C6" s="23"/>
      <c r="D6" s="6"/>
    </row>
    <row r="7" spans="2:4" x14ac:dyDescent="0.2">
      <c r="B7" s="30" t="s">
        <v>75</v>
      </c>
      <c r="C7" s="51">
        <v>5</v>
      </c>
      <c r="D7" s="52">
        <v>1</v>
      </c>
    </row>
    <row r="8" spans="2:4" x14ac:dyDescent="0.2">
      <c r="B8" s="30" t="s">
        <v>76</v>
      </c>
      <c r="C8" s="51">
        <v>2</v>
      </c>
      <c r="D8" s="52">
        <v>0.3</v>
      </c>
    </row>
    <row r="9" spans="2:4" x14ac:dyDescent="0.2">
      <c r="B9" s="30" t="s">
        <v>77</v>
      </c>
      <c r="C9" s="51">
        <v>8</v>
      </c>
      <c r="D9" s="52"/>
    </row>
    <row r="10" spans="2:4" ht="15" thickBot="1" x14ac:dyDescent="0.25">
      <c r="B10" s="53" t="s">
        <v>61</v>
      </c>
      <c r="C10" s="54">
        <f>SUM(C7:C9)</f>
        <v>15</v>
      </c>
      <c r="D10" s="55">
        <f>SUM(D7:D9)</f>
        <v>1.3</v>
      </c>
    </row>
    <row r="11" spans="2:4" x14ac:dyDescent="0.2">
      <c r="B11" s="50" t="s">
        <v>78</v>
      </c>
      <c r="C11" s="23"/>
      <c r="D11" s="6"/>
    </row>
    <row r="12" spans="2:4" x14ac:dyDescent="0.2">
      <c r="B12" s="30" t="s">
        <v>75</v>
      </c>
      <c r="C12" s="51">
        <v>5</v>
      </c>
      <c r="D12" s="52">
        <v>1</v>
      </c>
    </row>
    <row r="13" spans="2:4" x14ac:dyDescent="0.2">
      <c r="B13" s="30" t="s">
        <v>76</v>
      </c>
      <c r="C13" s="51">
        <v>2</v>
      </c>
      <c r="D13" s="52">
        <v>0.3</v>
      </c>
    </row>
    <row r="14" spans="2:4" x14ac:dyDescent="0.2">
      <c r="B14" s="30" t="s">
        <v>77</v>
      </c>
      <c r="C14" s="51">
        <v>2</v>
      </c>
      <c r="D14" s="52">
        <v>0.3</v>
      </c>
    </row>
    <row r="15" spans="2:4" x14ac:dyDescent="0.2">
      <c r="B15" s="30" t="s">
        <v>79</v>
      </c>
      <c r="C15" s="51">
        <v>5</v>
      </c>
      <c r="D15" s="52">
        <v>0.3</v>
      </c>
    </row>
    <row r="16" spans="2:4" x14ac:dyDescent="0.2">
      <c r="B16" s="30" t="s">
        <v>80</v>
      </c>
      <c r="C16" s="51">
        <v>10</v>
      </c>
      <c r="D16" s="52">
        <v>0.3</v>
      </c>
    </row>
    <row r="17" spans="2:4" ht="15" thickBot="1" x14ac:dyDescent="0.25">
      <c r="B17" s="53" t="s">
        <v>61</v>
      </c>
      <c r="C17" s="54">
        <f>SUM(C12:C16)</f>
        <v>24</v>
      </c>
      <c r="D17" s="55">
        <f>SUM(D12:D16)</f>
        <v>2.2000000000000002</v>
      </c>
    </row>
  </sheetData>
  <mergeCells count="2">
    <mergeCell ref="B4:B5"/>
    <mergeCell ref="C4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D98DD-2324-724F-BECD-D5CEE85316D2}">
  <sheetPr>
    <tabColor theme="0" tint="-0.499984740745262"/>
  </sheetPr>
  <dimension ref="B2:D12"/>
  <sheetViews>
    <sheetView showGridLines="0" zoomScale="257" zoomScaleNormal="190" workbookViewId="0">
      <selection activeCell="C11" sqref="C11"/>
    </sheetView>
  </sheetViews>
  <sheetFormatPr baseColWidth="10" defaultRowHeight="14" x14ac:dyDescent="0.2"/>
  <cols>
    <col min="1" max="1" width="10.83203125" style="1"/>
    <col min="2" max="2" width="23.6640625" style="1" customWidth="1"/>
    <col min="3" max="3" width="13.33203125" style="2" bestFit="1" customWidth="1"/>
    <col min="4" max="16384" width="10.83203125" style="1"/>
  </cols>
  <sheetData>
    <row r="2" spans="2:4" x14ac:dyDescent="0.2">
      <c r="B2" s="1" t="s">
        <v>81</v>
      </c>
    </row>
    <row r="3" spans="2:4" ht="15" thickBot="1" x14ac:dyDescent="0.25"/>
    <row r="4" spans="2:4" x14ac:dyDescent="0.2">
      <c r="B4" s="71"/>
      <c r="C4" s="81" t="s">
        <v>1</v>
      </c>
      <c r="D4" s="82"/>
    </row>
    <row r="5" spans="2:4" x14ac:dyDescent="0.2">
      <c r="B5" s="72"/>
      <c r="C5" s="15" t="s">
        <v>82</v>
      </c>
      <c r="D5" s="20" t="s">
        <v>83</v>
      </c>
    </row>
    <row r="6" spans="2:4" x14ac:dyDescent="0.2">
      <c r="B6" s="56" t="s">
        <v>84</v>
      </c>
      <c r="C6" s="23"/>
      <c r="D6" s="6"/>
    </row>
    <row r="7" spans="2:4" x14ac:dyDescent="0.2">
      <c r="B7" s="30" t="s">
        <v>85</v>
      </c>
      <c r="C7" s="51">
        <v>3</v>
      </c>
      <c r="D7" s="52">
        <v>1</v>
      </c>
    </row>
    <row r="8" spans="2:4" x14ac:dyDescent="0.2">
      <c r="B8" s="30" t="s">
        <v>86</v>
      </c>
      <c r="C8" s="51">
        <v>235</v>
      </c>
      <c r="D8" s="52">
        <v>235</v>
      </c>
    </row>
    <row r="9" spans="2:4" x14ac:dyDescent="0.2">
      <c r="B9" s="30" t="s">
        <v>87</v>
      </c>
      <c r="C9" s="51">
        <v>12</v>
      </c>
      <c r="D9" s="52">
        <v>12</v>
      </c>
    </row>
    <row r="10" spans="2:4" x14ac:dyDescent="0.2">
      <c r="B10" s="30" t="s">
        <v>88</v>
      </c>
      <c r="C10" s="51">
        <v>3</v>
      </c>
      <c r="D10" s="52">
        <v>2</v>
      </c>
    </row>
    <row r="11" spans="2:4" x14ac:dyDescent="0.2">
      <c r="B11" s="30" t="s">
        <v>89</v>
      </c>
      <c r="C11" s="51">
        <v>8</v>
      </c>
      <c r="D11" s="52">
        <v>8</v>
      </c>
    </row>
    <row r="12" spans="2:4" ht="15" thickBot="1" x14ac:dyDescent="0.25">
      <c r="B12" s="53"/>
      <c r="C12" s="54"/>
      <c r="D12" s="55"/>
    </row>
  </sheetData>
  <mergeCells count="2">
    <mergeCell ref="B4:B5"/>
    <mergeCell ref="C4:D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7F000-97E6-6B40-8252-B8C301F03010}">
  <sheetPr>
    <tabColor theme="0" tint="-0.499984740745262"/>
  </sheetPr>
  <dimension ref="B2:C19"/>
  <sheetViews>
    <sheetView showGridLines="0" zoomScale="207" zoomScaleNormal="190" workbookViewId="0">
      <selection activeCell="C2" sqref="C2"/>
    </sheetView>
  </sheetViews>
  <sheetFormatPr baseColWidth="10" defaultRowHeight="14" x14ac:dyDescent="0.2"/>
  <cols>
    <col min="1" max="1" width="10.83203125" style="1"/>
    <col min="2" max="2" width="23.6640625" style="1" customWidth="1"/>
    <col min="3" max="16384" width="10.83203125" style="1"/>
  </cols>
  <sheetData>
    <row r="2" spans="2:3" x14ac:dyDescent="0.2">
      <c r="B2" s="1" t="s">
        <v>90</v>
      </c>
    </row>
    <row r="3" spans="2:3" ht="15" thickBot="1" x14ac:dyDescent="0.25"/>
    <row r="4" spans="2:3" x14ac:dyDescent="0.2">
      <c r="B4" s="57"/>
      <c r="C4" s="58"/>
    </row>
    <row r="5" spans="2:3" x14ac:dyDescent="0.2">
      <c r="B5" s="56" t="s">
        <v>91</v>
      </c>
      <c r="C5" s="6"/>
    </row>
    <row r="6" spans="2:3" x14ac:dyDescent="0.2">
      <c r="B6" s="30" t="s">
        <v>92</v>
      </c>
      <c r="C6" s="59">
        <v>5000</v>
      </c>
    </row>
    <row r="7" spans="2:3" x14ac:dyDescent="0.2">
      <c r="B7" s="30" t="s">
        <v>93</v>
      </c>
      <c r="C7" s="59">
        <v>3000</v>
      </c>
    </row>
    <row r="8" spans="2:3" x14ac:dyDescent="0.2">
      <c r="B8" s="30" t="s">
        <v>94</v>
      </c>
      <c r="C8" s="59">
        <v>1000</v>
      </c>
    </row>
    <row r="9" spans="2:3" x14ac:dyDescent="0.2">
      <c r="B9" s="30" t="s">
        <v>95</v>
      </c>
      <c r="C9" s="59">
        <v>10000</v>
      </c>
    </row>
    <row r="10" spans="2:3" x14ac:dyDescent="0.2">
      <c r="B10" s="30"/>
      <c r="C10" s="59"/>
    </row>
    <row r="11" spans="2:3" x14ac:dyDescent="0.2">
      <c r="B11" s="60" t="s">
        <v>96</v>
      </c>
      <c r="C11" s="59"/>
    </row>
    <row r="12" spans="2:3" x14ac:dyDescent="0.2">
      <c r="B12" s="30" t="s">
        <v>97</v>
      </c>
      <c r="C12" s="59">
        <v>60</v>
      </c>
    </row>
    <row r="13" spans="2:3" x14ac:dyDescent="0.2">
      <c r="B13" s="30"/>
      <c r="C13" s="59"/>
    </row>
    <row r="14" spans="2:3" x14ac:dyDescent="0.2">
      <c r="B14" s="60" t="s">
        <v>98</v>
      </c>
      <c r="C14" s="59"/>
    </row>
    <row r="15" spans="2:3" x14ac:dyDescent="0.2">
      <c r="B15" s="30" t="s">
        <v>99</v>
      </c>
      <c r="C15" s="59">
        <v>3</v>
      </c>
    </row>
    <row r="16" spans="2:3" x14ac:dyDescent="0.2">
      <c r="B16" s="30" t="s">
        <v>100</v>
      </c>
      <c r="C16" s="59">
        <v>1</v>
      </c>
    </row>
    <row r="17" spans="2:3" x14ac:dyDescent="0.2">
      <c r="B17" s="30"/>
      <c r="C17" s="59"/>
    </row>
    <row r="18" spans="2:3" x14ac:dyDescent="0.2">
      <c r="B18" s="30" t="s">
        <v>101</v>
      </c>
      <c r="C18" s="59">
        <v>335000</v>
      </c>
    </row>
    <row r="19" spans="2:3" ht="15" thickBot="1" x14ac:dyDescent="0.25">
      <c r="B19" s="61" t="s">
        <v>102</v>
      </c>
      <c r="C19" s="62">
        <v>695557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E451E-EA39-EC44-8000-E9A52DA4F9E8}">
  <sheetPr>
    <tabColor theme="0" tint="-0.499984740745262"/>
  </sheetPr>
  <dimension ref="B2:F11"/>
  <sheetViews>
    <sheetView showGridLines="0" tabSelected="1" zoomScale="200" zoomScaleNormal="190" workbookViewId="0">
      <selection activeCell="C5" sqref="C5"/>
    </sheetView>
  </sheetViews>
  <sheetFormatPr baseColWidth="10" defaultRowHeight="14" x14ac:dyDescent="0.2"/>
  <cols>
    <col min="1" max="1" width="10.83203125" style="1"/>
    <col min="2" max="2" width="23.6640625" style="1" customWidth="1"/>
    <col min="3" max="3" width="13.33203125" style="1" customWidth="1"/>
    <col min="4" max="4" width="12.6640625" style="1" customWidth="1"/>
    <col min="5" max="16384" width="10.83203125" style="1"/>
  </cols>
  <sheetData>
    <row r="2" spans="2:6" x14ac:dyDescent="0.2">
      <c r="B2" s="1" t="s">
        <v>103</v>
      </c>
    </row>
    <row r="3" spans="2:6" ht="15" thickBot="1" x14ac:dyDescent="0.25"/>
    <row r="4" spans="2:6" x14ac:dyDescent="0.2">
      <c r="B4" s="57"/>
      <c r="C4" s="63" t="s">
        <v>82</v>
      </c>
      <c r="D4" s="64" t="s">
        <v>83</v>
      </c>
    </row>
    <row r="5" spans="2:6" x14ac:dyDescent="0.2">
      <c r="B5" s="56" t="s">
        <v>104</v>
      </c>
      <c r="C5" s="65">
        <v>98</v>
      </c>
      <c r="D5" s="66">
        <v>11</v>
      </c>
    </row>
    <row r="6" spans="2:6" x14ac:dyDescent="0.2">
      <c r="B6" s="30"/>
      <c r="D6" s="59"/>
    </row>
    <row r="7" spans="2:6" x14ac:dyDescent="0.2">
      <c r="B7" s="30" t="s">
        <v>105</v>
      </c>
      <c r="C7" s="21">
        <f>'[1]Tab. 11'!O8</f>
        <v>235</v>
      </c>
      <c r="D7" s="67">
        <f>+C7</f>
        <v>235</v>
      </c>
    </row>
    <row r="8" spans="2:6" x14ac:dyDescent="0.2">
      <c r="B8" s="30" t="s">
        <v>106</v>
      </c>
      <c r="C8" s="21">
        <v>-5</v>
      </c>
      <c r="D8" s="67">
        <v>-5</v>
      </c>
    </row>
    <row r="9" spans="2:6" x14ac:dyDescent="0.2">
      <c r="B9" s="30" t="s">
        <v>107</v>
      </c>
      <c r="C9" s="21">
        <f>ROUND(-$F$9*C7,0)</f>
        <v>-14</v>
      </c>
      <c r="D9" s="67">
        <f>ROUND(-$F$9*D7,0)</f>
        <v>-14</v>
      </c>
      <c r="F9" s="68">
        <f>14/235</f>
        <v>5.9574468085106386E-2</v>
      </c>
    </row>
    <row r="10" spans="2:6" x14ac:dyDescent="0.2">
      <c r="B10" s="30" t="s">
        <v>108</v>
      </c>
      <c r="C10" s="21">
        <v>8</v>
      </c>
      <c r="D10" s="67">
        <v>8</v>
      </c>
    </row>
    <row r="11" spans="2:6" ht="15" thickBot="1" x14ac:dyDescent="0.25">
      <c r="B11" s="61" t="s">
        <v>109</v>
      </c>
      <c r="C11" s="69">
        <v>0</v>
      </c>
      <c r="D11" s="70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All. 6</vt:lpstr>
      <vt:lpstr>All. 7</vt:lpstr>
      <vt:lpstr>All. 8</vt:lpstr>
      <vt:lpstr>All. 9</vt:lpstr>
      <vt:lpstr>All. 10</vt:lpstr>
      <vt:lpstr>All.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 Marini</dc:creator>
  <cp:lastModifiedBy>Federica Marini</cp:lastModifiedBy>
  <dcterms:created xsi:type="dcterms:W3CDTF">2022-05-11T13:19:07Z</dcterms:created>
  <dcterms:modified xsi:type="dcterms:W3CDTF">2022-05-11T15:00:37Z</dcterms:modified>
</cp:coreProperties>
</file>