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edericamarini/Desktop/Lavoro/Università desk/Programmazione e controllo/Caso Mozart/"/>
    </mc:Choice>
  </mc:AlternateContent>
  <xr:revisionPtr revIDLastSave="0" documentId="13_ncr:1_{4A1E2657-81C3-8A4A-A933-9A88603D9129}" xr6:coauthVersionLast="47" xr6:coauthVersionMax="47" xr10:uidLastSave="{00000000-0000-0000-0000-000000000000}"/>
  <bookViews>
    <workbookView xWindow="0" yWindow="1300" windowWidth="35840" windowHeight="19540" xr2:uid="{F3753AC6-C2E3-A648-9A7F-89C85DE5BAF0}"/>
  </bookViews>
  <sheets>
    <sheet name="All. 13" sheetId="1" r:id="rId1"/>
    <sheet name="All. 14" sheetId="2" r:id="rId2"/>
    <sheet name="All. 15" sheetId="3" r:id="rId3"/>
    <sheet name="All. 16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" i="4" l="1"/>
  <c r="C11" i="4" s="1"/>
  <c r="C6" i="4"/>
  <c r="B12" i="4" s="1"/>
  <c r="C4" i="4"/>
  <c r="E11" i="4" s="1"/>
  <c r="D2" i="4"/>
  <c r="E10" i="3"/>
  <c r="H11" i="3" s="1"/>
  <c r="D10" i="3"/>
  <c r="C10" i="3" s="1"/>
  <c r="D6" i="3"/>
  <c r="C5" i="3"/>
  <c r="E43" i="1"/>
  <c r="H9" i="1"/>
  <c r="G9" i="1"/>
  <c r="F9" i="1"/>
  <c r="E9" i="1"/>
  <c r="D9" i="1"/>
  <c r="C9" i="1"/>
  <c r="D12" i="4" l="1"/>
  <c r="C12" i="4" s="1"/>
  <c r="B13" i="4"/>
  <c r="B14" i="4" s="1"/>
  <c r="B15" i="4" s="1"/>
  <c r="B16" i="4" s="1"/>
  <c r="B17" i="4"/>
  <c r="B11" i="3"/>
  <c r="C7" i="3"/>
  <c r="D13" i="4"/>
  <c r="D14" i="4" s="1"/>
  <c r="F14" i="4" s="1"/>
  <c r="C8" i="4"/>
  <c r="F12" i="4" s="1"/>
  <c r="C16" i="2"/>
  <c r="C7" i="2"/>
  <c r="C25" i="2"/>
  <c r="H12" i="4" l="1"/>
  <c r="G12" i="4" s="1"/>
  <c r="E12" i="4" s="1"/>
  <c r="F177" i="3"/>
  <c r="F175" i="3"/>
  <c r="F159" i="3"/>
  <c r="F143" i="3"/>
  <c r="F127" i="3"/>
  <c r="F111" i="3"/>
  <c r="F95" i="3"/>
  <c r="F79" i="3"/>
  <c r="F63" i="3"/>
  <c r="F47" i="3"/>
  <c r="F31" i="3"/>
  <c r="F15" i="3"/>
  <c r="F88" i="3"/>
  <c r="F72" i="3"/>
  <c r="F187" i="3"/>
  <c r="F168" i="3"/>
  <c r="F152" i="3"/>
  <c r="F136" i="3"/>
  <c r="F120" i="3"/>
  <c r="F104" i="3"/>
  <c r="F182" i="3"/>
  <c r="F161" i="3"/>
  <c r="F145" i="3"/>
  <c r="F129" i="3"/>
  <c r="F113" i="3"/>
  <c r="F97" i="3"/>
  <c r="F81" i="3"/>
  <c r="F170" i="3"/>
  <c r="F154" i="3"/>
  <c r="F189" i="3"/>
  <c r="F163" i="3"/>
  <c r="F186" i="3"/>
  <c r="F174" i="3"/>
  <c r="F181" i="3"/>
  <c r="F167" i="3"/>
  <c r="F176" i="3"/>
  <c r="F183" i="3"/>
  <c r="F134" i="3"/>
  <c r="F83" i="3"/>
  <c r="F67" i="3"/>
  <c r="F50" i="3"/>
  <c r="F28" i="3"/>
  <c r="F11" i="3"/>
  <c r="G11" i="3" s="1"/>
  <c r="E11" i="3" s="1"/>
  <c r="F40" i="3"/>
  <c r="F23" i="3"/>
  <c r="F94" i="3"/>
  <c r="F49" i="3"/>
  <c r="F188" i="3"/>
  <c r="F173" i="3"/>
  <c r="F142" i="3"/>
  <c r="F128" i="3"/>
  <c r="F114" i="3"/>
  <c r="F100" i="3"/>
  <c r="F86" i="3"/>
  <c r="F62" i="3"/>
  <c r="F45" i="3"/>
  <c r="F32" i="3"/>
  <c r="F151" i="3"/>
  <c r="F122" i="3"/>
  <c r="F108" i="3"/>
  <c r="F80" i="3"/>
  <c r="F57" i="3"/>
  <c r="F35" i="3"/>
  <c r="F18" i="3"/>
  <c r="F13" i="3"/>
  <c r="F172" i="3"/>
  <c r="F148" i="3"/>
  <c r="F139" i="3"/>
  <c r="F125" i="3"/>
  <c r="F74" i="3"/>
  <c r="F69" i="3"/>
  <c r="F52" i="3"/>
  <c r="F30" i="3"/>
  <c r="F54" i="3"/>
  <c r="F164" i="3"/>
  <c r="F160" i="3"/>
  <c r="F157" i="3"/>
  <c r="F133" i="3"/>
  <c r="F119" i="3"/>
  <c r="F105" i="3"/>
  <c r="F91" i="3"/>
  <c r="F77" i="3"/>
  <c r="F64" i="3"/>
  <c r="F42" i="3"/>
  <c r="F25" i="3"/>
  <c r="F20" i="3"/>
  <c r="F99" i="3"/>
  <c r="F85" i="3"/>
  <c r="F59" i="3"/>
  <c r="F37" i="3"/>
  <c r="F147" i="3"/>
  <c r="F130" i="3"/>
  <c r="F116" i="3"/>
  <c r="F102" i="3"/>
  <c r="F71" i="3"/>
  <c r="F150" i="3"/>
  <c r="F156" i="3"/>
  <c r="F144" i="3"/>
  <c r="F138" i="3"/>
  <c r="F124" i="3"/>
  <c r="F110" i="3"/>
  <c r="F96" i="3"/>
  <c r="F82" i="3"/>
  <c r="F66" i="3"/>
  <c r="F44" i="3"/>
  <c r="F27" i="3"/>
  <c r="F171" i="3"/>
  <c r="F153" i="3"/>
  <c r="F141" i="3"/>
  <c r="F90" i="3"/>
  <c r="F76" i="3"/>
  <c r="F61" i="3"/>
  <c r="F56" i="3"/>
  <c r="F39" i="3"/>
  <c r="F22" i="3"/>
  <c r="F17" i="3"/>
  <c r="F135" i="3"/>
  <c r="F190" i="3"/>
  <c r="F165" i="3"/>
  <c r="F132" i="3"/>
  <c r="F106" i="3"/>
  <c r="F34" i="3"/>
  <c r="F155" i="3"/>
  <c r="F112" i="3"/>
  <c r="F73" i="3"/>
  <c r="F162" i="3"/>
  <c r="F146" i="3"/>
  <c r="F118" i="3"/>
  <c r="F98" i="3"/>
  <c r="F70" i="3"/>
  <c r="F140" i="3"/>
  <c r="F126" i="3"/>
  <c r="F87" i="3"/>
  <c r="F68" i="3"/>
  <c r="F75" i="3"/>
  <c r="F29" i="3"/>
  <c r="F65" i="3"/>
  <c r="F178" i="3"/>
  <c r="F92" i="3"/>
  <c r="F109" i="3"/>
  <c r="F179" i="3"/>
  <c r="F53" i="3"/>
  <c r="F107" i="3"/>
  <c r="F166" i="3"/>
  <c r="F131" i="3"/>
  <c r="F158" i="3"/>
  <c r="F51" i="3"/>
  <c r="F185" i="3"/>
  <c r="F16" i="3"/>
  <c r="F103" i="3"/>
  <c r="F169" i="3"/>
  <c r="F14" i="3"/>
  <c r="F89" i="3"/>
  <c r="F41" i="3"/>
  <c r="F137" i="3"/>
  <c r="F117" i="3"/>
  <c r="F78" i="3"/>
  <c r="F33" i="3"/>
  <c r="F43" i="3"/>
  <c r="F180" i="3"/>
  <c r="F101" i="3"/>
  <c r="F36" i="3"/>
  <c r="F12" i="3"/>
  <c r="F184" i="3"/>
  <c r="F123" i="3"/>
  <c r="F84" i="3"/>
  <c r="F55" i="3"/>
  <c r="F121" i="3"/>
  <c r="F26" i="3"/>
  <c r="F48" i="3"/>
  <c r="F149" i="3"/>
  <c r="F19" i="3"/>
  <c r="F24" i="3"/>
  <c r="F115" i="3"/>
  <c r="F60" i="3"/>
  <c r="F38" i="3"/>
  <c r="F21" i="3"/>
  <c r="F58" i="3"/>
  <c r="F46" i="3"/>
  <c r="F93" i="3"/>
  <c r="F13" i="4"/>
  <c r="C13" i="4"/>
  <c r="C14" i="4"/>
  <c r="D11" i="3"/>
  <c r="C11" i="3" s="1"/>
  <c r="B12" i="3"/>
  <c r="D15" i="4"/>
  <c r="B18" i="4"/>
  <c r="E14" i="2"/>
  <c r="B13" i="3" l="1"/>
  <c r="D12" i="3"/>
  <c r="C12" i="3"/>
  <c r="H13" i="4"/>
  <c r="G13" i="4" s="1"/>
  <c r="E13" i="4" s="1"/>
  <c r="F15" i="4"/>
  <c r="D16" i="4"/>
  <c r="C15" i="4"/>
  <c r="B19" i="4"/>
  <c r="H12" i="3"/>
  <c r="G12" i="3" s="1"/>
  <c r="E12" i="3" s="1"/>
  <c r="H13" i="3" l="1"/>
  <c r="G13" i="3" s="1"/>
  <c r="E13" i="3"/>
  <c r="H14" i="4"/>
  <c r="G14" i="4" s="1"/>
  <c r="E14" i="4" s="1"/>
  <c r="F16" i="4"/>
  <c r="C16" i="4"/>
  <c r="D17" i="4"/>
  <c r="D13" i="3"/>
  <c r="B14" i="3"/>
  <c r="C13" i="3"/>
  <c r="B20" i="4"/>
  <c r="H15" i="4" l="1"/>
  <c r="G15" i="4" s="1"/>
  <c r="E15" i="4" s="1"/>
  <c r="B21" i="4"/>
  <c r="D14" i="3"/>
  <c r="B15" i="3"/>
  <c r="C14" i="3"/>
  <c r="F17" i="4"/>
  <c r="C17" i="4"/>
  <c r="D18" i="4"/>
  <c r="H14" i="3"/>
  <c r="G14" i="3" s="1"/>
  <c r="E14" i="3" s="1"/>
  <c r="H15" i="3" l="1"/>
  <c r="G15" i="3" s="1"/>
  <c r="E15" i="3" s="1"/>
  <c r="H16" i="4"/>
  <c r="G16" i="4" s="1"/>
  <c r="E16" i="4" s="1"/>
  <c r="B16" i="3"/>
  <c r="D15" i="3"/>
  <c r="C15" i="3" s="1"/>
  <c r="F18" i="4"/>
  <c r="C18" i="4"/>
  <c r="D19" i="4"/>
  <c r="B22" i="4"/>
  <c r="H17" i="4" l="1"/>
  <c r="G17" i="4" s="1"/>
  <c r="E17" i="4" s="1"/>
  <c r="H16" i="3"/>
  <c r="G16" i="3" s="1"/>
  <c r="E16" i="3" s="1"/>
  <c r="B23" i="4"/>
  <c r="F19" i="4"/>
  <c r="C19" i="4"/>
  <c r="D20" i="4"/>
  <c r="D16" i="3"/>
  <c r="C16" i="3" s="1"/>
  <c r="B17" i="3"/>
  <c r="H17" i="3" l="1"/>
  <c r="G17" i="3" s="1"/>
  <c r="E17" i="3" s="1"/>
  <c r="H18" i="4"/>
  <c r="G18" i="4" s="1"/>
  <c r="E18" i="4" s="1"/>
  <c r="B18" i="3"/>
  <c r="D17" i="3"/>
  <c r="C17" i="3" s="1"/>
  <c r="F20" i="4"/>
  <c r="C20" i="4"/>
  <c r="D21" i="4"/>
  <c r="B24" i="4"/>
  <c r="H19" i="4" l="1"/>
  <c r="G19" i="4" s="1"/>
  <c r="E19" i="4" s="1"/>
  <c r="D18" i="3"/>
  <c r="C18" i="3" s="1"/>
  <c r="B19" i="3"/>
  <c r="B25" i="4"/>
  <c r="H18" i="3"/>
  <c r="G18" i="3" s="1"/>
  <c r="E18" i="3" s="1"/>
  <c r="F21" i="4"/>
  <c r="C21" i="4"/>
  <c r="D22" i="4"/>
  <c r="H19" i="3" l="1"/>
  <c r="G19" i="3" s="1"/>
  <c r="E19" i="3" s="1"/>
  <c r="H20" i="4"/>
  <c r="G20" i="4" s="1"/>
  <c r="E20" i="4" s="1"/>
  <c r="B26" i="4"/>
  <c r="B20" i="3"/>
  <c r="D19" i="3"/>
  <c r="C19" i="3" s="1"/>
  <c r="F22" i="4"/>
  <c r="C22" i="4"/>
  <c r="D23" i="4"/>
  <c r="H21" i="4" l="1"/>
  <c r="G21" i="4" s="1"/>
  <c r="E21" i="4" s="1"/>
  <c r="H20" i="3"/>
  <c r="G20" i="3" s="1"/>
  <c r="E20" i="3"/>
  <c r="F23" i="4"/>
  <c r="C23" i="4"/>
  <c r="D24" i="4"/>
  <c r="B21" i="3"/>
  <c r="D20" i="3"/>
  <c r="C20" i="3" s="1"/>
  <c r="B27" i="4"/>
  <c r="H22" i="4" l="1"/>
  <c r="G22" i="4" s="1"/>
  <c r="E22" i="4" s="1"/>
  <c r="H21" i="3"/>
  <c r="G21" i="3" s="1"/>
  <c r="E21" i="3" s="1"/>
  <c r="F24" i="4"/>
  <c r="C24" i="4"/>
  <c r="D25" i="4"/>
  <c r="D21" i="3"/>
  <c r="C21" i="3" s="1"/>
  <c r="B22" i="3"/>
  <c r="B28" i="4"/>
  <c r="H22" i="3" l="1"/>
  <c r="G22" i="3" s="1"/>
  <c r="E22" i="3" s="1"/>
  <c r="H23" i="4"/>
  <c r="G23" i="4" s="1"/>
  <c r="E23" i="4" s="1"/>
  <c r="B29" i="4"/>
  <c r="B23" i="3"/>
  <c r="D22" i="3"/>
  <c r="C22" i="3" s="1"/>
  <c r="F25" i="4"/>
  <c r="C25" i="4"/>
  <c r="D26" i="4"/>
  <c r="H24" i="4" l="1"/>
  <c r="G24" i="4" s="1"/>
  <c r="E24" i="4" s="1"/>
  <c r="H23" i="3"/>
  <c r="G23" i="3" s="1"/>
  <c r="E23" i="3" s="1"/>
  <c r="F26" i="4"/>
  <c r="C26" i="4"/>
  <c r="D27" i="4"/>
  <c r="B30" i="4"/>
  <c r="D23" i="3"/>
  <c r="C23" i="3" s="1"/>
  <c r="B24" i="3"/>
  <c r="H24" i="3" l="1"/>
  <c r="G24" i="3" s="1"/>
  <c r="E24" i="3" s="1"/>
  <c r="H25" i="4"/>
  <c r="G25" i="4" s="1"/>
  <c r="E25" i="4" s="1"/>
  <c r="B25" i="3"/>
  <c r="D24" i="3"/>
  <c r="C24" i="3" s="1"/>
  <c r="B31" i="4"/>
  <c r="F27" i="4"/>
  <c r="C27" i="4"/>
  <c r="D28" i="4"/>
  <c r="H26" i="4" l="1"/>
  <c r="G26" i="4" s="1"/>
  <c r="E26" i="4" s="1"/>
  <c r="H25" i="3"/>
  <c r="G25" i="3" s="1"/>
  <c r="E25" i="3" s="1"/>
  <c r="F28" i="4"/>
  <c r="C28" i="4"/>
  <c r="D29" i="4"/>
  <c r="B32" i="4"/>
  <c r="B26" i="3"/>
  <c r="D25" i="3"/>
  <c r="C25" i="3" s="1"/>
  <c r="H26" i="3" l="1"/>
  <c r="G26" i="3" s="1"/>
  <c r="E26" i="3" s="1"/>
  <c r="H27" i="4"/>
  <c r="G27" i="4" s="1"/>
  <c r="E27" i="4" s="1"/>
  <c r="B27" i="3"/>
  <c r="D26" i="3"/>
  <c r="C26" i="3" s="1"/>
  <c r="B33" i="4"/>
  <c r="F29" i="4"/>
  <c r="C29" i="4"/>
  <c r="D30" i="4"/>
  <c r="H28" i="4" l="1"/>
  <c r="G28" i="4" s="1"/>
  <c r="E28" i="4" s="1"/>
  <c r="F30" i="4"/>
  <c r="C30" i="4"/>
  <c r="D31" i="4"/>
  <c r="B34" i="4"/>
  <c r="B28" i="3"/>
  <c r="D27" i="3"/>
  <c r="C27" i="3" s="1"/>
  <c r="H27" i="3"/>
  <c r="G27" i="3" s="1"/>
  <c r="E27" i="3" s="1"/>
  <c r="H28" i="3" l="1"/>
  <c r="G28" i="3" s="1"/>
  <c r="E28" i="3" s="1"/>
  <c r="H29" i="4"/>
  <c r="G29" i="4" s="1"/>
  <c r="E29" i="4" s="1"/>
  <c r="D28" i="3"/>
  <c r="C28" i="3" s="1"/>
  <c r="B29" i="3"/>
  <c r="B35" i="4"/>
  <c r="F31" i="4"/>
  <c r="C31" i="4"/>
  <c r="D32" i="4"/>
  <c r="H30" i="4" l="1"/>
  <c r="G30" i="4" s="1"/>
  <c r="E30" i="4" s="1"/>
  <c r="H29" i="3"/>
  <c r="G29" i="3" s="1"/>
  <c r="E29" i="3" s="1"/>
  <c r="F32" i="4"/>
  <c r="C32" i="4"/>
  <c r="D33" i="4"/>
  <c r="B36" i="4"/>
  <c r="D29" i="3"/>
  <c r="C29" i="3" s="1"/>
  <c r="B30" i="3"/>
  <c r="H31" i="4" l="1"/>
  <c r="G31" i="4" s="1"/>
  <c r="E31" i="4" s="1"/>
  <c r="B31" i="3"/>
  <c r="D30" i="3"/>
  <c r="C30" i="3" s="1"/>
  <c r="B37" i="4"/>
  <c r="F33" i="4"/>
  <c r="C33" i="4"/>
  <c r="D34" i="4"/>
  <c r="H30" i="3"/>
  <c r="G30" i="3" s="1"/>
  <c r="E30" i="3" s="1"/>
  <c r="H31" i="3" l="1"/>
  <c r="G31" i="3" s="1"/>
  <c r="E31" i="3"/>
  <c r="H32" i="4"/>
  <c r="G32" i="4" s="1"/>
  <c r="E32" i="4" s="1"/>
  <c r="F34" i="4"/>
  <c r="C34" i="4"/>
  <c r="D35" i="4"/>
  <c r="B38" i="4"/>
  <c r="D31" i="3"/>
  <c r="C31" i="3" s="1"/>
  <c r="B32" i="3"/>
  <c r="H33" i="4" l="1"/>
  <c r="G33" i="4" s="1"/>
  <c r="E33" i="4" s="1"/>
  <c r="B33" i="3"/>
  <c r="D32" i="3"/>
  <c r="C32" i="3" s="1"/>
  <c r="B39" i="4"/>
  <c r="F35" i="4"/>
  <c r="C35" i="4"/>
  <c r="D36" i="4"/>
  <c r="H32" i="3"/>
  <c r="G32" i="3" s="1"/>
  <c r="E32" i="3" s="1"/>
  <c r="H33" i="3" l="1"/>
  <c r="G33" i="3" s="1"/>
  <c r="E33" i="3"/>
  <c r="H34" i="4"/>
  <c r="G34" i="4" s="1"/>
  <c r="E34" i="4" s="1"/>
  <c r="F36" i="4"/>
  <c r="C36" i="4"/>
  <c r="D37" i="4"/>
  <c r="B40" i="4"/>
  <c r="D33" i="3"/>
  <c r="C33" i="3" s="1"/>
  <c r="B34" i="3"/>
  <c r="H35" i="4" l="1"/>
  <c r="G35" i="4" s="1"/>
  <c r="E35" i="4" s="1"/>
  <c r="B41" i="4"/>
  <c r="B35" i="3"/>
  <c r="D34" i="3"/>
  <c r="C34" i="3"/>
  <c r="F37" i="4"/>
  <c r="C37" i="4"/>
  <c r="D38" i="4"/>
  <c r="H34" i="3"/>
  <c r="G34" i="3" s="1"/>
  <c r="E34" i="3" s="1"/>
  <c r="H35" i="3" l="1"/>
  <c r="G35" i="3" s="1"/>
  <c r="E35" i="3"/>
  <c r="H36" i="4"/>
  <c r="G36" i="4" s="1"/>
  <c r="E36" i="4" s="1"/>
  <c r="F38" i="4"/>
  <c r="C38" i="4"/>
  <c r="D39" i="4"/>
  <c r="B42" i="4"/>
  <c r="D35" i="3"/>
  <c r="C35" i="3" s="1"/>
  <c r="B36" i="3"/>
  <c r="H37" i="4" l="1"/>
  <c r="G37" i="4" s="1"/>
  <c r="E37" i="4" s="1"/>
  <c r="B43" i="4"/>
  <c r="F39" i="4"/>
  <c r="C39" i="4"/>
  <c r="D40" i="4"/>
  <c r="B37" i="3"/>
  <c r="D36" i="3"/>
  <c r="C36" i="3" s="1"/>
  <c r="H36" i="3"/>
  <c r="G36" i="3" s="1"/>
  <c r="E36" i="3" s="1"/>
  <c r="H37" i="3" l="1"/>
  <c r="G37" i="3" s="1"/>
  <c r="E37" i="3"/>
  <c r="H38" i="4"/>
  <c r="G38" i="4" s="1"/>
  <c r="E38" i="4" s="1"/>
  <c r="B38" i="3"/>
  <c r="D37" i="3"/>
  <c r="C37" i="3" s="1"/>
  <c r="F40" i="4"/>
  <c r="C40" i="4"/>
  <c r="D41" i="4"/>
  <c r="B44" i="4"/>
  <c r="H39" i="4" l="1"/>
  <c r="G39" i="4" s="1"/>
  <c r="E39" i="4" s="1"/>
  <c r="B45" i="4"/>
  <c r="F41" i="4"/>
  <c r="C41" i="4"/>
  <c r="D42" i="4"/>
  <c r="D38" i="3"/>
  <c r="C38" i="3" s="1"/>
  <c r="B39" i="3"/>
  <c r="H38" i="3"/>
  <c r="G38" i="3" s="1"/>
  <c r="E38" i="3" s="1"/>
  <c r="H39" i="3" l="1"/>
  <c r="G39" i="3" s="1"/>
  <c r="E39" i="3"/>
  <c r="H40" i="4"/>
  <c r="G40" i="4" s="1"/>
  <c r="E40" i="4" s="1"/>
  <c r="B40" i="3"/>
  <c r="D39" i="3"/>
  <c r="C39" i="3" s="1"/>
  <c r="F42" i="4"/>
  <c r="C42" i="4"/>
  <c r="D43" i="4"/>
  <c r="B46" i="4"/>
  <c r="H41" i="4" l="1"/>
  <c r="G41" i="4" s="1"/>
  <c r="E41" i="4" s="1"/>
  <c r="F43" i="4"/>
  <c r="C43" i="4"/>
  <c r="D44" i="4"/>
  <c r="B47" i="4"/>
  <c r="D40" i="3"/>
  <c r="C40" i="3" s="1"/>
  <c r="B41" i="3"/>
  <c r="H40" i="3"/>
  <c r="G40" i="3" s="1"/>
  <c r="E40" i="3" s="1"/>
  <c r="H41" i="3" l="1"/>
  <c r="G41" i="3" s="1"/>
  <c r="E41" i="3"/>
  <c r="H42" i="4"/>
  <c r="G42" i="4" s="1"/>
  <c r="E42" i="4" s="1"/>
  <c r="B42" i="3"/>
  <c r="D41" i="3"/>
  <c r="C41" i="3" s="1"/>
  <c r="B48" i="4"/>
  <c r="F44" i="4"/>
  <c r="C44" i="4"/>
  <c r="D45" i="4"/>
  <c r="H43" i="4" l="1"/>
  <c r="G43" i="4" s="1"/>
  <c r="E43" i="4" s="1"/>
  <c r="B49" i="4"/>
  <c r="F45" i="4"/>
  <c r="C45" i="4"/>
  <c r="D46" i="4"/>
  <c r="B43" i="3"/>
  <c r="D42" i="3"/>
  <c r="C42" i="3" s="1"/>
  <c r="H42" i="3"/>
  <c r="G42" i="3" s="1"/>
  <c r="E42" i="3"/>
  <c r="H44" i="4" l="1"/>
  <c r="G44" i="4" s="1"/>
  <c r="E44" i="4" s="1"/>
  <c r="H43" i="3"/>
  <c r="G43" i="3" s="1"/>
  <c r="E43" i="3" s="1"/>
  <c r="F46" i="4"/>
  <c r="C46" i="4"/>
  <c r="D47" i="4"/>
  <c r="D43" i="3"/>
  <c r="C43" i="3" s="1"/>
  <c r="B44" i="3"/>
  <c r="B50" i="4"/>
  <c r="H44" i="3" l="1"/>
  <c r="G44" i="3" s="1"/>
  <c r="E44" i="3"/>
  <c r="H45" i="4"/>
  <c r="G45" i="4" s="1"/>
  <c r="E45" i="4" s="1"/>
  <c r="B51" i="4"/>
  <c r="B45" i="3"/>
  <c r="D44" i="3"/>
  <c r="C44" i="3" s="1"/>
  <c r="F47" i="4"/>
  <c r="C47" i="4"/>
  <c r="D48" i="4"/>
  <c r="H46" i="4" l="1"/>
  <c r="G46" i="4" s="1"/>
  <c r="E46" i="4" s="1"/>
  <c r="F48" i="4"/>
  <c r="C48" i="4"/>
  <c r="D49" i="4"/>
  <c r="D45" i="3"/>
  <c r="C45" i="3" s="1"/>
  <c r="B46" i="3"/>
  <c r="H45" i="3"/>
  <c r="G45" i="3" s="1"/>
  <c r="E45" i="3" s="1"/>
  <c r="B52" i="4"/>
  <c r="H46" i="3" l="1"/>
  <c r="G46" i="3" s="1"/>
  <c r="E46" i="3"/>
  <c r="H47" i="4"/>
  <c r="G47" i="4" s="1"/>
  <c r="E47" i="4" s="1"/>
  <c r="B53" i="4"/>
  <c r="B47" i="3"/>
  <c r="D46" i="3"/>
  <c r="C46" i="3" s="1"/>
  <c r="F49" i="4"/>
  <c r="C49" i="4"/>
  <c r="D50" i="4"/>
  <c r="H48" i="4" l="1"/>
  <c r="G48" i="4" s="1"/>
  <c r="E48" i="4" s="1"/>
  <c r="B48" i="3"/>
  <c r="D47" i="3"/>
  <c r="C47" i="3" s="1"/>
  <c r="F50" i="4"/>
  <c r="C50" i="4"/>
  <c r="D51" i="4"/>
  <c r="B54" i="4"/>
  <c r="H47" i="3"/>
  <c r="G47" i="3" s="1"/>
  <c r="E47" i="3" s="1"/>
  <c r="H48" i="3" l="1"/>
  <c r="G48" i="3" s="1"/>
  <c r="E48" i="3" s="1"/>
  <c r="H49" i="4"/>
  <c r="G49" i="4" s="1"/>
  <c r="E49" i="4" s="1"/>
  <c r="B55" i="4"/>
  <c r="D48" i="3"/>
  <c r="C48" i="3" s="1"/>
  <c r="B49" i="3"/>
  <c r="F51" i="4"/>
  <c r="C51" i="4"/>
  <c r="D52" i="4"/>
  <c r="H50" i="4" l="1"/>
  <c r="G50" i="4" s="1"/>
  <c r="E50" i="4" s="1"/>
  <c r="H49" i="3"/>
  <c r="G49" i="3" s="1"/>
  <c r="E49" i="3" s="1"/>
  <c r="F52" i="4"/>
  <c r="C52" i="4"/>
  <c r="D53" i="4"/>
  <c r="B56" i="4"/>
  <c r="B50" i="3"/>
  <c r="D49" i="3"/>
  <c r="C49" i="3" s="1"/>
  <c r="H51" i="4" l="1"/>
  <c r="G51" i="4" s="1"/>
  <c r="E51" i="4" s="1"/>
  <c r="D50" i="3"/>
  <c r="C50" i="3" s="1"/>
  <c r="B51" i="3"/>
  <c r="B57" i="4"/>
  <c r="F53" i="4"/>
  <c r="C53" i="4"/>
  <c r="D54" i="4"/>
  <c r="H50" i="3"/>
  <c r="G50" i="3" s="1"/>
  <c r="E50" i="3" s="1"/>
  <c r="H51" i="3" l="1"/>
  <c r="G51" i="3" s="1"/>
  <c r="E51" i="3"/>
  <c r="H52" i="4"/>
  <c r="G52" i="4" s="1"/>
  <c r="E52" i="4" s="1"/>
  <c r="B52" i="3"/>
  <c r="D51" i="3"/>
  <c r="C51" i="3" s="1"/>
  <c r="F54" i="4"/>
  <c r="C54" i="4"/>
  <c r="D55" i="4"/>
  <c r="B58" i="4"/>
  <c r="H53" i="4" l="1"/>
  <c r="G53" i="4" s="1"/>
  <c r="E53" i="4" s="1"/>
  <c r="B53" i="3"/>
  <c r="D52" i="3"/>
  <c r="C52" i="3" s="1"/>
  <c r="B59" i="4"/>
  <c r="H52" i="3"/>
  <c r="G52" i="3" s="1"/>
  <c r="E52" i="3" s="1"/>
  <c r="F55" i="4"/>
  <c r="C55" i="4"/>
  <c r="D56" i="4"/>
  <c r="H53" i="3" l="1"/>
  <c r="G53" i="3" s="1"/>
  <c r="E53" i="3" s="1"/>
  <c r="H54" i="4"/>
  <c r="G54" i="4" s="1"/>
  <c r="E54" i="4" s="1"/>
  <c r="F56" i="4"/>
  <c r="C56" i="4"/>
  <c r="D57" i="4"/>
  <c r="B60" i="4"/>
  <c r="D53" i="3"/>
  <c r="C53" i="3" s="1"/>
  <c r="B54" i="3"/>
  <c r="H55" i="4" l="1"/>
  <c r="G55" i="4" s="1"/>
  <c r="E55" i="4" s="1"/>
  <c r="H54" i="3"/>
  <c r="G54" i="3" s="1"/>
  <c r="E54" i="3" s="1"/>
  <c r="B61" i="4"/>
  <c r="B55" i="3"/>
  <c r="D54" i="3"/>
  <c r="C54" i="3" s="1"/>
  <c r="F57" i="4"/>
  <c r="C57" i="4"/>
  <c r="D58" i="4"/>
  <c r="H56" i="4" l="1"/>
  <c r="G56" i="4" s="1"/>
  <c r="E56" i="4" s="1"/>
  <c r="F58" i="4"/>
  <c r="C58" i="4"/>
  <c r="D59" i="4"/>
  <c r="H55" i="3"/>
  <c r="G55" i="3" s="1"/>
  <c r="E55" i="3" s="1"/>
  <c r="D55" i="3"/>
  <c r="C55" i="3" s="1"/>
  <c r="B56" i="3"/>
  <c r="B62" i="4"/>
  <c r="H56" i="3" l="1"/>
  <c r="G56" i="3" s="1"/>
  <c r="E56" i="3"/>
  <c r="H57" i="4"/>
  <c r="G57" i="4" s="1"/>
  <c r="E57" i="4" s="1"/>
  <c r="F59" i="4"/>
  <c r="C59" i="4"/>
  <c r="D60" i="4"/>
  <c r="B63" i="4"/>
  <c r="B57" i="3"/>
  <c r="D56" i="3"/>
  <c r="C56" i="3" s="1"/>
  <c r="H58" i="4" l="1"/>
  <c r="G58" i="4" s="1"/>
  <c r="E58" i="4" s="1"/>
  <c r="D57" i="3"/>
  <c r="C57" i="3" s="1"/>
  <c r="B58" i="3"/>
  <c r="B64" i="4"/>
  <c r="H57" i="3"/>
  <c r="G57" i="3" s="1"/>
  <c r="E57" i="3" s="1"/>
  <c r="F60" i="4"/>
  <c r="C60" i="4"/>
  <c r="D61" i="4"/>
  <c r="H58" i="3" l="1"/>
  <c r="G58" i="3" s="1"/>
  <c r="E58" i="3"/>
  <c r="H59" i="4"/>
  <c r="G59" i="4" s="1"/>
  <c r="E59" i="4" s="1"/>
  <c r="F61" i="4"/>
  <c r="C61" i="4"/>
  <c r="D62" i="4"/>
  <c r="B65" i="4"/>
  <c r="B59" i="3"/>
  <c r="D58" i="3"/>
  <c r="C58" i="3" s="1"/>
  <c r="H60" i="4" l="1"/>
  <c r="G60" i="4" s="1"/>
  <c r="E60" i="4" s="1"/>
  <c r="B66" i="4"/>
  <c r="B60" i="3"/>
  <c r="D59" i="3"/>
  <c r="C59" i="3" s="1"/>
  <c r="H59" i="3"/>
  <c r="G59" i="3" s="1"/>
  <c r="E59" i="3" s="1"/>
  <c r="F62" i="4"/>
  <c r="C62" i="4"/>
  <c r="D63" i="4"/>
  <c r="H61" i="4" l="1"/>
  <c r="G61" i="4" s="1"/>
  <c r="E61" i="4" s="1"/>
  <c r="H60" i="3"/>
  <c r="G60" i="3" s="1"/>
  <c r="E60" i="3" s="1"/>
  <c r="D60" i="3"/>
  <c r="C60" i="3" s="1"/>
  <c r="B61" i="3"/>
  <c r="F63" i="4"/>
  <c r="C63" i="4"/>
  <c r="D64" i="4"/>
  <c r="B67" i="4"/>
  <c r="H62" i="4" l="1"/>
  <c r="G62" i="4" s="1"/>
  <c r="E62" i="4" s="1"/>
  <c r="B68" i="4"/>
  <c r="D61" i="3"/>
  <c r="C61" i="3" s="1"/>
  <c r="B62" i="3"/>
  <c r="H61" i="3"/>
  <c r="G61" i="3" s="1"/>
  <c r="E61" i="3" s="1"/>
  <c r="F64" i="4"/>
  <c r="C64" i="4"/>
  <c r="D65" i="4"/>
  <c r="H63" i="4" l="1"/>
  <c r="G63" i="4" s="1"/>
  <c r="E63" i="4" s="1"/>
  <c r="F65" i="4"/>
  <c r="C65" i="4"/>
  <c r="D66" i="4"/>
  <c r="H62" i="3"/>
  <c r="G62" i="3" s="1"/>
  <c r="E62" i="3" s="1"/>
  <c r="D62" i="3"/>
  <c r="C62" i="3" s="1"/>
  <c r="B63" i="3"/>
  <c r="B69" i="4"/>
  <c r="H63" i="3" l="1"/>
  <c r="G63" i="3" s="1"/>
  <c r="E63" i="3"/>
  <c r="H64" i="4"/>
  <c r="G64" i="4" s="1"/>
  <c r="E64" i="4" s="1"/>
  <c r="B70" i="4"/>
  <c r="B64" i="3"/>
  <c r="D63" i="3"/>
  <c r="C63" i="3" s="1"/>
  <c r="F66" i="4"/>
  <c r="C66" i="4"/>
  <c r="D67" i="4"/>
  <c r="H65" i="4" l="1"/>
  <c r="G65" i="4" s="1"/>
  <c r="E65" i="4" s="1"/>
  <c r="F67" i="4"/>
  <c r="C67" i="4"/>
  <c r="D68" i="4"/>
  <c r="B65" i="3"/>
  <c r="D64" i="3"/>
  <c r="C64" i="3" s="1"/>
  <c r="B71" i="4"/>
  <c r="H64" i="3"/>
  <c r="G64" i="3" s="1"/>
  <c r="E64" i="3"/>
  <c r="H66" i="4" l="1"/>
  <c r="G66" i="4" s="1"/>
  <c r="E66" i="4" s="1"/>
  <c r="H65" i="3"/>
  <c r="G65" i="3" s="1"/>
  <c r="E65" i="3" s="1"/>
  <c r="D65" i="3"/>
  <c r="C65" i="3" s="1"/>
  <c r="B66" i="3"/>
  <c r="B72" i="4"/>
  <c r="F68" i="4"/>
  <c r="C68" i="4"/>
  <c r="D69" i="4"/>
  <c r="H67" i="4" l="1"/>
  <c r="G67" i="4" s="1"/>
  <c r="E67" i="4" s="1"/>
  <c r="F69" i="4"/>
  <c r="C69" i="4"/>
  <c r="D70" i="4"/>
  <c r="B73" i="4"/>
  <c r="D72" i="4"/>
  <c r="F72" i="4" s="1"/>
  <c r="C72" i="4"/>
  <c r="B67" i="3"/>
  <c r="D66" i="3"/>
  <c r="C66" i="3"/>
  <c r="H66" i="3"/>
  <c r="G66" i="3" s="1"/>
  <c r="E66" i="3" s="1"/>
  <c r="H68" i="4" l="1"/>
  <c r="G68" i="4" s="1"/>
  <c r="E68" i="4" s="1"/>
  <c r="H67" i="3"/>
  <c r="G67" i="3" s="1"/>
  <c r="E67" i="3" s="1"/>
  <c r="D67" i="3"/>
  <c r="C67" i="3"/>
  <c r="B68" i="3"/>
  <c r="F70" i="4"/>
  <c r="C70" i="4"/>
  <c r="D71" i="4"/>
  <c r="B74" i="4"/>
  <c r="D73" i="4"/>
  <c r="F73" i="4" s="1"/>
  <c r="C73" i="4"/>
  <c r="H72" i="4"/>
  <c r="G72" i="4" s="1"/>
  <c r="H68" i="3" l="1"/>
  <c r="G68" i="3" s="1"/>
  <c r="E68" i="3"/>
  <c r="H69" i="4"/>
  <c r="G69" i="4" s="1"/>
  <c r="E69" i="4" s="1"/>
  <c r="B75" i="4"/>
  <c r="D74" i="4"/>
  <c r="F74" i="4" s="1"/>
  <c r="C74" i="4"/>
  <c r="H73" i="4"/>
  <c r="G73" i="4" s="1"/>
  <c r="B69" i="3"/>
  <c r="D68" i="3"/>
  <c r="C68" i="3" s="1"/>
  <c r="F71" i="4"/>
  <c r="C71" i="4"/>
  <c r="H70" i="4" l="1"/>
  <c r="G70" i="4" s="1"/>
  <c r="E70" i="4" s="1"/>
  <c r="B70" i="3"/>
  <c r="D69" i="3"/>
  <c r="C69" i="3" s="1"/>
  <c r="H74" i="4"/>
  <c r="G74" i="4" s="1"/>
  <c r="H69" i="3"/>
  <c r="G69" i="3" s="1"/>
  <c r="E69" i="3" s="1"/>
  <c r="D75" i="4"/>
  <c r="F75" i="4" s="1"/>
  <c r="C75" i="4"/>
  <c r="B76" i="4"/>
  <c r="H70" i="3" l="1"/>
  <c r="G70" i="3" s="1"/>
  <c r="E70" i="3" s="1"/>
  <c r="H71" i="4"/>
  <c r="G71" i="4" s="1"/>
  <c r="E71" i="4" s="1"/>
  <c r="E72" i="4" s="1"/>
  <c r="E73" i="4" s="1"/>
  <c r="E74" i="4" s="1"/>
  <c r="B77" i="4"/>
  <c r="D76" i="4"/>
  <c r="F76" i="4" s="1"/>
  <c r="C76" i="4"/>
  <c r="H75" i="4"/>
  <c r="G75" i="4" s="1"/>
  <c r="D70" i="3"/>
  <c r="C70" i="3" s="1"/>
  <c r="B71" i="3"/>
  <c r="H71" i="3" l="1"/>
  <c r="G71" i="3" s="1"/>
  <c r="E71" i="3"/>
  <c r="H76" i="4"/>
  <c r="G76" i="4"/>
  <c r="E75" i="4"/>
  <c r="E76" i="4" s="1"/>
  <c r="B72" i="3"/>
  <c r="D71" i="3"/>
  <c r="C71" i="3" s="1"/>
  <c r="D77" i="4"/>
  <c r="F77" i="4" s="1"/>
  <c r="C77" i="4"/>
  <c r="B78" i="4"/>
  <c r="B79" i="4" l="1"/>
  <c r="D78" i="4"/>
  <c r="F78" i="4" s="1"/>
  <c r="C78" i="4"/>
  <c r="D72" i="3"/>
  <c r="C72" i="3" s="1"/>
  <c r="B73" i="3"/>
  <c r="H72" i="3"/>
  <c r="G72" i="3" s="1"/>
  <c r="E72" i="3" s="1"/>
  <c r="H77" i="4"/>
  <c r="G77" i="4" s="1"/>
  <c r="E77" i="4" s="1"/>
  <c r="H73" i="3" l="1"/>
  <c r="G73" i="3" s="1"/>
  <c r="E73" i="3"/>
  <c r="B74" i="3"/>
  <c r="D73" i="3"/>
  <c r="C73" i="3" s="1"/>
  <c r="H78" i="4"/>
  <c r="G78" i="4" s="1"/>
  <c r="E78" i="4" s="1"/>
  <c r="D79" i="4"/>
  <c r="F79" i="4" s="1"/>
  <c r="C79" i="4"/>
  <c r="B80" i="4"/>
  <c r="H79" i="4" l="1"/>
  <c r="G79" i="4" s="1"/>
  <c r="E79" i="4" s="1"/>
  <c r="H74" i="3"/>
  <c r="G74" i="3" s="1"/>
  <c r="E74" i="3"/>
  <c r="B81" i="4"/>
  <c r="D80" i="4"/>
  <c r="F80" i="4" s="1"/>
  <c r="C80" i="4"/>
  <c r="B75" i="3"/>
  <c r="D74" i="3"/>
  <c r="C74" i="3" s="1"/>
  <c r="D75" i="3" l="1"/>
  <c r="C75" i="3"/>
  <c r="B76" i="3"/>
  <c r="H80" i="4"/>
  <c r="G80" i="4" s="1"/>
  <c r="E80" i="4" s="1"/>
  <c r="H75" i="3"/>
  <c r="G75" i="3" s="1"/>
  <c r="E75" i="3" s="1"/>
  <c r="B82" i="4"/>
  <c r="D81" i="4"/>
  <c r="F81" i="4" s="1"/>
  <c r="C81" i="4"/>
  <c r="H76" i="3" l="1"/>
  <c r="G76" i="3" s="1"/>
  <c r="E76" i="3" s="1"/>
  <c r="C82" i="4"/>
  <c r="B83" i="4"/>
  <c r="D82" i="4"/>
  <c r="F82" i="4" s="1"/>
  <c r="H81" i="4"/>
  <c r="G81" i="4"/>
  <c r="E81" i="4" s="1"/>
  <c r="B77" i="3"/>
  <c r="D76" i="3"/>
  <c r="C76" i="3" s="1"/>
  <c r="H77" i="3" l="1"/>
  <c r="G77" i="3" s="1"/>
  <c r="E77" i="3"/>
  <c r="D77" i="3"/>
  <c r="C77" i="3" s="1"/>
  <c r="B78" i="3"/>
  <c r="H82" i="4"/>
  <c r="G82" i="4" s="1"/>
  <c r="E82" i="4" s="1"/>
  <c r="B84" i="4"/>
  <c r="D83" i="4"/>
  <c r="F83" i="4" s="1"/>
  <c r="C83" i="4"/>
  <c r="B79" i="3" l="1"/>
  <c r="D78" i="3"/>
  <c r="C78" i="3" s="1"/>
  <c r="H83" i="4"/>
  <c r="G83" i="4"/>
  <c r="E83" i="4" s="1"/>
  <c r="H78" i="3"/>
  <c r="G78" i="3" s="1"/>
  <c r="E78" i="3" s="1"/>
  <c r="D84" i="4"/>
  <c r="F84" i="4" s="1"/>
  <c r="C84" i="4"/>
  <c r="B85" i="4"/>
  <c r="H79" i="3" l="1"/>
  <c r="G79" i="3" s="1"/>
  <c r="E79" i="3" s="1"/>
  <c r="H84" i="4"/>
  <c r="G84" i="4" s="1"/>
  <c r="E84" i="4" s="1"/>
  <c r="B86" i="4"/>
  <c r="D85" i="4"/>
  <c r="F85" i="4" s="1"/>
  <c r="C85" i="4"/>
  <c r="D79" i="3"/>
  <c r="C79" i="3" s="1"/>
  <c r="B80" i="3"/>
  <c r="H80" i="3" l="1"/>
  <c r="G80" i="3" s="1"/>
  <c r="E80" i="3"/>
  <c r="D80" i="3"/>
  <c r="C80" i="3" s="1"/>
  <c r="B81" i="3"/>
  <c r="H85" i="4"/>
  <c r="G85" i="4" s="1"/>
  <c r="E85" i="4" s="1"/>
  <c r="D86" i="4"/>
  <c r="F86" i="4" s="1"/>
  <c r="C86" i="4"/>
  <c r="B87" i="4"/>
  <c r="B88" i="4" l="1"/>
  <c r="D87" i="4"/>
  <c r="F87" i="4" s="1"/>
  <c r="C87" i="4"/>
  <c r="B82" i="3"/>
  <c r="D81" i="3"/>
  <c r="C81" i="3" s="1"/>
  <c r="H81" i="3"/>
  <c r="G81" i="3" s="1"/>
  <c r="E81" i="3" s="1"/>
  <c r="H86" i="4"/>
  <c r="G86" i="4" s="1"/>
  <c r="E86" i="4" s="1"/>
  <c r="H82" i="3" l="1"/>
  <c r="G82" i="3" s="1"/>
  <c r="E82" i="3"/>
  <c r="B83" i="3"/>
  <c r="D82" i="3"/>
  <c r="C82" i="3" s="1"/>
  <c r="H87" i="4"/>
  <c r="G87" i="4" s="1"/>
  <c r="E87" i="4" s="1"/>
  <c r="B89" i="4"/>
  <c r="D88" i="4"/>
  <c r="F88" i="4" s="1"/>
  <c r="C88" i="4"/>
  <c r="B90" i="4" l="1"/>
  <c r="D89" i="4"/>
  <c r="F89" i="4" s="1"/>
  <c r="C89" i="4"/>
  <c r="H83" i="3"/>
  <c r="G83" i="3" s="1"/>
  <c r="E83" i="3"/>
  <c r="H88" i="4"/>
  <c r="G88" i="4"/>
  <c r="E88" i="4" s="1"/>
  <c r="B84" i="3"/>
  <c r="D83" i="3"/>
  <c r="C83" i="3" s="1"/>
  <c r="B85" i="3" l="1"/>
  <c r="D84" i="3"/>
  <c r="C84" i="3" s="1"/>
  <c r="H84" i="3"/>
  <c r="G84" i="3" s="1"/>
  <c r="E84" i="3" s="1"/>
  <c r="H89" i="4"/>
  <c r="G89" i="4" s="1"/>
  <c r="E89" i="4" s="1"/>
  <c r="B91" i="4"/>
  <c r="D90" i="4"/>
  <c r="F90" i="4" s="1"/>
  <c r="C90" i="4"/>
  <c r="H85" i="3" l="1"/>
  <c r="G85" i="3" s="1"/>
  <c r="E85" i="3"/>
  <c r="D91" i="4"/>
  <c r="F91" i="4" s="1"/>
  <c r="C91" i="4"/>
  <c r="B92" i="4"/>
  <c r="B86" i="3"/>
  <c r="D85" i="3"/>
  <c r="C85" i="3" s="1"/>
  <c r="H90" i="4"/>
  <c r="G90" i="4" s="1"/>
  <c r="E90" i="4" s="1"/>
  <c r="B93" i="4" l="1"/>
  <c r="D92" i="4"/>
  <c r="F92" i="4" s="1"/>
  <c r="C92" i="4"/>
  <c r="H86" i="3"/>
  <c r="G86" i="3" s="1"/>
  <c r="E86" i="3" s="1"/>
  <c r="D86" i="3"/>
  <c r="C86" i="3" s="1"/>
  <c r="B87" i="3"/>
  <c r="H91" i="4"/>
  <c r="G91" i="4" s="1"/>
  <c r="E91" i="4" s="1"/>
  <c r="H87" i="3" l="1"/>
  <c r="G87" i="3" s="1"/>
  <c r="E87" i="3"/>
  <c r="B88" i="3"/>
  <c r="D87" i="3"/>
  <c r="C87" i="3" s="1"/>
  <c r="H92" i="4"/>
  <c r="G92" i="4"/>
  <c r="E92" i="4" s="1"/>
  <c r="D93" i="4"/>
  <c r="F93" i="4" s="1"/>
  <c r="C93" i="4"/>
  <c r="B94" i="4"/>
  <c r="B95" i="4" l="1"/>
  <c r="D94" i="4"/>
  <c r="F94" i="4" s="1"/>
  <c r="C94" i="4"/>
  <c r="H93" i="4"/>
  <c r="G93" i="4" s="1"/>
  <c r="E93" i="4" s="1"/>
  <c r="B89" i="3"/>
  <c r="D88" i="3"/>
  <c r="C88" i="3" s="1"/>
  <c r="H88" i="3"/>
  <c r="G88" i="3" s="1"/>
  <c r="E88" i="3" s="1"/>
  <c r="H89" i="3" l="1"/>
  <c r="G89" i="3" s="1"/>
  <c r="E89" i="3" s="1"/>
  <c r="H94" i="4"/>
  <c r="G94" i="4" s="1"/>
  <c r="E94" i="4" s="1"/>
  <c r="D89" i="3"/>
  <c r="C89" i="3" s="1"/>
  <c r="B90" i="3"/>
  <c r="D95" i="4"/>
  <c r="F95" i="4" s="1"/>
  <c r="C95" i="4"/>
  <c r="B96" i="4"/>
  <c r="H90" i="3" l="1"/>
  <c r="G90" i="3" s="1"/>
  <c r="E90" i="3"/>
  <c r="B97" i="4"/>
  <c r="D96" i="4"/>
  <c r="F96" i="4" s="1"/>
  <c r="C96" i="4"/>
  <c r="B91" i="3"/>
  <c r="D90" i="3"/>
  <c r="C90" i="3" s="1"/>
  <c r="H95" i="4"/>
  <c r="G95" i="4"/>
  <c r="E95" i="4" s="1"/>
  <c r="B98" i="4" l="1"/>
  <c r="D97" i="4"/>
  <c r="F97" i="4" s="1"/>
  <c r="C97" i="4"/>
  <c r="B92" i="3"/>
  <c r="D91" i="3"/>
  <c r="C91" i="3" s="1"/>
  <c r="H96" i="4"/>
  <c r="G96" i="4"/>
  <c r="E96" i="4" s="1"/>
  <c r="H91" i="3"/>
  <c r="G91" i="3" s="1"/>
  <c r="E91" i="3" s="1"/>
  <c r="H92" i="3" l="1"/>
  <c r="G92" i="3" s="1"/>
  <c r="E92" i="3"/>
  <c r="H97" i="4"/>
  <c r="G97" i="4" s="1"/>
  <c r="E97" i="4" s="1"/>
  <c r="B93" i="3"/>
  <c r="D92" i="3"/>
  <c r="C92" i="3" s="1"/>
  <c r="C98" i="4"/>
  <c r="B99" i="4"/>
  <c r="D98" i="4"/>
  <c r="F98" i="4" s="1"/>
  <c r="H98" i="4" l="1"/>
  <c r="G98" i="4"/>
  <c r="E98" i="4" s="1"/>
  <c r="B100" i="4"/>
  <c r="D99" i="4"/>
  <c r="F99" i="4" s="1"/>
  <c r="C99" i="4"/>
  <c r="D93" i="3"/>
  <c r="C93" i="3" s="1"/>
  <c r="B94" i="3"/>
  <c r="H93" i="3"/>
  <c r="G93" i="3" s="1"/>
  <c r="E93" i="3" s="1"/>
  <c r="D94" i="3" l="1"/>
  <c r="C94" i="3"/>
  <c r="B95" i="3"/>
  <c r="H94" i="3"/>
  <c r="G94" i="3" s="1"/>
  <c r="E94" i="3" s="1"/>
  <c r="H99" i="4"/>
  <c r="G99" i="4" s="1"/>
  <c r="E99" i="4" s="1"/>
  <c r="D100" i="4"/>
  <c r="F100" i="4" s="1"/>
  <c r="C100" i="4"/>
  <c r="B101" i="4"/>
  <c r="H95" i="3" l="1"/>
  <c r="G95" i="3" s="1"/>
  <c r="E95" i="3" s="1"/>
  <c r="B102" i="4"/>
  <c r="D101" i="4"/>
  <c r="F101" i="4" s="1"/>
  <c r="C101" i="4"/>
  <c r="H100" i="4"/>
  <c r="G100" i="4"/>
  <c r="E100" i="4" s="1"/>
  <c r="D95" i="3"/>
  <c r="C95" i="3" s="1"/>
  <c r="B96" i="3"/>
  <c r="H96" i="3" l="1"/>
  <c r="G96" i="3" s="1"/>
  <c r="E96" i="3"/>
  <c r="B97" i="3"/>
  <c r="D96" i="3"/>
  <c r="C96" i="3" s="1"/>
  <c r="D102" i="4"/>
  <c r="F102" i="4" s="1"/>
  <c r="C102" i="4"/>
  <c r="B103" i="4"/>
  <c r="H101" i="4"/>
  <c r="G101" i="4" s="1"/>
  <c r="E101" i="4" s="1"/>
  <c r="H97" i="3" l="1"/>
  <c r="G97" i="3" s="1"/>
  <c r="E97" i="3"/>
  <c r="B104" i="4"/>
  <c r="D103" i="4"/>
  <c r="F103" i="4" s="1"/>
  <c r="C103" i="4"/>
  <c r="H102" i="4"/>
  <c r="G102" i="4" s="1"/>
  <c r="E102" i="4" s="1"/>
  <c r="B98" i="3"/>
  <c r="D97" i="3"/>
  <c r="C97" i="3" s="1"/>
  <c r="B99" i="3" l="1"/>
  <c r="D98" i="3"/>
  <c r="C98" i="3"/>
  <c r="H103" i="4"/>
  <c r="G103" i="4" s="1"/>
  <c r="E103" i="4" s="1"/>
  <c r="H98" i="3"/>
  <c r="G98" i="3" s="1"/>
  <c r="E98" i="3" s="1"/>
  <c r="B105" i="4"/>
  <c r="D104" i="4"/>
  <c r="F104" i="4" s="1"/>
  <c r="C104" i="4"/>
  <c r="H104" i="4" l="1"/>
  <c r="G104" i="4"/>
  <c r="E104" i="4" s="1"/>
  <c r="B106" i="4"/>
  <c r="D105" i="4"/>
  <c r="F105" i="4" s="1"/>
  <c r="C105" i="4"/>
  <c r="H99" i="3"/>
  <c r="G99" i="3" s="1"/>
  <c r="E99" i="3" s="1"/>
  <c r="B100" i="3"/>
  <c r="D99" i="3"/>
  <c r="C99" i="3" s="1"/>
  <c r="B107" i="4" l="1"/>
  <c r="D106" i="4"/>
  <c r="F106" i="4" s="1"/>
  <c r="C106" i="4"/>
  <c r="D100" i="3"/>
  <c r="C100" i="3" s="1"/>
  <c r="B101" i="3"/>
  <c r="H100" i="3"/>
  <c r="G100" i="3" s="1"/>
  <c r="E100" i="3" s="1"/>
  <c r="H105" i="4"/>
  <c r="G105" i="4"/>
  <c r="E105" i="4" s="1"/>
  <c r="H101" i="3" l="1"/>
  <c r="G101" i="3" s="1"/>
  <c r="E101" i="3"/>
  <c r="B102" i="3"/>
  <c r="D101" i="3"/>
  <c r="C101" i="3" s="1"/>
  <c r="H106" i="4"/>
  <c r="G106" i="4"/>
  <c r="E106" i="4" s="1"/>
  <c r="D107" i="4"/>
  <c r="F107" i="4" s="1"/>
  <c r="C107" i="4"/>
  <c r="B108" i="4"/>
  <c r="B109" i="4" l="1"/>
  <c r="D108" i="4"/>
  <c r="F108" i="4" s="1"/>
  <c r="C108" i="4"/>
  <c r="H107" i="4"/>
  <c r="G107" i="4" s="1"/>
  <c r="E107" i="4" s="1"/>
  <c r="H102" i="3"/>
  <c r="G102" i="3" s="1"/>
  <c r="E102" i="3" s="1"/>
  <c r="D102" i="3"/>
  <c r="C102" i="3" s="1"/>
  <c r="B103" i="3"/>
  <c r="H103" i="3" l="1"/>
  <c r="G103" i="3" s="1"/>
  <c r="E103" i="3" s="1"/>
  <c r="D103" i="3"/>
  <c r="C103" i="3" s="1"/>
  <c r="B104" i="3"/>
  <c r="H108" i="4"/>
  <c r="G108" i="4" s="1"/>
  <c r="E108" i="4" s="1"/>
  <c r="D109" i="4"/>
  <c r="F109" i="4" s="1"/>
  <c r="C109" i="4"/>
  <c r="B110" i="4"/>
  <c r="H104" i="3" l="1"/>
  <c r="G104" i="3" s="1"/>
  <c r="E104" i="3" s="1"/>
  <c r="H109" i="4"/>
  <c r="G109" i="4" s="1"/>
  <c r="E109" i="4" s="1"/>
  <c r="B105" i="3"/>
  <c r="D104" i="3"/>
  <c r="C104" i="3" s="1"/>
  <c r="B111" i="4"/>
  <c r="D110" i="4"/>
  <c r="F110" i="4" s="1"/>
  <c r="C110" i="4"/>
  <c r="H105" i="3" l="1"/>
  <c r="G105" i="3" s="1"/>
  <c r="E105" i="3"/>
  <c r="D111" i="4"/>
  <c r="F111" i="4" s="1"/>
  <c r="C111" i="4"/>
  <c r="B112" i="4"/>
  <c r="H110" i="4"/>
  <c r="G110" i="4"/>
  <c r="E110" i="4" s="1"/>
  <c r="B106" i="3"/>
  <c r="D105" i="3"/>
  <c r="C105" i="3" s="1"/>
  <c r="B113" i="4" l="1"/>
  <c r="D112" i="4"/>
  <c r="F112" i="4" s="1"/>
  <c r="C112" i="4"/>
  <c r="H106" i="3"/>
  <c r="G106" i="3" s="1"/>
  <c r="E106" i="3" s="1"/>
  <c r="B107" i="3"/>
  <c r="D106" i="3"/>
  <c r="C106" i="3" s="1"/>
  <c r="H111" i="4"/>
  <c r="G111" i="4" s="1"/>
  <c r="E111" i="4" s="1"/>
  <c r="B114" i="4" l="1"/>
  <c r="D113" i="4"/>
  <c r="F113" i="4" s="1"/>
  <c r="C113" i="4"/>
  <c r="B108" i="3"/>
  <c r="D107" i="3"/>
  <c r="C107" i="3" s="1"/>
  <c r="H107" i="3"/>
  <c r="G107" i="3" s="1"/>
  <c r="E107" i="3" s="1"/>
  <c r="H112" i="4"/>
  <c r="G112" i="4" s="1"/>
  <c r="E112" i="4" s="1"/>
  <c r="H108" i="3" l="1"/>
  <c r="G108" i="3" s="1"/>
  <c r="E108" i="3" s="1"/>
  <c r="H113" i="4"/>
  <c r="G113" i="4" s="1"/>
  <c r="E113" i="4" s="1"/>
  <c r="B109" i="3"/>
  <c r="D108" i="3"/>
  <c r="C108" i="3" s="1"/>
  <c r="C114" i="4"/>
  <c r="B115" i="4"/>
  <c r="D114" i="4"/>
  <c r="F114" i="4" s="1"/>
  <c r="H109" i="3" l="1"/>
  <c r="G109" i="3" s="1"/>
  <c r="E109" i="3"/>
  <c r="H114" i="4"/>
  <c r="G114" i="4"/>
  <c r="E114" i="4" s="1"/>
  <c r="B116" i="4"/>
  <c r="D115" i="4"/>
  <c r="F115" i="4" s="1"/>
  <c r="C115" i="4"/>
  <c r="D109" i="3"/>
  <c r="C109" i="3" s="1"/>
  <c r="B110" i="3"/>
  <c r="H115" i="4" l="1"/>
  <c r="G115" i="4"/>
  <c r="E115" i="4" s="1"/>
  <c r="H110" i="3"/>
  <c r="G110" i="3" s="1"/>
  <c r="E110" i="3" s="1"/>
  <c r="B111" i="3"/>
  <c r="D110" i="3"/>
  <c r="C110" i="3" s="1"/>
  <c r="D116" i="4"/>
  <c r="F116" i="4" s="1"/>
  <c r="C116" i="4"/>
  <c r="B117" i="4"/>
  <c r="H111" i="3" l="1"/>
  <c r="G111" i="3" s="1"/>
  <c r="E111" i="3" s="1"/>
  <c r="B118" i="4"/>
  <c r="D117" i="4"/>
  <c r="F117" i="4" s="1"/>
  <c r="C117" i="4"/>
  <c r="H116" i="4"/>
  <c r="G116" i="4"/>
  <c r="E116" i="4" s="1"/>
  <c r="D111" i="3"/>
  <c r="C111" i="3" s="1"/>
  <c r="B112" i="3"/>
  <c r="H112" i="3" l="1"/>
  <c r="G112" i="3" s="1"/>
  <c r="E112" i="3" s="1"/>
  <c r="B113" i="3"/>
  <c r="D112" i="3"/>
  <c r="C112" i="3" s="1"/>
  <c r="H117" i="4"/>
  <c r="G117" i="4"/>
  <c r="E117" i="4" s="1"/>
  <c r="D118" i="4"/>
  <c r="F118" i="4" s="1"/>
  <c r="C118" i="4"/>
  <c r="B119" i="4"/>
  <c r="H113" i="3" l="1"/>
  <c r="G113" i="3" s="1"/>
  <c r="E113" i="3" s="1"/>
  <c r="B120" i="4"/>
  <c r="C119" i="4"/>
  <c r="D119" i="4"/>
  <c r="F119" i="4" s="1"/>
  <c r="B114" i="3"/>
  <c r="D113" i="3"/>
  <c r="C113" i="3" s="1"/>
  <c r="H118" i="4"/>
  <c r="G118" i="4" s="1"/>
  <c r="E118" i="4" s="1"/>
  <c r="H119" i="4" l="1"/>
  <c r="G119" i="4"/>
  <c r="E119" i="4" s="1"/>
  <c r="H114" i="3"/>
  <c r="G114" i="3" s="1"/>
  <c r="E114" i="3" s="1"/>
  <c r="D114" i="3"/>
  <c r="C114" i="3" s="1"/>
  <c r="B115" i="3"/>
  <c r="B121" i="4"/>
  <c r="D120" i="4"/>
  <c r="F120" i="4" s="1"/>
  <c r="C120" i="4"/>
  <c r="B122" i="4" l="1"/>
  <c r="D121" i="4"/>
  <c r="F121" i="4" s="1"/>
  <c r="C121" i="4"/>
  <c r="B116" i="3"/>
  <c r="D115" i="3"/>
  <c r="C115" i="3" s="1"/>
  <c r="H115" i="3"/>
  <c r="G115" i="3" s="1"/>
  <c r="E115" i="3" s="1"/>
  <c r="H120" i="4"/>
  <c r="G120" i="4" s="1"/>
  <c r="E120" i="4" s="1"/>
  <c r="H116" i="3" l="1"/>
  <c r="G116" i="3" s="1"/>
  <c r="E116" i="3"/>
  <c r="B117" i="3"/>
  <c r="D116" i="3"/>
  <c r="C116" i="3" s="1"/>
  <c r="H121" i="4"/>
  <c r="G121" i="4" s="1"/>
  <c r="E121" i="4" s="1"/>
  <c r="B123" i="4"/>
  <c r="D122" i="4"/>
  <c r="F122" i="4" s="1"/>
  <c r="C122" i="4"/>
  <c r="H122" i="4" l="1"/>
  <c r="G122" i="4"/>
  <c r="E122" i="4" s="1"/>
  <c r="H117" i="3"/>
  <c r="G117" i="3" s="1"/>
  <c r="E117" i="3" s="1"/>
  <c r="D123" i="4"/>
  <c r="F123" i="4" s="1"/>
  <c r="C123" i="4"/>
  <c r="B124" i="4"/>
  <c r="D117" i="3"/>
  <c r="C117" i="3" s="1"/>
  <c r="B118" i="3"/>
  <c r="D118" i="3" l="1"/>
  <c r="C118" i="3"/>
  <c r="B119" i="3"/>
  <c r="B125" i="4"/>
  <c r="D124" i="4"/>
  <c r="F124" i="4" s="1"/>
  <c r="C124" i="4"/>
  <c r="H118" i="3"/>
  <c r="G118" i="3" s="1"/>
  <c r="E118" i="3" s="1"/>
  <c r="H123" i="4"/>
  <c r="G123" i="4"/>
  <c r="E123" i="4" s="1"/>
  <c r="H119" i="3" l="1"/>
  <c r="G119" i="3" s="1"/>
  <c r="E119" i="3"/>
  <c r="D125" i="4"/>
  <c r="F125" i="4" s="1"/>
  <c r="C125" i="4"/>
  <c r="B126" i="4"/>
  <c r="H124" i="4"/>
  <c r="G124" i="4" s="1"/>
  <c r="E124" i="4" s="1"/>
  <c r="B120" i="3"/>
  <c r="D119" i="3"/>
  <c r="C119" i="3" s="1"/>
  <c r="B121" i="3" l="1"/>
  <c r="D120" i="3"/>
  <c r="C120" i="3" s="1"/>
  <c r="B127" i="4"/>
  <c r="D126" i="4"/>
  <c r="F126" i="4" s="1"/>
  <c r="C126" i="4"/>
  <c r="H120" i="3"/>
  <c r="G120" i="3" s="1"/>
  <c r="E120" i="3" s="1"/>
  <c r="H125" i="4"/>
  <c r="G125" i="4" s="1"/>
  <c r="E125" i="4" s="1"/>
  <c r="H121" i="3" l="1"/>
  <c r="G121" i="3" s="1"/>
  <c r="E121" i="3"/>
  <c r="D127" i="4"/>
  <c r="F127" i="4" s="1"/>
  <c r="C127" i="4"/>
  <c r="B128" i="4"/>
  <c r="B122" i="3"/>
  <c r="D121" i="3"/>
  <c r="C121" i="3" s="1"/>
  <c r="H126" i="4"/>
  <c r="G126" i="4" s="1"/>
  <c r="E126" i="4" s="1"/>
  <c r="B123" i="3" l="1"/>
  <c r="D122" i="3"/>
  <c r="C122" i="3" s="1"/>
  <c r="H122" i="3"/>
  <c r="G122" i="3" s="1"/>
  <c r="E122" i="3"/>
  <c r="B129" i="4"/>
  <c r="D128" i="4"/>
  <c r="F128" i="4" s="1"/>
  <c r="C128" i="4"/>
  <c r="H127" i="4"/>
  <c r="G127" i="4"/>
  <c r="E127" i="4" s="1"/>
  <c r="H128" i="4" l="1"/>
  <c r="G128" i="4"/>
  <c r="E128" i="4" s="1"/>
  <c r="H123" i="3"/>
  <c r="G123" i="3" s="1"/>
  <c r="E123" i="3" s="1"/>
  <c r="B130" i="4"/>
  <c r="D129" i="4"/>
  <c r="F129" i="4" s="1"/>
  <c r="C129" i="4"/>
  <c r="D123" i="3"/>
  <c r="C123" i="3" s="1"/>
  <c r="B124" i="3"/>
  <c r="H124" i="3" l="1"/>
  <c r="G124" i="3" s="1"/>
  <c r="E124" i="3"/>
  <c r="H129" i="4"/>
  <c r="G129" i="4" s="1"/>
  <c r="E129" i="4" s="1"/>
  <c r="B125" i="3"/>
  <c r="D124" i="3"/>
  <c r="C124" i="3" s="1"/>
  <c r="C130" i="4"/>
  <c r="B131" i="4"/>
  <c r="D130" i="4"/>
  <c r="F130" i="4" s="1"/>
  <c r="H130" i="4" l="1"/>
  <c r="G130" i="4" s="1"/>
  <c r="E130" i="4" s="1"/>
  <c r="B132" i="4"/>
  <c r="D131" i="4"/>
  <c r="F131" i="4" s="1"/>
  <c r="C131" i="4"/>
  <c r="D125" i="3"/>
  <c r="C125" i="3" s="1"/>
  <c r="B126" i="3"/>
  <c r="H125" i="3"/>
  <c r="G125" i="3" s="1"/>
  <c r="E125" i="3" s="1"/>
  <c r="H126" i="3" l="1"/>
  <c r="G126" i="3" s="1"/>
  <c r="E126" i="3"/>
  <c r="D126" i="3"/>
  <c r="C126" i="3" s="1"/>
  <c r="B127" i="3"/>
  <c r="H131" i="4"/>
  <c r="G131" i="4" s="1"/>
  <c r="E131" i="4" s="1"/>
  <c r="D132" i="4"/>
  <c r="F132" i="4" s="1"/>
  <c r="C132" i="4"/>
  <c r="B133" i="4"/>
  <c r="B134" i="4" l="1"/>
  <c r="D133" i="4"/>
  <c r="F133" i="4" s="1"/>
  <c r="C133" i="4"/>
  <c r="H132" i="4"/>
  <c r="G132" i="4" s="1"/>
  <c r="E132" i="4" s="1"/>
  <c r="D127" i="3"/>
  <c r="B128" i="3"/>
  <c r="C127" i="3"/>
  <c r="H127" i="3"/>
  <c r="G127" i="3" s="1"/>
  <c r="E127" i="3" s="1"/>
  <c r="H128" i="3" l="1"/>
  <c r="G128" i="3" s="1"/>
  <c r="E128" i="3" s="1"/>
  <c r="D128" i="3"/>
  <c r="C128" i="3" s="1"/>
  <c r="B129" i="3"/>
  <c r="D134" i="4"/>
  <c r="F134" i="4" s="1"/>
  <c r="C134" i="4"/>
  <c r="B135" i="4"/>
  <c r="H133" i="4"/>
  <c r="G133" i="4" s="1"/>
  <c r="E133" i="4" s="1"/>
  <c r="H129" i="3" l="1"/>
  <c r="G129" i="3" s="1"/>
  <c r="E129" i="3"/>
  <c r="B136" i="4"/>
  <c r="D135" i="4"/>
  <c r="F135" i="4" s="1"/>
  <c r="C135" i="4"/>
  <c r="B130" i="3"/>
  <c r="D129" i="3"/>
  <c r="C129" i="3" s="1"/>
  <c r="H134" i="4"/>
  <c r="G134" i="4" s="1"/>
  <c r="E134" i="4" s="1"/>
  <c r="H135" i="4" l="1"/>
  <c r="G135" i="4"/>
  <c r="E135" i="4" s="1"/>
  <c r="H130" i="3"/>
  <c r="G130" i="3" s="1"/>
  <c r="E130" i="3" s="1"/>
  <c r="B131" i="3"/>
  <c r="D130" i="3"/>
  <c r="C130" i="3" s="1"/>
  <c r="B137" i="4"/>
  <c r="D136" i="4"/>
  <c r="F136" i="4" s="1"/>
  <c r="C136" i="4"/>
  <c r="H131" i="3" l="1"/>
  <c r="G131" i="3" s="1"/>
  <c r="E131" i="3"/>
  <c r="H136" i="4"/>
  <c r="G136" i="4" s="1"/>
  <c r="E136" i="4" s="1"/>
  <c r="B132" i="3"/>
  <c r="D131" i="3"/>
  <c r="C131" i="3" s="1"/>
  <c r="B138" i="4"/>
  <c r="D137" i="4"/>
  <c r="F137" i="4" s="1"/>
  <c r="C137" i="4"/>
  <c r="B139" i="4" l="1"/>
  <c r="D138" i="4"/>
  <c r="F138" i="4" s="1"/>
  <c r="C138" i="4"/>
  <c r="B133" i="3"/>
  <c r="D132" i="3"/>
  <c r="C132" i="3" s="1"/>
  <c r="H132" i="3"/>
  <c r="G132" i="3" s="1"/>
  <c r="E132" i="3" s="1"/>
  <c r="H137" i="4"/>
  <c r="G137" i="4" s="1"/>
  <c r="E137" i="4" s="1"/>
  <c r="H133" i="3" l="1"/>
  <c r="G133" i="3" s="1"/>
  <c r="E133" i="3" s="1"/>
  <c r="B134" i="3"/>
  <c r="D133" i="3"/>
  <c r="C133" i="3" s="1"/>
  <c r="H138" i="4"/>
  <c r="G138" i="4"/>
  <c r="E138" i="4" s="1"/>
  <c r="D139" i="4"/>
  <c r="F139" i="4" s="1"/>
  <c r="C139" i="4"/>
  <c r="B140" i="4"/>
  <c r="H134" i="3" l="1"/>
  <c r="G134" i="3" s="1"/>
  <c r="E134" i="3" s="1"/>
  <c r="B141" i="4"/>
  <c r="D140" i="4"/>
  <c r="F140" i="4" s="1"/>
  <c r="C140" i="4"/>
  <c r="H139" i="4"/>
  <c r="G139" i="4"/>
  <c r="E139" i="4" s="1"/>
  <c r="D134" i="3"/>
  <c r="C134" i="3" s="1"/>
  <c r="B135" i="3"/>
  <c r="H135" i="3" l="1"/>
  <c r="G135" i="3" s="1"/>
  <c r="E135" i="3"/>
  <c r="B136" i="3"/>
  <c r="D135" i="3"/>
  <c r="C135" i="3" s="1"/>
  <c r="D141" i="4"/>
  <c r="F141" i="4" s="1"/>
  <c r="C141" i="4"/>
  <c r="B142" i="4"/>
  <c r="H140" i="4"/>
  <c r="G140" i="4" s="1"/>
  <c r="E140" i="4" s="1"/>
  <c r="H141" i="4" l="1"/>
  <c r="G141" i="4" s="1"/>
  <c r="E141" i="4" s="1"/>
  <c r="H136" i="3"/>
  <c r="G136" i="3" s="1"/>
  <c r="E136" i="3" s="1"/>
  <c r="B143" i="4"/>
  <c r="D142" i="4"/>
  <c r="F142" i="4" s="1"/>
  <c r="C142" i="4"/>
  <c r="B137" i="3"/>
  <c r="D136" i="3"/>
  <c r="C136" i="3" s="1"/>
  <c r="H137" i="3" l="1"/>
  <c r="G137" i="3" s="1"/>
  <c r="E137" i="3"/>
  <c r="D137" i="3"/>
  <c r="C137" i="3" s="1"/>
  <c r="B138" i="3"/>
  <c r="H142" i="4"/>
  <c r="G142" i="4" s="1"/>
  <c r="E142" i="4" s="1"/>
  <c r="D143" i="4"/>
  <c r="F143" i="4" s="1"/>
  <c r="C143" i="4"/>
  <c r="B144" i="4"/>
  <c r="B145" i="4" l="1"/>
  <c r="D144" i="4"/>
  <c r="F144" i="4" s="1"/>
  <c r="C144" i="4"/>
  <c r="H143" i="4"/>
  <c r="G143" i="4" s="1"/>
  <c r="E143" i="4" s="1"/>
  <c r="B139" i="3"/>
  <c r="D138" i="3"/>
  <c r="C138" i="3" s="1"/>
  <c r="H138" i="3"/>
  <c r="G138" i="3" s="1"/>
  <c r="E138" i="3" s="1"/>
  <c r="H139" i="3" l="1"/>
  <c r="G139" i="3" s="1"/>
  <c r="E139" i="3"/>
  <c r="B140" i="3"/>
  <c r="D139" i="3"/>
  <c r="C139" i="3" s="1"/>
  <c r="H144" i="4"/>
  <c r="G144" i="4" s="1"/>
  <c r="E144" i="4" s="1"/>
  <c r="B146" i="4"/>
  <c r="D145" i="4"/>
  <c r="F145" i="4" s="1"/>
  <c r="C145" i="4"/>
  <c r="C146" i="4" l="1"/>
  <c r="B147" i="4"/>
  <c r="D146" i="4"/>
  <c r="F146" i="4" s="1"/>
  <c r="B141" i="3"/>
  <c r="D140" i="3"/>
  <c r="C140" i="3" s="1"/>
  <c r="H145" i="4"/>
  <c r="G145" i="4" s="1"/>
  <c r="E145" i="4" s="1"/>
  <c r="H140" i="3"/>
  <c r="G140" i="3" s="1"/>
  <c r="E140" i="3" s="1"/>
  <c r="H141" i="3" l="1"/>
  <c r="G141" i="3" s="1"/>
  <c r="E141" i="3"/>
  <c r="D141" i="3"/>
  <c r="C141" i="3" s="1"/>
  <c r="B142" i="3"/>
  <c r="H146" i="4"/>
  <c r="G146" i="4"/>
  <c r="E146" i="4" s="1"/>
  <c r="B148" i="4"/>
  <c r="D147" i="4"/>
  <c r="F147" i="4" s="1"/>
  <c r="C147" i="4"/>
  <c r="D148" i="4" l="1"/>
  <c r="F148" i="4" s="1"/>
  <c r="C148" i="4"/>
  <c r="B149" i="4"/>
  <c r="D142" i="3"/>
  <c r="C142" i="3" s="1"/>
  <c r="B143" i="3"/>
  <c r="H142" i="3"/>
  <c r="G142" i="3" s="1"/>
  <c r="E142" i="3" s="1"/>
  <c r="H147" i="4"/>
  <c r="G147" i="4" s="1"/>
  <c r="E147" i="4" s="1"/>
  <c r="H143" i="3" l="1"/>
  <c r="G143" i="3" s="1"/>
  <c r="E143" i="3" s="1"/>
  <c r="D143" i="3"/>
  <c r="C143" i="3" s="1"/>
  <c r="B144" i="3"/>
  <c r="B150" i="4"/>
  <c r="D149" i="4"/>
  <c r="F149" i="4" s="1"/>
  <c r="C149" i="4"/>
  <c r="H148" i="4"/>
  <c r="G148" i="4" s="1"/>
  <c r="E148" i="4" s="1"/>
  <c r="B145" i="3" l="1"/>
  <c r="D144" i="3"/>
  <c r="C144" i="3" s="1"/>
  <c r="D150" i="4"/>
  <c r="F150" i="4" s="1"/>
  <c r="C150" i="4"/>
  <c r="B151" i="4"/>
  <c r="H144" i="3"/>
  <c r="G144" i="3" s="1"/>
  <c r="E144" i="3" s="1"/>
  <c r="H149" i="4"/>
  <c r="G149" i="4" s="1"/>
  <c r="E149" i="4" s="1"/>
  <c r="H145" i="3" l="1"/>
  <c r="G145" i="3" s="1"/>
  <c r="E145" i="3" s="1"/>
  <c r="B152" i="4"/>
  <c r="D151" i="4"/>
  <c r="F151" i="4" s="1"/>
  <c r="C151" i="4"/>
  <c r="H150" i="4"/>
  <c r="G150" i="4" s="1"/>
  <c r="E150" i="4" s="1"/>
  <c r="B146" i="3"/>
  <c r="D145" i="3"/>
  <c r="C145" i="3" s="1"/>
  <c r="H146" i="3" l="1"/>
  <c r="G146" i="3" s="1"/>
  <c r="E146" i="3"/>
  <c r="D146" i="3"/>
  <c r="C146" i="3" s="1"/>
  <c r="B147" i="3"/>
  <c r="B153" i="4"/>
  <c r="D152" i="4"/>
  <c r="F152" i="4" s="1"/>
  <c r="C152" i="4"/>
  <c r="H151" i="4"/>
  <c r="G151" i="4" s="1"/>
  <c r="E151" i="4" s="1"/>
  <c r="B154" i="4" l="1"/>
  <c r="D153" i="4"/>
  <c r="F153" i="4" s="1"/>
  <c r="C153" i="4"/>
  <c r="H152" i="4"/>
  <c r="G152" i="4" s="1"/>
  <c r="E152" i="4" s="1"/>
  <c r="B148" i="3"/>
  <c r="D147" i="3"/>
  <c r="C147" i="3" s="1"/>
  <c r="H147" i="3"/>
  <c r="G147" i="3" s="1"/>
  <c r="E147" i="3" s="1"/>
  <c r="H148" i="3" l="1"/>
  <c r="G148" i="3" s="1"/>
  <c r="E148" i="3"/>
  <c r="H153" i="4"/>
  <c r="G153" i="4"/>
  <c r="E153" i="4" s="1"/>
  <c r="B149" i="3"/>
  <c r="D148" i="3"/>
  <c r="C148" i="3" s="1"/>
  <c r="B155" i="4"/>
  <c r="D154" i="4"/>
  <c r="F154" i="4" s="1"/>
  <c r="C154" i="4"/>
  <c r="D155" i="4" l="1"/>
  <c r="F155" i="4" s="1"/>
  <c r="C155" i="4"/>
  <c r="B156" i="4"/>
  <c r="H149" i="3"/>
  <c r="G149" i="3" s="1"/>
  <c r="E149" i="3" s="1"/>
  <c r="H154" i="4"/>
  <c r="G154" i="4" s="1"/>
  <c r="E154" i="4" s="1"/>
  <c r="B150" i="3"/>
  <c r="D149" i="3"/>
  <c r="C149" i="3" s="1"/>
  <c r="H150" i="3" l="1"/>
  <c r="G150" i="3" s="1"/>
  <c r="E150" i="3" s="1"/>
  <c r="D150" i="3"/>
  <c r="C150" i="3" s="1"/>
  <c r="B151" i="3"/>
  <c r="B157" i="4"/>
  <c r="D156" i="4"/>
  <c r="F156" i="4" s="1"/>
  <c r="C156" i="4"/>
  <c r="H155" i="4"/>
  <c r="G155" i="4"/>
  <c r="E155" i="4" s="1"/>
  <c r="D151" i="3" l="1"/>
  <c r="C151" i="3" s="1"/>
  <c r="B152" i="3"/>
  <c r="D157" i="4"/>
  <c r="F157" i="4" s="1"/>
  <c r="C157" i="4"/>
  <c r="B158" i="4"/>
  <c r="H151" i="3"/>
  <c r="G151" i="3" s="1"/>
  <c r="E151" i="3" s="1"/>
  <c r="H156" i="4"/>
  <c r="G156" i="4"/>
  <c r="E156" i="4" s="1"/>
  <c r="H152" i="3" l="1"/>
  <c r="G152" i="3" s="1"/>
  <c r="E152" i="3" s="1"/>
  <c r="B159" i="4"/>
  <c r="D158" i="4"/>
  <c r="F158" i="4" s="1"/>
  <c r="C158" i="4"/>
  <c r="H157" i="4"/>
  <c r="G157" i="4" s="1"/>
  <c r="E157" i="4" s="1"/>
  <c r="D152" i="3"/>
  <c r="C152" i="3" s="1"/>
  <c r="B153" i="3"/>
  <c r="H158" i="4" l="1"/>
  <c r="G158" i="4"/>
  <c r="E158" i="4" s="1"/>
  <c r="H153" i="3"/>
  <c r="G153" i="3" s="1"/>
  <c r="E153" i="3" s="1"/>
  <c r="B154" i="3"/>
  <c r="D153" i="3"/>
  <c r="C153" i="3" s="1"/>
  <c r="D159" i="4"/>
  <c r="F159" i="4" s="1"/>
  <c r="C159" i="4"/>
  <c r="B160" i="4"/>
  <c r="H154" i="3" l="1"/>
  <c r="G154" i="3" s="1"/>
  <c r="E154" i="3"/>
  <c r="B161" i="4"/>
  <c r="D160" i="4"/>
  <c r="F160" i="4" s="1"/>
  <c r="C160" i="4"/>
  <c r="H159" i="4"/>
  <c r="G159" i="4" s="1"/>
  <c r="E159" i="4" s="1"/>
  <c r="B155" i="3"/>
  <c r="D154" i="3"/>
  <c r="C154" i="3" s="1"/>
  <c r="H160" i="4" l="1"/>
  <c r="G160" i="4"/>
  <c r="E160" i="4" s="1"/>
  <c r="H155" i="3"/>
  <c r="G155" i="3" s="1"/>
  <c r="E155" i="3" s="1"/>
  <c r="D155" i="3"/>
  <c r="C155" i="3" s="1"/>
  <c r="B156" i="3"/>
  <c r="B162" i="4"/>
  <c r="D161" i="4"/>
  <c r="F161" i="4" s="1"/>
  <c r="C161" i="4"/>
  <c r="H156" i="3" l="1"/>
  <c r="G156" i="3" s="1"/>
  <c r="E156" i="3"/>
  <c r="C162" i="4"/>
  <c r="B163" i="4"/>
  <c r="D162" i="4"/>
  <c r="F162" i="4" s="1"/>
  <c r="H161" i="4"/>
  <c r="G161" i="4" s="1"/>
  <c r="E161" i="4" s="1"/>
  <c r="B157" i="3"/>
  <c r="D156" i="3"/>
  <c r="C156" i="3" s="1"/>
  <c r="H162" i="4" l="1"/>
  <c r="G162" i="4"/>
  <c r="E162" i="4" s="1"/>
  <c r="B164" i="4"/>
  <c r="D163" i="4"/>
  <c r="F163" i="4" s="1"/>
  <c r="C163" i="4"/>
  <c r="H157" i="3"/>
  <c r="G157" i="3" s="1"/>
  <c r="E157" i="3" s="1"/>
  <c r="D157" i="3"/>
  <c r="C157" i="3" s="1"/>
  <c r="B158" i="3"/>
  <c r="H158" i="3" l="1"/>
  <c r="G158" i="3" s="1"/>
  <c r="E158" i="3" s="1"/>
  <c r="B159" i="3"/>
  <c r="D158" i="3"/>
  <c r="C158" i="3" s="1"/>
  <c r="D164" i="4"/>
  <c r="F164" i="4" s="1"/>
  <c r="C164" i="4"/>
  <c r="B165" i="4"/>
  <c r="H163" i="4"/>
  <c r="G163" i="4" s="1"/>
  <c r="E163" i="4" s="1"/>
  <c r="H159" i="3" l="1"/>
  <c r="G159" i="3" s="1"/>
  <c r="E159" i="3" s="1"/>
  <c r="H164" i="4"/>
  <c r="G164" i="4" s="1"/>
  <c r="E164" i="4" s="1"/>
  <c r="B166" i="4"/>
  <c r="D165" i="4"/>
  <c r="F165" i="4" s="1"/>
  <c r="C165" i="4"/>
  <c r="D159" i="3"/>
  <c r="C159" i="3" s="1"/>
  <c r="B160" i="3"/>
  <c r="H165" i="4" l="1"/>
  <c r="G165" i="4"/>
  <c r="E165" i="4" s="1"/>
  <c r="H160" i="3"/>
  <c r="G160" i="3" s="1"/>
  <c r="E160" i="3" s="1"/>
  <c r="B161" i="3"/>
  <c r="D160" i="3"/>
  <c r="C160" i="3" s="1"/>
  <c r="D166" i="4"/>
  <c r="F166" i="4" s="1"/>
  <c r="C166" i="4"/>
  <c r="B167" i="4"/>
  <c r="H166" i="4" l="1"/>
  <c r="G166" i="4" s="1"/>
  <c r="E166" i="4" s="1"/>
  <c r="H161" i="3"/>
  <c r="G161" i="3" s="1"/>
  <c r="E161" i="3" s="1"/>
  <c r="B168" i="4"/>
  <c r="D167" i="4"/>
  <c r="F167" i="4" s="1"/>
  <c r="C167" i="4"/>
  <c r="D161" i="3"/>
  <c r="C161" i="3" s="1"/>
  <c r="B162" i="3"/>
  <c r="H162" i="3" l="1"/>
  <c r="G162" i="3" s="1"/>
  <c r="E162" i="3"/>
  <c r="H167" i="4"/>
  <c r="G167" i="4"/>
  <c r="E167" i="4" s="1"/>
  <c r="B163" i="3"/>
  <c r="D162" i="3"/>
  <c r="C162" i="3" s="1"/>
  <c r="B169" i="4"/>
  <c r="D168" i="4"/>
  <c r="F168" i="4" s="1"/>
  <c r="C168" i="4"/>
  <c r="H168" i="4" l="1"/>
  <c r="G168" i="4"/>
  <c r="E168" i="4" s="1"/>
  <c r="H163" i="3"/>
  <c r="G163" i="3" s="1"/>
  <c r="E163" i="3"/>
  <c r="B170" i="4"/>
  <c r="D169" i="4"/>
  <c r="F169" i="4" s="1"/>
  <c r="C169" i="4"/>
  <c r="B164" i="3"/>
  <c r="D163" i="3"/>
  <c r="C163" i="3" s="1"/>
  <c r="B165" i="3" l="1"/>
  <c r="D164" i="3"/>
  <c r="C164" i="3" s="1"/>
  <c r="B171" i="4"/>
  <c r="D170" i="4"/>
  <c r="F170" i="4" s="1"/>
  <c r="C170" i="4"/>
  <c r="H169" i="4"/>
  <c r="G169" i="4" s="1"/>
  <c r="E169" i="4" s="1"/>
  <c r="H164" i="3"/>
  <c r="G164" i="3" s="1"/>
  <c r="E164" i="3"/>
  <c r="D171" i="4" l="1"/>
  <c r="F171" i="4" s="1"/>
  <c r="C171" i="4"/>
  <c r="B172" i="4"/>
  <c r="H165" i="3"/>
  <c r="G165" i="3" s="1"/>
  <c r="E165" i="3" s="1"/>
  <c r="B166" i="3"/>
  <c r="D165" i="3"/>
  <c r="C165" i="3" s="1"/>
  <c r="H170" i="4"/>
  <c r="G170" i="4"/>
  <c r="E170" i="4" s="1"/>
  <c r="H166" i="3" l="1"/>
  <c r="G166" i="3" s="1"/>
  <c r="E166" i="3" s="1"/>
  <c r="D166" i="3"/>
  <c r="C166" i="3" s="1"/>
  <c r="B167" i="3"/>
  <c r="H171" i="4"/>
  <c r="G171" i="4" s="1"/>
  <c r="E171" i="4" s="1"/>
  <c r="B173" i="4"/>
  <c r="D172" i="4"/>
  <c r="F172" i="4" s="1"/>
  <c r="C172" i="4"/>
  <c r="H172" i="4" l="1"/>
  <c r="G172" i="4"/>
  <c r="E172" i="4" s="1"/>
  <c r="B168" i="3"/>
  <c r="D167" i="3"/>
  <c r="C167" i="3" s="1"/>
  <c r="H167" i="3"/>
  <c r="G167" i="3" s="1"/>
  <c r="E167" i="3" s="1"/>
  <c r="D173" i="4"/>
  <c r="F173" i="4" s="1"/>
  <c r="C173" i="4"/>
  <c r="B174" i="4"/>
  <c r="H168" i="3" l="1"/>
  <c r="G168" i="3" s="1"/>
  <c r="E168" i="3" s="1"/>
  <c r="B175" i="4"/>
  <c r="D174" i="4"/>
  <c r="F174" i="4" s="1"/>
  <c r="C174" i="4"/>
  <c r="H173" i="4"/>
  <c r="G173" i="4"/>
  <c r="E173" i="4" s="1"/>
  <c r="D168" i="3"/>
  <c r="C168" i="3" s="1"/>
  <c r="B169" i="3"/>
  <c r="H169" i="3" l="1"/>
  <c r="G169" i="3" s="1"/>
  <c r="E169" i="3"/>
  <c r="B170" i="3"/>
  <c r="D169" i="3"/>
  <c r="C169" i="3" s="1"/>
  <c r="H174" i="4"/>
  <c r="G174" i="4"/>
  <c r="E174" i="4" s="1"/>
  <c r="D175" i="4"/>
  <c r="F175" i="4" s="1"/>
  <c r="C175" i="4"/>
  <c r="B176" i="4"/>
  <c r="B177" i="4" l="1"/>
  <c r="D176" i="4"/>
  <c r="F176" i="4" s="1"/>
  <c r="C176" i="4"/>
  <c r="H170" i="3"/>
  <c r="G170" i="3" s="1"/>
  <c r="E170" i="3" s="1"/>
  <c r="H175" i="4"/>
  <c r="G175" i="4" s="1"/>
  <c r="E175" i="4" s="1"/>
  <c r="B171" i="3"/>
  <c r="D170" i="3"/>
  <c r="C170" i="3" s="1"/>
  <c r="H171" i="3" l="1"/>
  <c r="G171" i="3" s="1"/>
  <c r="E171" i="3"/>
  <c r="B172" i="3"/>
  <c r="D171" i="3"/>
  <c r="C171" i="3" s="1"/>
  <c r="H176" i="4"/>
  <c r="G176" i="4"/>
  <c r="E176" i="4" s="1"/>
  <c r="B178" i="4"/>
  <c r="D177" i="4"/>
  <c r="F177" i="4" s="1"/>
  <c r="C177" i="4"/>
  <c r="H177" i="4" l="1"/>
  <c r="G177" i="4"/>
  <c r="E177" i="4" s="1"/>
  <c r="H172" i="3"/>
  <c r="G172" i="3" s="1"/>
  <c r="E172" i="3" s="1"/>
  <c r="C178" i="4"/>
  <c r="B179" i="4"/>
  <c r="D178" i="4"/>
  <c r="F178" i="4" s="1"/>
  <c r="B173" i="3"/>
  <c r="D172" i="3"/>
  <c r="C172" i="3" s="1"/>
  <c r="H173" i="3" l="1"/>
  <c r="G173" i="3" s="1"/>
  <c r="E173" i="3" s="1"/>
  <c r="H178" i="4"/>
  <c r="G178" i="4"/>
  <c r="E178" i="4" s="1"/>
  <c r="D173" i="3"/>
  <c r="C173" i="3" s="1"/>
  <c r="B174" i="3"/>
  <c r="B180" i="4"/>
  <c r="D179" i="4"/>
  <c r="F179" i="4" s="1"/>
  <c r="C179" i="4"/>
  <c r="H174" i="3" l="1"/>
  <c r="G174" i="3" s="1"/>
  <c r="E174" i="3" s="1"/>
  <c r="D180" i="4"/>
  <c r="F180" i="4" s="1"/>
  <c r="C180" i="4"/>
  <c r="B181" i="4"/>
  <c r="B175" i="3"/>
  <c r="D174" i="3"/>
  <c r="C174" i="3" s="1"/>
  <c r="H179" i="4"/>
  <c r="G179" i="4"/>
  <c r="E179" i="4" s="1"/>
  <c r="H175" i="3" l="1"/>
  <c r="G175" i="3" s="1"/>
  <c r="E175" i="3" s="1"/>
  <c r="D175" i="3"/>
  <c r="C175" i="3" s="1"/>
  <c r="B176" i="3"/>
  <c r="B182" i="4"/>
  <c r="D181" i="4"/>
  <c r="F181" i="4" s="1"/>
  <c r="C181" i="4"/>
  <c r="H180" i="4"/>
  <c r="G180" i="4"/>
  <c r="E180" i="4" s="1"/>
  <c r="B177" i="3" l="1"/>
  <c r="D176" i="3"/>
  <c r="C176" i="3"/>
  <c r="D182" i="4"/>
  <c r="F182" i="4" s="1"/>
  <c r="C182" i="4"/>
  <c r="B183" i="4"/>
  <c r="H176" i="3"/>
  <c r="G176" i="3" s="1"/>
  <c r="E176" i="3" s="1"/>
  <c r="H181" i="4"/>
  <c r="G181" i="4" s="1"/>
  <c r="E181" i="4" s="1"/>
  <c r="H177" i="3" l="1"/>
  <c r="G177" i="3" s="1"/>
  <c r="E177" i="3" s="1"/>
  <c r="H182" i="4"/>
  <c r="G182" i="4" s="1"/>
  <c r="E182" i="4" s="1"/>
  <c r="B178" i="3"/>
  <c r="D177" i="3"/>
  <c r="C177" i="3"/>
  <c r="B184" i="4"/>
  <c r="D183" i="4"/>
  <c r="F183" i="4" s="1"/>
  <c r="C183" i="4"/>
  <c r="H178" i="3" l="1"/>
  <c r="G178" i="3" s="1"/>
  <c r="E178" i="3" s="1"/>
  <c r="H183" i="4"/>
  <c r="G183" i="4"/>
  <c r="E183" i="4" s="1"/>
  <c r="B185" i="4"/>
  <c r="D184" i="4"/>
  <c r="F184" i="4" s="1"/>
  <c r="C184" i="4"/>
  <c r="B179" i="3"/>
  <c r="D178" i="3"/>
  <c r="C178" i="3" s="1"/>
  <c r="H179" i="3" l="1"/>
  <c r="G179" i="3" s="1"/>
  <c r="E179" i="3"/>
  <c r="B180" i="3"/>
  <c r="D179" i="3"/>
  <c r="C179" i="3" s="1"/>
  <c r="H184" i="4"/>
  <c r="G184" i="4"/>
  <c r="E184" i="4" s="1"/>
  <c r="B186" i="4"/>
  <c r="D185" i="4"/>
  <c r="F185" i="4" s="1"/>
  <c r="C185" i="4"/>
  <c r="H185" i="4" l="1"/>
  <c r="G185" i="4" s="1"/>
  <c r="E185" i="4" s="1"/>
  <c r="B187" i="4"/>
  <c r="D186" i="4"/>
  <c r="F186" i="4" s="1"/>
  <c r="C186" i="4"/>
  <c r="H180" i="3"/>
  <c r="G180" i="3" s="1"/>
  <c r="E180" i="3" s="1"/>
  <c r="D180" i="3"/>
  <c r="C180" i="3" s="1"/>
  <c r="B181" i="3"/>
  <c r="H181" i="3" l="1"/>
  <c r="G181" i="3" s="1"/>
  <c r="E181" i="3"/>
  <c r="H186" i="4"/>
  <c r="G186" i="4"/>
  <c r="E186" i="4" s="1"/>
  <c r="B182" i="3"/>
  <c r="D181" i="3"/>
  <c r="C181" i="3" s="1"/>
  <c r="D187" i="4"/>
  <c r="F187" i="4" s="1"/>
  <c r="C187" i="4"/>
  <c r="B188" i="4"/>
  <c r="H187" i="4" l="1"/>
  <c r="G187" i="4" s="1"/>
  <c r="E187" i="4" s="1"/>
  <c r="D182" i="3"/>
  <c r="C182" i="3" s="1"/>
  <c r="B183" i="3"/>
  <c r="H182" i="3"/>
  <c r="G182" i="3" s="1"/>
  <c r="E182" i="3" s="1"/>
  <c r="B189" i="4"/>
  <c r="D188" i="4"/>
  <c r="F188" i="4" s="1"/>
  <c r="C188" i="4"/>
  <c r="B184" i="3" l="1"/>
  <c r="D183" i="3"/>
  <c r="C183" i="3" s="1"/>
  <c r="D189" i="4"/>
  <c r="F189" i="4" s="1"/>
  <c r="C189" i="4"/>
  <c r="B190" i="4"/>
  <c r="H183" i="3"/>
  <c r="G183" i="3" s="1"/>
  <c r="E183" i="3" s="1"/>
  <c r="H188" i="4"/>
  <c r="G188" i="4"/>
  <c r="E188" i="4" s="1"/>
  <c r="H184" i="3" l="1"/>
  <c r="G184" i="3" s="1"/>
  <c r="E184" i="3" s="1"/>
  <c r="B191" i="4"/>
  <c r="D190" i="4"/>
  <c r="F190" i="4" s="1"/>
  <c r="C190" i="4"/>
  <c r="H189" i="4"/>
  <c r="G189" i="4"/>
  <c r="E189" i="4" s="1"/>
  <c r="B185" i="3"/>
  <c r="D184" i="3"/>
  <c r="C184" i="3" s="1"/>
  <c r="H185" i="3" l="1"/>
  <c r="G185" i="3" s="1"/>
  <c r="E185" i="3"/>
  <c r="D185" i="3"/>
  <c r="C185" i="3"/>
  <c r="B186" i="3"/>
  <c r="D191" i="4"/>
  <c r="F191" i="4" s="1"/>
  <c r="C191" i="4"/>
  <c r="H190" i="4"/>
  <c r="G190" i="4" s="1"/>
  <c r="E190" i="4" s="1"/>
  <c r="D186" i="3" l="1"/>
  <c r="C186" i="3" s="1"/>
  <c r="B187" i="3"/>
  <c r="H186" i="3"/>
  <c r="G186" i="3" s="1"/>
  <c r="E186" i="3" s="1"/>
  <c r="H191" i="4"/>
  <c r="G191" i="4" s="1"/>
  <c r="E191" i="4" s="1"/>
  <c r="H187" i="3" l="1"/>
  <c r="G187" i="3" s="1"/>
  <c r="E187" i="3" s="1"/>
  <c r="D187" i="3"/>
  <c r="C187" i="3" s="1"/>
  <c r="B188" i="3"/>
  <c r="H188" i="3" l="1"/>
  <c r="G188" i="3" s="1"/>
  <c r="E188" i="3"/>
  <c r="B189" i="3"/>
  <c r="D188" i="3"/>
  <c r="C188" i="3" s="1"/>
  <c r="H189" i="3" l="1"/>
  <c r="G189" i="3" s="1"/>
  <c r="E189" i="3"/>
  <c r="B190" i="3"/>
  <c r="D189" i="3"/>
  <c r="C189" i="3" s="1"/>
  <c r="H190" i="3" l="1"/>
  <c r="G190" i="3" s="1"/>
  <c r="E190" i="3" s="1"/>
  <c r="D190" i="3"/>
  <c r="C190" i="3" s="1"/>
</calcChain>
</file>

<file path=xl/sharedStrings.xml><?xml version="1.0" encoding="utf-8"?>
<sst xmlns="http://schemas.openxmlformats.org/spreadsheetml/2006/main" count="137" uniqueCount="95">
  <si>
    <t>All. 13 - Dati input per determinazione flussi di cassa</t>
  </si>
  <si>
    <t>Preconsuntivo (N)</t>
  </si>
  <si>
    <t xml:space="preserve">fatturato </t>
  </si>
  <si>
    <t>lug</t>
  </si>
  <si>
    <t>ago</t>
  </si>
  <si>
    <t>set</t>
  </si>
  <si>
    <t>ott</t>
  </si>
  <si>
    <t>nov</t>
  </si>
  <si>
    <t>dic</t>
  </si>
  <si>
    <t>Tradizionale</t>
  </si>
  <si>
    <t>Televendite</t>
  </si>
  <si>
    <t>GDO</t>
  </si>
  <si>
    <t>Fatturato totale</t>
  </si>
  <si>
    <t>Iva su vendite</t>
  </si>
  <si>
    <t>Acquisti materie prime</t>
  </si>
  <si>
    <t>di cui:</t>
  </si>
  <si>
    <t>giorni di dilazione</t>
  </si>
  <si>
    <t>Iva su acquisti</t>
  </si>
  <si>
    <t>Servizi di uso non durevole:</t>
  </si>
  <si>
    <t>Fattura</t>
  </si>
  <si>
    <t>Dilazione pagamento</t>
  </si>
  <si>
    <t>Debiti in scadenza a gen (N+1)</t>
  </si>
  <si>
    <t>Forza motrice</t>
  </si>
  <si>
    <t>bimestrale posticipata</t>
  </si>
  <si>
    <t>Trasporti</t>
  </si>
  <si>
    <t>mensile competenza</t>
  </si>
  <si>
    <t>Provvigioni, incentivi e altri costi agenti</t>
  </si>
  <si>
    <t>Premi alla clientela</t>
  </si>
  <si>
    <t>trimestrale posticipata</t>
  </si>
  <si>
    <t>Promozione e televendita</t>
  </si>
  <si>
    <t>trimestrale anticipata</t>
  </si>
  <si>
    <t>Luce</t>
  </si>
  <si>
    <t>bimestrale posticipta</t>
  </si>
  <si>
    <t>Riscaldamento</t>
  </si>
  <si>
    <t>Affitti</t>
  </si>
  <si>
    <t>Manutenzioni</t>
  </si>
  <si>
    <t>Consulenze commerciali</t>
  </si>
  <si>
    <t>Consulenze g&amp;a</t>
  </si>
  <si>
    <t>Collegio sindacale</t>
  </si>
  <si>
    <t>semestrale posticipata</t>
  </si>
  <si>
    <t>Certificazione di bilancio</t>
  </si>
  <si>
    <t>annuale anticipata</t>
  </si>
  <si>
    <t>Legali</t>
  </si>
  <si>
    <t>IT</t>
  </si>
  <si>
    <t>Assicurazioni</t>
  </si>
  <si>
    <t>annuale posticipata</t>
  </si>
  <si>
    <t>Postali/telefono</t>
  </si>
  <si>
    <t>Auto</t>
  </si>
  <si>
    <t>Emolumenti amministratori</t>
  </si>
  <si>
    <t>Retribuzione personale</t>
  </si>
  <si>
    <t>Contributi</t>
  </si>
  <si>
    <t>Ritenute fiscali</t>
  </si>
  <si>
    <t>Investimenti</t>
  </si>
  <si>
    <t>gennaio</t>
  </si>
  <si>
    <t>All. 14 - Dati per calcolo uscite personale</t>
  </si>
  <si>
    <t>Retribuzioni dic (N)</t>
  </si>
  <si>
    <t>- contributi a carico del lavoratore</t>
  </si>
  <si>
    <t>- ritenute fiscali</t>
  </si>
  <si>
    <t>Retribuzioni nette in busta dic (N)</t>
  </si>
  <si>
    <t>Contributi su retr. dic (N) da pagare a gen (N+1)</t>
  </si>
  <si>
    <t>Retribuzioni da pagare a gen (N+1)</t>
  </si>
  <si>
    <t>13ma (N)</t>
  </si>
  <si>
    <t>13ma netta in busta dic (N)</t>
  </si>
  <si>
    <t>Contributi su 13ma (N) da pagare a gen (N+1)</t>
  </si>
  <si>
    <t>Rateo iniziale 13ma</t>
  </si>
  <si>
    <t>14ma (N) II sem</t>
  </si>
  <si>
    <t>14ma netta</t>
  </si>
  <si>
    <t>Contributi su 14ma (N) maturati da pagare a lug (N+1)</t>
  </si>
  <si>
    <t>Fondo TFR a fine esercizio N</t>
  </si>
  <si>
    <t>Piano di Ammortamento Mutuo Banca Alfa</t>
  </si>
  <si>
    <t>Data erogazione</t>
  </si>
  <si>
    <t>Capitale erogato</t>
  </si>
  <si>
    <t>Durata in anni</t>
  </si>
  <si>
    <t>N. rate</t>
  </si>
  <si>
    <t>Tasso annuo</t>
  </si>
  <si>
    <t>Rata</t>
  </si>
  <si>
    <t>N. Rata</t>
  </si>
  <si>
    <t>Data</t>
  </si>
  <si>
    <t>Debito residuo</t>
  </si>
  <si>
    <t>Quota capitale</t>
  </si>
  <si>
    <t>Quota Interessi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</si>
  <si>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</si>
  <si>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</si>
  <si>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</si>
  <si>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</si>
  <si>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</si>
  <si>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</si>
  <si>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</si>
  <si>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</si>
  <si>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</si>
  <si>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</si>
  <si>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</si>
  <si>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</si>
  <si>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Piano di Ammortamento Mutuo Banca Beta</t>
  </si>
  <si>
    <t>Investimento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</si>
</sst>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\-&quot;€&quot;\ * #,##0.00_-;_-&quot;€&quot;\ * &quot;-&quot;??_-;_-@_-"/>
    <numFmt numFmtId="165" formatCode="_-&quot;€&quot;\ * #,##0_-;\-&quot;€&quot;\ * #,##0_-;_-&quot;€&quot;\ * &quot;-&quot;??_-;_-@_-"/>
    <numFmt numFmtId="166" formatCode="_-* #,##0.00\ [$€-410]_-;\-* #,##0.00\ [$€-410]_-;_-* &quot;-&quot;??\ [$€-410]_-;_-@_-"/>
  </numFmts>
  <fonts count="10" x14ac:knownFonts="1">
    <font>
      <sz val="10"/>
      <name val="Arial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PT Sans Narrow"/>
      <family val="2"/>
      <charset val="204"/>
    </font>
    <font>
      <b/>
      <sz val="12"/>
      <name val="PT Sans Narrow"/>
      <family val="2"/>
      <charset val="204"/>
    </font>
    <font>
      <i/>
      <sz val="12"/>
      <name val="PT Sans Narrow"/>
      <family val="2"/>
      <charset val="204"/>
    </font>
    <font>
      <sz val="10"/>
      <name val="Arial"/>
      <family val="2"/>
    </font>
    <font>
      <b/>
      <sz val="12"/>
      <color rgb="FF00B050"/>
      <name val="PT Sans Narrow"/>
      <family val="2"/>
      <charset val="204"/>
    </font>
    <font>
      <sz val="12"/>
      <color rgb="FF00B050"/>
      <name val="PT Sans Narrow"/>
      <family val="2"/>
      <charset val="204"/>
    </font>
    <font>
      <sz val="12"/>
      <color theme="0" tint="-0.149998474074526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4D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0" fontId="1" fillId="0" borderId="0"/>
  </cellStyleXfs>
  <cellXfs count="71">
    <xf numFmtId="0" fontId="0" fillId="0" borderId="0" xfId="0"/>
    <xf numFmtId="0" fontId="3" fillId="0" borderId="0" xfId="0" applyFont="1"/>
    <xf numFmtId="0" fontId="3" fillId="0" borderId="1" xfId="0" applyFont="1" applyBorder="1"/>
    <xf numFmtId="0" fontId="5" fillId="0" borderId="4" xfId="0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/>
    <xf numFmtId="165" fontId="3" fillId="0" borderId="0" xfId="1" applyNumberFormat="1" applyFont="1" applyBorder="1"/>
    <xf numFmtId="165" fontId="3" fillId="0" borderId="7" xfId="1" applyNumberFormat="1" applyFont="1" applyBorder="1"/>
    <xf numFmtId="0" fontId="4" fillId="0" borderId="8" xfId="0" applyFont="1" applyBorder="1"/>
    <xf numFmtId="165" fontId="4" fillId="0" borderId="9" xfId="0" applyNumberFormat="1" applyFont="1" applyBorder="1" applyAlignment="1">
      <alignment vertical="center"/>
    </xf>
    <xf numFmtId="165" fontId="4" fillId="0" borderId="10" xfId="0" applyNumberFormat="1" applyFont="1" applyBorder="1" applyAlignment="1">
      <alignment vertical="center"/>
    </xf>
    <xf numFmtId="9" fontId="3" fillId="3" borderId="0" xfId="0" applyNumberFormat="1" applyFont="1" applyFill="1"/>
    <xf numFmtId="0" fontId="4" fillId="0" borderId="11" xfId="0" applyFont="1" applyBorder="1"/>
    <xf numFmtId="165" fontId="4" fillId="0" borderId="12" xfId="0" applyNumberFormat="1" applyFont="1" applyBorder="1" applyAlignment="1">
      <alignment vertical="center"/>
    </xf>
    <xf numFmtId="165" fontId="4" fillId="0" borderId="13" xfId="0" applyNumberFormat="1" applyFont="1" applyBorder="1" applyAlignment="1">
      <alignment vertical="center"/>
    </xf>
    <xf numFmtId="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9" fontId="3" fillId="0" borderId="0" xfId="0" applyNumberFormat="1" applyFont="1"/>
    <xf numFmtId="165" fontId="3" fillId="0" borderId="0" xfId="0" applyNumberFormat="1" applyFont="1"/>
    <xf numFmtId="0" fontId="4" fillId="0" borderId="0" xfId="0" applyFont="1"/>
    <xf numFmtId="165" fontId="3" fillId="0" borderId="0" xfId="1" applyNumberFormat="1" applyFont="1"/>
    <xf numFmtId="165" fontId="4" fillId="0" borderId="14" xfId="0" applyNumberFormat="1" applyFont="1" applyBorder="1"/>
    <xf numFmtId="0" fontId="3" fillId="0" borderId="0" xfId="0" quotePrefix="1" applyFont="1"/>
    <xf numFmtId="0" fontId="4" fillId="0" borderId="14" xfId="0" applyFont="1" applyBorder="1"/>
    <xf numFmtId="0" fontId="7" fillId="0" borderId="0" xfId="0" applyFont="1"/>
    <xf numFmtId="165" fontId="7" fillId="0" borderId="0" xfId="1" applyNumberFormat="1" applyFont="1"/>
    <xf numFmtId="0" fontId="8" fillId="0" borderId="0" xfId="0" applyFont="1"/>
    <xf numFmtId="165" fontId="8" fillId="3" borderId="0" xfId="1" applyNumberFormat="1" applyFont="1" applyFill="1"/>
    <xf numFmtId="165" fontId="4" fillId="0" borderId="0" xfId="0" applyNumberFormat="1" applyFont="1"/>
    <xf numFmtId="165" fontId="4" fillId="3" borderId="0" xfId="1" applyNumberFormat="1" applyFont="1" applyFill="1"/>
    <xf numFmtId="0" fontId="1" fillId="0" borderId="0" xfId="2"/>
    <xf numFmtId="14" fontId="1" fillId="0" borderId="0" xfId="2" applyNumberFormat="1"/>
    <xf numFmtId="164" fontId="1" fillId="0" borderId="0" xfId="1" applyFont="1"/>
    <xf numFmtId="0" fontId="1" fillId="0" borderId="0" xfId="2" applyAlignment="1">
      <alignment horizontal="center"/>
    </xf>
    <xf numFmtId="166" fontId="1" fillId="0" borderId="0" xfId="2" applyNumberFormat="1"/>
    <xf numFmtId="0" fontId="1" fillId="4" borderId="0" xfId="2" applyFill="1" applyAlignment="1">
      <alignment horizontal="center"/>
    </xf>
    <xf numFmtId="0" fontId="1" fillId="0" borderId="0" xfId="2" applyAlignment="1">
      <alignment horizontal="left"/>
    </xf>
    <xf numFmtId="10" fontId="1" fillId="4" borderId="0" xfId="2" applyNumberFormat="1" applyFill="1" applyAlignment="1">
      <alignment horizontal="center"/>
    </xf>
    <xf numFmtId="10" fontId="1" fillId="0" borderId="0" xfId="2" applyNumberFormat="1"/>
    <xf numFmtId="164" fontId="1" fillId="0" borderId="0" xfId="1" applyFont="1" applyAlignment="1">
      <alignment horizontal="center"/>
    </xf>
    <xf numFmtId="0" fontId="2" fillId="0" borderId="2" xfId="2" applyFont="1" applyBorder="1"/>
    <xf numFmtId="164" fontId="2" fillId="0" borderId="2" xfId="1" applyFont="1" applyBorder="1"/>
    <xf numFmtId="0" fontId="2" fillId="0" borderId="2" xfId="2" applyFont="1" applyBorder="1" applyAlignment="1">
      <alignment horizontal="center"/>
    </xf>
    <xf numFmtId="164" fontId="9" fillId="0" borderId="0" xfId="2" applyNumberFormat="1" applyFont="1" applyAlignment="1">
      <alignment horizontal="center"/>
    </xf>
    <xf numFmtId="164" fontId="1" fillId="0" borderId="0" xfId="1" applyFont="1" applyFill="1"/>
    <xf numFmtId="165" fontId="1" fillId="0" borderId="0" xfId="2" applyNumberFormat="1" applyAlignment="1">
      <alignment horizontal="center"/>
    </xf>
    <xf numFmtId="0" fontId="1" fillId="5" borderId="16" xfId="2" applyFill="1" applyBorder="1" applyAlignment="1">
      <alignment horizontal="center"/>
    </xf>
    <xf numFmtId="0" fontId="1" fillId="5" borderId="17" xfId="2" applyFill="1" applyBorder="1" applyAlignment="1">
      <alignment horizontal="center"/>
    </xf>
    <xf numFmtId="14" fontId="1" fillId="5" borderId="17" xfId="2" applyNumberFormat="1" applyFill="1" applyBorder="1"/>
    <xf numFmtId="164" fontId="1" fillId="5" borderId="17" xfId="1" applyFont="1" applyFill="1" applyBorder="1"/>
    <xf numFmtId="165" fontId="1" fillId="5" borderId="17" xfId="2" applyNumberFormat="1" applyFill="1" applyBorder="1" applyAlignment="1">
      <alignment horizontal="center"/>
    </xf>
    <xf numFmtId="166" fontId="1" fillId="5" borderId="17" xfId="2" applyNumberFormat="1" applyFill="1" applyBorder="1"/>
    <xf numFmtId="166" fontId="1" fillId="5" borderId="18" xfId="2" applyNumberFormat="1" applyFill="1" applyBorder="1"/>
    <xf numFmtId="0" fontId="1" fillId="5" borderId="19" xfId="2" applyFill="1" applyBorder="1" applyAlignment="1">
      <alignment horizontal="center"/>
    </xf>
    <xf numFmtId="0" fontId="1" fillId="5" borderId="0" xfId="2" applyFill="1" applyAlignment="1">
      <alignment horizontal="center"/>
    </xf>
    <xf numFmtId="14" fontId="1" fillId="5" borderId="0" xfId="2" applyNumberFormat="1" applyFill="1"/>
    <xf numFmtId="164" fontId="1" fillId="5" borderId="0" xfId="1" applyFont="1" applyFill="1" applyBorder="1"/>
    <xf numFmtId="165" fontId="1" fillId="5" borderId="0" xfId="2" applyNumberFormat="1" applyFill="1" applyAlignment="1">
      <alignment horizontal="center"/>
    </xf>
    <xf numFmtId="166" fontId="1" fillId="5" borderId="0" xfId="2" applyNumberFormat="1" applyFill="1"/>
    <xf numFmtId="166" fontId="1" fillId="5" borderId="7" xfId="2" applyNumberFormat="1" applyFill="1" applyBorder="1"/>
    <xf numFmtId="0" fontId="1" fillId="5" borderId="20" xfId="2" applyFill="1" applyBorder="1" applyAlignment="1">
      <alignment horizontal="center"/>
    </xf>
    <xf numFmtId="0" fontId="1" fillId="5" borderId="15" xfId="2" applyFill="1" applyBorder="1" applyAlignment="1">
      <alignment horizontal="center"/>
    </xf>
    <xf numFmtId="14" fontId="1" fillId="5" borderId="15" xfId="2" applyNumberFormat="1" applyFill="1" applyBorder="1"/>
    <xf numFmtId="164" fontId="1" fillId="5" borderId="15" xfId="1" applyFont="1" applyFill="1" applyBorder="1"/>
    <xf numFmtId="165" fontId="1" fillId="5" borderId="15" xfId="2" applyNumberFormat="1" applyFill="1" applyBorder="1" applyAlignment="1">
      <alignment horizontal="center"/>
    </xf>
    <xf numFmtId="166" fontId="1" fillId="5" borderId="15" xfId="2" applyNumberFormat="1" applyFill="1" applyBorder="1"/>
    <xf numFmtId="166" fontId="1" fillId="5" borderId="21" xfId="2" applyNumberFormat="1" applyFill="1" applyBorder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" fillId="0" borderId="15" xfId="2" applyFont="1" applyBorder="1" applyAlignment="1">
      <alignment horizontal="center"/>
    </xf>
  </cellXfs>
  <cellStyles count="3">
    <cellStyle name="Normale" xfId="0" builtinId="0"/>
    <cellStyle name="Normale 5" xfId="2" xr:uid="{04EBC1C5-461C-A143-8F9E-AE111754385F}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4F514-1D2A-C545-AC2A-34089CD6C71C}">
  <sheetPr>
    <tabColor theme="0" tint="-0.499984740745262"/>
  </sheetPr>
  <dimension ref="B2:H50"/>
  <sheetViews>
    <sheetView showGridLines="0" tabSelected="1" topLeftCell="A22" zoomScale="216" zoomScaleNormal="190" workbookViewId="0">
      <selection activeCell="D50" sqref="D50"/>
    </sheetView>
  </sheetViews>
  <sheetFormatPr baseColWidth="10" defaultRowHeight="16" x14ac:dyDescent="0.2"/>
  <cols>
    <col min="1" max="1" width="10.83203125" style="1"/>
    <col min="2" max="2" width="31.5" style="1" customWidth="1"/>
    <col min="3" max="3" width="17.6640625" style="1" customWidth="1"/>
    <col min="4" max="4" width="16.5" style="1" customWidth="1"/>
    <col min="5" max="8" width="13.1640625" style="1" customWidth="1"/>
    <col min="9" max="16384" width="10.83203125" style="1"/>
  </cols>
  <sheetData>
    <row r="2" spans="2:8" x14ac:dyDescent="0.2">
      <c r="B2" s="1" t="s">
        <v>0</v>
      </c>
    </row>
    <row r="3" spans="2:8" ht="17" thickBot="1" x14ac:dyDescent="0.25"/>
    <row r="4" spans="2:8" x14ac:dyDescent="0.2">
      <c r="B4" s="2"/>
      <c r="C4" s="68" t="s">
        <v>1</v>
      </c>
      <c r="D4" s="68"/>
      <c r="E4" s="68"/>
      <c r="F4" s="68"/>
      <c r="G4" s="68"/>
      <c r="H4" s="69"/>
    </row>
    <row r="5" spans="2:8" x14ac:dyDescent="0.2">
      <c r="B5" s="3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5" t="s">
        <v>8</v>
      </c>
    </row>
    <row r="6" spans="2:8" x14ac:dyDescent="0.2">
      <c r="B6" s="6" t="s">
        <v>9</v>
      </c>
      <c r="C6" s="7">
        <v>4553280</v>
      </c>
      <c r="D6" s="7">
        <v>2483610</v>
      </c>
      <c r="E6" s="7">
        <v>4553280</v>
      </c>
      <c r="F6" s="7">
        <v>4346310</v>
      </c>
      <c r="G6" s="7">
        <v>4346310</v>
      </c>
      <c r="H6" s="8">
        <v>2483610</v>
      </c>
    </row>
    <row r="7" spans="2:8" x14ac:dyDescent="0.2">
      <c r="B7" s="6" t="s">
        <v>10</v>
      </c>
      <c r="C7" s="7">
        <v>6898320</v>
      </c>
      <c r="D7" s="7">
        <v>3761720</v>
      </c>
      <c r="E7" s="7">
        <v>6898320</v>
      </c>
      <c r="F7" s="7">
        <v>6584760</v>
      </c>
      <c r="G7" s="7">
        <v>6584760</v>
      </c>
      <c r="H7" s="8">
        <v>3762720</v>
      </c>
    </row>
    <row r="8" spans="2:8" x14ac:dyDescent="0.2">
      <c r="B8" s="6" t="s">
        <v>11</v>
      </c>
      <c r="C8" s="7">
        <v>1214400</v>
      </c>
      <c r="D8" s="7">
        <v>662400</v>
      </c>
      <c r="E8" s="7">
        <v>1214400</v>
      </c>
      <c r="F8" s="7">
        <v>1159200</v>
      </c>
      <c r="G8" s="7">
        <v>1159200</v>
      </c>
      <c r="H8" s="8">
        <v>662400</v>
      </c>
    </row>
    <row r="9" spans="2:8" ht="17" thickBot="1" x14ac:dyDescent="0.25">
      <c r="B9" s="9" t="s">
        <v>12</v>
      </c>
      <c r="C9" s="10">
        <f>SUM(C6:C8)</f>
        <v>12666000</v>
      </c>
      <c r="D9" s="10">
        <f t="shared" ref="D9:H9" si="0">SUM(D6:D8)</f>
        <v>6907730</v>
      </c>
      <c r="E9" s="10">
        <f t="shared" si="0"/>
        <v>12666000</v>
      </c>
      <c r="F9" s="10">
        <f t="shared" si="0"/>
        <v>12090270</v>
      </c>
      <c r="G9" s="10">
        <f t="shared" si="0"/>
        <v>12090270</v>
      </c>
      <c r="H9" s="11">
        <f t="shared" si="0"/>
        <v>6908730</v>
      </c>
    </row>
    <row r="10" spans="2:8" ht="15" customHeight="1" x14ac:dyDescent="0.2"/>
    <row r="11" spans="2:8" ht="15" customHeight="1" x14ac:dyDescent="0.2">
      <c r="B11" s="1" t="s">
        <v>13</v>
      </c>
      <c r="C11" s="12">
        <v>0.22</v>
      </c>
    </row>
    <row r="12" spans="2:8" ht="15" customHeight="1" thickBot="1" x14ac:dyDescent="0.25"/>
    <row r="13" spans="2:8" ht="17" thickBot="1" x14ac:dyDescent="0.25">
      <c r="B13" s="13" t="s">
        <v>14</v>
      </c>
      <c r="C13" s="14">
        <v>8634200</v>
      </c>
      <c r="D13" s="14">
        <v>8268860</v>
      </c>
      <c r="E13" s="14">
        <v>7944190</v>
      </c>
      <c r="F13" s="14">
        <v>5030440</v>
      </c>
      <c r="G13" s="14">
        <v>8264230</v>
      </c>
      <c r="H13" s="15">
        <v>4833080</v>
      </c>
    </row>
    <row r="14" spans="2:8" x14ac:dyDescent="0.2">
      <c r="B14" s="1" t="s">
        <v>15</v>
      </c>
    </row>
    <row r="15" spans="2:8" x14ac:dyDescent="0.2">
      <c r="B15" s="16">
        <v>0.25</v>
      </c>
      <c r="C15" s="17">
        <v>60</v>
      </c>
      <c r="D15" s="1" t="s">
        <v>16</v>
      </c>
    </row>
    <row r="16" spans="2:8" x14ac:dyDescent="0.2">
      <c r="B16" s="16">
        <v>0.5</v>
      </c>
      <c r="C16" s="17">
        <v>90</v>
      </c>
      <c r="D16" s="1" t="s">
        <v>16</v>
      </c>
    </row>
    <row r="17" spans="2:8" x14ac:dyDescent="0.2">
      <c r="B17" s="16">
        <v>0.25</v>
      </c>
      <c r="C17" s="17">
        <v>120</v>
      </c>
      <c r="D17" s="1" t="s">
        <v>16</v>
      </c>
    </row>
    <row r="18" spans="2:8" x14ac:dyDescent="0.2">
      <c r="B18" s="18"/>
    </row>
    <row r="19" spans="2:8" x14ac:dyDescent="0.2">
      <c r="H19" s="19"/>
    </row>
    <row r="20" spans="2:8" x14ac:dyDescent="0.2">
      <c r="B20" s="1" t="s">
        <v>17</v>
      </c>
      <c r="C20" s="12">
        <v>0.22</v>
      </c>
    </row>
    <row r="23" spans="2:8" x14ac:dyDescent="0.2">
      <c r="B23" s="20" t="s">
        <v>18</v>
      </c>
      <c r="C23" s="20" t="s">
        <v>19</v>
      </c>
      <c r="D23" s="20" t="s">
        <v>20</v>
      </c>
      <c r="E23" s="20" t="s">
        <v>21</v>
      </c>
    </row>
    <row r="24" spans="2:8" x14ac:dyDescent="0.2">
      <c r="B24" s="1" t="s">
        <v>22</v>
      </c>
      <c r="C24" s="1" t="s">
        <v>23</v>
      </c>
      <c r="D24" s="1">
        <v>30</v>
      </c>
      <c r="E24" s="21">
        <v>0</v>
      </c>
    </row>
    <row r="25" spans="2:8" x14ac:dyDescent="0.2">
      <c r="B25" s="1" t="s">
        <v>24</v>
      </c>
      <c r="C25" s="1" t="s">
        <v>25</v>
      </c>
      <c r="D25" s="1">
        <v>30</v>
      </c>
      <c r="E25" s="21">
        <v>600000</v>
      </c>
    </row>
    <row r="26" spans="2:8" x14ac:dyDescent="0.2">
      <c r="B26" s="1" t="s">
        <v>26</v>
      </c>
      <c r="C26" s="1" t="s">
        <v>25</v>
      </c>
      <c r="D26" s="1">
        <v>30</v>
      </c>
      <c r="E26" s="21">
        <v>600000</v>
      </c>
    </row>
    <row r="27" spans="2:8" x14ac:dyDescent="0.2">
      <c r="B27" s="1" t="s">
        <v>27</v>
      </c>
      <c r="C27" s="1" t="s">
        <v>28</v>
      </c>
      <c r="D27" s="1">
        <v>30</v>
      </c>
      <c r="E27" s="21">
        <v>400000</v>
      </c>
    </row>
    <row r="28" spans="2:8" x14ac:dyDescent="0.2">
      <c r="B28" s="1" t="s">
        <v>29</v>
      </c>
      <c r="C28" s="1" t="s">
        <v>30</v>
      </c>
      <c r="D28" s="1">
        <v>90</v>
      </c>
      <c r="E28" s="21">
        <v>0</v>
      </c>
    </row>
    <row r="29" spans="2:8" x14ac:dyDescent="0.2">
      <c r="B29" s="1" t="s">
        <v>31</v>
      </c>
      <c r="C29" s="1" t="s">
        <v>32</v>
      </c>
      <c r="D29" s="1">
        <v>30</v>
      </c>
      <c r="E29" s="21">
        <v>25000</v>
      </c>
    </row>
    <row r="30" spans="2:8" x14ac:dyDescent="0.2">
      <c r="B30" s="1" t="s">
        <v>33</v>
      </c>
      <c r="C30" s="1" t="s">
        <v>23</v>
      </c>
      <c r="D30" s="1">
        <v>30</v>
      </c>
      <c r="E30" s="21">
        <v>30000</v>
      </c>
    </row>
    <row r="31" spans="2:8" x14ac:dyDescent="0.2">
      <c r="B31" s="1" t="s">
        <v>34</v>
      </c>
      <c r="C31" s="1" t="s">
        <v>25</v>
      </c>
      <c r="D31" s="1">
        <v>30</v>
      </c>
      <c r="E31" s="21">
        <v>75000</v>
      </c>
    </row>
    <row r="32" spans="2:8" x14ac:dyDescent="0.2">
      <c r="B32" s="1" t="s">
        <v>35</v>
      </c>
      <c r="C32" s="1" t="s">
        <v>25</v>
      </c>
      <c r="D32" s="1">
        <v>30</v>
      </c>
      <c r="E32" s="21">
        <v>4000</v>
      </c>
    </row>
    <row r="33" spans="2:5" x14ac:dyDescent="0.2">
      <c r="B33" s="1" t="s">
        <v>36</v>
      </c>
      <c r="C33" s="1" t="s">
        <v>25</v>
      </c>
      <c r="D33" s="1">
        <v>30</v>
      </c>
      <c r="E33" s="21">
        <v>40000</v>
      </c>
    </row>
    <row r="34" spans="2:5" x14ac:dyDescent="0.2">
      <c r="B34" s="1" t="s">
        <v>37</v>
      </c>
      <c r="C34" s="1" t="s">
        <v>25</v>
      </c>
      <c r="D34" s="1">
        <v>30</v>
      </c>
      <c r="E34" s="21"/>
    </row>
    <row r="35" spans="2:5" x14ac:dyDescent="0.2">
      <c r="B35" s="1" t="s">
        <v>38</v>
      </c>
      <c r="C35" s="1" t="s">
        <v>39</v>
      </c>
      <c r="D35" s="1">
        <v>30</v>
      </c>
      <c r="E35" s="21">
        <v>0</v>
      </c>
    </row>
    <row r="36" spans="2:5" x14ac:dyDescent="0.2">
      <c r="B36" s="1" t="s">
        <v>40</v>
      </c>
      <c r="C36" s="1" t="s">
        <v>41</v>
      </c>
      <c r="D36" s="1">
        <v>180</v>
      </c>
      <c r="E36" s="21">
        <v>0</v>
      </c>
    </row>
    <row r="37" spans="2:5" x14ac:dyDescent="0.2">
      <c r="B37" s="1" t="s">
        <v>42</v>
      </c>
      <c r="C37" s="1" t="s">
        <v>25</v>
      </c>
      <c r="D37" s="1">
        <v>30</v>
      </c>
      <c r="E37" s="21">
        <v>5000</v>
      </c>
    </row>
    <row r="38" spans="2:5" x14ac:dyDescent="0.2">
      <c r="B38" s="1" t="s">
        <v>43</v>
      </c>
      <c r="C38" s="1" t="s">
        <v>25</v>
      </c>
      <c r="D38" s="1">
        <v>30</v>
      </c>
      <c r="E38" s="21">
        <v>10000</v>
      </c>
    </row>
    <row r="39" spans="2:5" x14ac:dyDescent="0.2">
      <c r="B39" s="1" t="s">
        <v>44</v>
      </c>
      <c r="C39" s="1" t="s">
        <v>45</v>
      </c>
      <c r="D39" s="1">
        <v>0</v>
      </c>
      <c r="E39" s="21">
        <v>0</v>
      </c>
    </row>
    <row r="40" spans="2:5" x14ac:dyDescent="0.2">
      <c r="B40" s="1" t="s">
        <v>46</v>
      </c>
      <c r="C40" s="1" t="s">
        <v>25</v>
      </c>
      <c r="D40" s="1">
        <v>30</v>
      </c>
      <c r="E40" s="21">
        <v>5000</v>
      </c>
    </row>
    <row r="41" spans="2:5" x14ac:dyDescent="0.2">
      <c r="B41" s="1" t="s">
        <v>47</v>
      </c>
      <c r="C41" s="1" t="s">
        <v>25</v>
      </c>
      <c r="D41" s="1">
        <v>30</v>
      </c>
      <c r="E41" s="21">
        <v>5000</v>
      </c>
    </row>
    <row r="42" spans="2:5" x14ac:dyDescent="0.2">
      <c r="B42" s="1" t="s">
        <v>48</v>
      </c>
      <c r="C42" s="1" t="s">
        <v>25</v>
      </c>
      <c r="D42" s="1">
        <v>0</v>
      </c>
      <c r="E42" s="21">
        <v>0</v>
      </c>
    </row>
    <row r="43" spans="2:5" x14ac:dyDescent="0.2">
      <c r="E43" s="22">
        <f>SUM(E25:E42)</f>
        <v>1799000</v>
      </c>
    </row>
    <row r="46" spans="2:5" x14ac:dyDescent="0.2">
      <c r="B46" s="1" t="s">
        <v>49</v>
      </c>
      <c r="D46" s="1">
        <v>0</v>
      </c>
    </row>
    <row r="47" spans="2:5" x14ac:dyDescent="0.2">
      <c r="B47" s="1" t="s">
        <v>50</v>
      </c>
      <c r="D47" s="1">
        <v>16</v>
      </c>
    </row>
    <row r="48" spans="2:5" x14ac:dyDescent="0.2">
      <c r="B48" s="1" t="s">
        <v>51</v>
      </c>
      <c r="D48" s="1">
        <v>16</v>
      </c>
    </row>
    <row r="50" spans="2:4" x14ac:dyDescent="0.2">
      <c r="B50" s="1" t="s">
        <v>52</v>
      </c>
      <c r="C50" s="1" t="s">
        <v>53</v>
      </c>
      <c r="D50" s="1">
        <v>90</v>
      </c>
    </row>
  </sheetData>
  <mergeCells count="1">
    <mergeCell ref="C4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93513-A195-4047-A6DA-938288F18487}">
  <sheetPr>
    <tabColor theme="0" tint="-0.499984740745262"/>
  </sheetPr>
  <dimension ref="B2:E28"/>
  <sheetViews>
    <sheetView topLeftCell="A15" zoomScale="249" zoomScaleNormal="160" workbookViewId="0">
      <selection activeCell="C28" sqref="C28"/>
    </sheetView>
  </sheetViews>
  <sheetFormatPr baseColWidth="10" defaultRowHeight="16" x14ac:dyDescent="0.2"/>
  <cols>
    <col min="1" max="1" width="10.83203125" style="1"/>
    <col min="2" max="2" width="38.33203125" style="1" customWidth="1"/>
    <col min="3" max="3" width="12.6640625" style="1" bestFit="1" customWidth="1"/>
    <col min="4" max="16384" width="10.83203125" style="1"/>
  </cols>
  <sheetData>
    <row r="2" spans="2:5" x14ac:dyDescent="0.2">
      <c r="B2" s="1" t="s">
        <v>54</v>
      </c>
    </row>
    <row r="4" spans="2:5" x14ac:dyDescent="0.2">
      <c r="B4" s="1" t="s">
        <v>55</v>
      </c>
      <c r="C4" s="21">
        <v>159948.8522553193</v>
      </c>
    </row>
    <row r="5" spans="2:5" x14ac:dyDescent="0.2">
      <c r="B5" s="23" t="s">
        <v>56</v>
      </c>
      <c r="C5" s="21">
        <v>14699.299522263846</v>
      </c>
    </row>
    <row r="6" spans="2:5" x14ac:dyDescent="0.2">
      <c r="B6" s="23" t="s">
        <v>57</v>
      </c>
      <c r="C6" s="21">
        <v>39987.213063829826</v>
      </c>
    </row>
    <row r="7" spans="2:5" x14ac:dyDescent="0.2">
      <c r="B7" s="24" t="s">
        <v>58</v>
      </c>
      <c r="C7" s="22">
        <f>C4-C5-C6</f>
        <v>105262.33966922564</v>
      </c>
    </row>
    <row r="8" spans="2:5" x14ac:dyDescent="0.2">
      <c r="B8" s="25" t="s">
        <v>59</v>
      </c>
      <c r="C8" s="26">
        <v>38083.821721991524</v>
      </c>
    </row>
    <row r="10" spans="2:5" x14ac:dyDescent="0.2">
      <c r="B10" s="27" t="s">
        <v>60</v>
      </c>
      <c r="C10" s="28">
        <v>0</v>
      </c>
    </row>
    <row r="11" spans="2:5" x14ac:dyDescent="0.2">
      <c r="B11" s="20"/>
      <c r="C11" s="29"/>
    </row>
    <row r="12" spans="2:5" x14ac:dyDescent="0.2">
      <c r="C12" s="19"/>
    </row>
    <row r="13" spans="2:5" x14ac:dyDescent="0.2">
      <c r="B13" s="1" t="s">
        <v>61</v>
      </c>
      <c r="C13" s="19">
        <v>271579.6649999998</v>
      </c>
    </row>
    <row r="14" spans="2:5" x14ac:dyDescent="0.2">
      <c r="B14" s="23" t="s">
        <v>56</v>
      </c>
      <c r="C14" s="21">
        <v>24958.171213499983</v>
      </c>
      <c r="E14" s="19">
        <f>+C14+C15+C17</f>
        <v>157516.20569999987</v>
      </c>
    </row>
    <row r="15" spans="2:5" x14ac:dyDescent="0.2">
      <c r="B15" s="23" t="s">
        <v>57</v>
      </c>
      <c r="C15" s="21">
        <v>67894.916249999951</v>
      </c>
    </row>
    <row r="16" spans="2:5" x14ac:dyDescent="0.2">
      <c r="B16" s="24" t="s">
        <v>62</v>
      </c>
      <c r="C16" s="22">
        <f>C13-C14-C15</f>
        <v>178726.57753649988</v>
      </c>
    </row>
    <row r="17" spans="2:3" x14ac:dyDescent="0.2">
      <c r="B17" s="25" t="s">
        <v>63</v>
      </c>
      <c r="C17" s="26">
        <v>64663.118236499955</v>
      </c>
    </row>
    <row r="19" spans="2:3" x14ac:dyDescent="0.2">
      <c r="B19" s="27" t="s">
        <v>64</v>
      </c>
      <c r="C19" s="28">
        <v>0</v>
      </c>
    </row>
    <row r="20" spans="2:3" x14ac:dyDescent="0.2">
      <c r="C20" s="19"/>
    </row>
    <row r="21" spans="2:3" x14ac:dyDescent="0.2">
      <c r="C21" s="19"/>
    </row>
    <row r="22" spans="2:3" x14ac:dyDescent="0.2">
      <c r="B22" s="1" t="s">
        <v>65</v>
      </c>
      <c r="C22" s="19">
        <v>135789.8324999999</v>
      </c>
    </row>
    <row r="23" spans="2:3" x14ac:dyDescent="0.2">
      <c r="B23" s="23" t="s">
        <v>56</v>
      </c>
      <c r="C23" s="21">
        <v>12479.085606749992</v>
      </c>
    </row>
    <row r="24" spans="2:3" x14ac:dyDescent="0.2">
      <c r="B24" s="23" t="s">
        <v>57</v>
      </c>
      <c r="C24" s="21">
        <v>33947.458124999976</v>
      </c>
    </row>
    <row r="25" spans="2:3" x14ac:dyDescent="0.2">
      <c r="B25" s="24" t="s">
        <v>66</v>
      </c>
      <c r="C25" s="22">
        <f>C22-C23-C24</f>
        <v>89363.288768249942</v>
      </c>
    </row>
    <row r="26" spans="2:3" x14ac:dyDescent="0.2">
      <c r="B26" s="25" t="s">
        <v>67</v>
      </c>
      <c r="C26" s="26">
        <v>32331.559118249977</v>
      </c>
    </row>
    <row r="28" spans="2:3" s="20" customFormat="1" x14ac:dyDescent="0.2">
      <c r="B28" s="20" t="s">
        <v>68</v>
      </c>
      <c r="C28" s="30">
        <v>2660000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D4230-480E-DB4F-8F80-0592DB35ECA7}">
  <sheetPr>
    <tabColor theme="4" tint="-0.249977111117893"/>
  </sheetPr>
  <dimension ref="A1:H190"/>
  <sheetViews>
    <sheetView zoomScale="140" zoomScaleNormal="140" workbookViewId="0">
      <pane ySplit="9" topLeftCell="A100" activePane="bottomLeft" state="frozen"/>
      <selection activeCell="I25" sqref="I25"/>
      <selection pane="bottomLeft" activeCell="F17" sqref="F17"/>
    </sheetView>
  </sheetViews>
  <sheetFormatPr baseColWidth="10" defaultRowHeight="13" x14ac:dyDescent="0.15"/>
  <cols>
    <col min="2" max="2" width="16.6640625" customWidth="1"/>
    <col min="3" max="3" width="14.83203125" customWidth="1"/>
    <col min="5" max="5" width="17.33203125" customWidth="1"/>
    <col min="7" max="7" width="13.6640625" customWidth="1"/>
    <col min="8" max="8" width="14.1640625" bestFit="1" customWidth="1"/>
  </cols>
  <sheetData>
    <row r="1" spans="2:8" ht="17" thickBot="1" x14ac:dyDescent="0.25">
      <c r="B1" s="70" t="s">
        <v>69</v>
      </c>
      <c r="C1" s="70"/>
      <c r="D1" s="70"/>
      <c r="E1" s="70"/>
      <c r="F1" s="70"/>
      <c r="G1" s="70"/>
      <c r="H1" s="70"/>
    </row>
    <row r="2" spans="2:8" ht="16" x14ac:dyDescent="0.2">
      <c r="B2" s="31" t="s">
        <v>70</v>
      </c>
      <c r="C2" s="32">
        <v>41730</v>
      </c>
      <c r="D2" s="31"/>
      <c r="E2" s="33"/>
      <c r="F2" s="34"/>
      <c r="G2" s="31"/>
      <c r="H2" s="31"/>
    </row>
    <row r="3" spans="2:8" ht="16" x14ac:dyDescent="0.2">
      <c r="B3" s="31" t="s">
        <v>71</v>
      </c>
      <c r="C3" s="35">
        <v>8500000</v>
      </c>
      <c r="D3" s="31"/>
      <c r="E3" s="33"/>
      <c r="F3" s="34"/>
      <c r="G3" s="31"/>
      <c r="H3" s="31"/>
    </row>
    <row r="4" spans="2:8" ht="16" x14ac:dyDescent="0.2">
      <c r="B4" s="31" t="s">
        <v>72</v>
      </c>
      <c r="C4" s="36">
        <v>15</v>
      </c>
      <c r="D4" s="31"/>
      <c r="E4" s="33"/>
      <c r="F4" s="34"/>
      <c r="G4" s="31"/>
      <c r="H4" s="31"/>
    </row>
    <row r="5" spans="2:8" ht="16" x14ac:dyDescent="0.2">
      <c r="B5" s="31" t="s">
        <v>73</v>
      </c>
      <c r="C5" s="34">
        <f>C4*12</f>
        <v>180</v>
      </c>
      <c r="D5" s="31"/>
      <c r="E5" s="33"/>
      <c r="F5" s="34"/>
      <c r="G5" s="31"/>
      <c r="H5" s="31"/>
    </row>
    <row r="6" spans="2:8" ht="16" x14ac:dyDescent="0.2">
      <c r="B6" s="37" t="s">
        <v>74</v>
      </c>
      <c r="C6" s="38">
        <v>0.03</v>
      </c>
      <c r="D6" s="39">
        <f>+C6</f>
        <v>0.03</v>
      </c>
      <c r="E6" s="33"/>
      <c r="F6" s="34"/>
      <c r="G6" s="31"/>
      <c r="H6" s="31"/>
    </row>
    <row r="7" spans="2:8" ht="16" x14ac:dyDescent="0.2">
      <c r="B7" s="31" t="s">
        <v>75</v>
      </c>
      <c r="C7" s="40">
        <f>PMT($C$6/12,$C$5,$C$3)</f>
        <v>-58699.439423629155</v>
      </c>
      <c r="D7" s="31"/>
      <c r="E7" s="33"/>
      <c r="F7" s="34"/>
      <c r="G7" s="31"/>
      <c r="H7" s="31"/>
    </row>
    <row r="8" spans="2:8" ht="17" thickBot="1" x14ac:dyDescent="0.25">
      <c r="B8" s="31"/>
      <c r="C8" s="31"/>
      <c r="D8" s="31"/>
      <c r="E8" s="33"/>
      <c r="F8" s="34"/>
      <c r="G8" s="31"/>
      <c r="H8" s="31"/>
    </row>
    <row r="9" spans="2:8" ht="16" x14ac:dyDescent="0.2">
      <c r="B9" s="41" t="s">
        <v>76</v>
      </c>
      <c r="C9" s="41"/>
      <c r="D9" s="41" t="s">
        <v>77</v>
      </c>
      <c r="E9" s="42" t="s">
        <v>78</v>
      </c>
      <c r="F9" s="43" t="s">
        <v>75</v>
      </c>
      <c r="G9" s="43" t="s">
        <v>79</v>
      </c>
      <c r="H9" s="43" t="s">
        <v>80</v>
      </c>
    </row>
    <row r="10" spans="2:8" ht="16" x14ac:dyDescent="0.2">
      <c r="B10" s="34">
        <v>0</v>
      </c>
      <c r="C10" s="34">
        <f>IF(B10="-","-",YEAR(D10))</f>
        <v>2014</v>
      </c>
      <c r="D10" s="32">
        <f>+EOMONTH(C2,-1)+1</f>
        <v>41730</v>
      </c>
      <c r="E10" s="33">
        <f>+C3</f>
        <v>8500000</v>
      </c>
      <c r="F10" s="44"/>
      <c r="G10" s="31"/>
      <c r="H10" s="31"/>
    </row>
    <row r="11" spans="2:8" ht="16" x14ac:dyDescent="0.2">
      <c r="B11" s="34">
        <f>IFERROR(IF((B10+1)&gt;$C$5,"-",B10+1),"-")</f>
        <v>1</v>
      </c>
      <c r="C11" s="34">
        <f t="shared" ref="C11:C74" si="0">IF(B11="-","-",YEAR(D11))</f>
        <v>2014</v>
      </c>
      <c r="D11" s="32">
        <f>IF(B11="-","-",EOMONTH(D10,0)+1)</f>
        <v>41760</v>
      </c>
      <c r="E11" s="45">
        <f>E10-G11</f>
        <v>8462550.56057637</v>
      </c>
      <c r="F11" s="46">
        <f>+$C$7</f>
        <v>-58699.439423629155</v>
      </c>
      <c r="G11" s="35">
        <f>-F11-H11</f>
        <v>37449.439423629155</v>
      </c>
      <c r="H11" s="35">
        <f>E10*$C$6/12</f>
        <v>21250</v>
      </c>
    </row>
    <row r="12" spans="2:8" ht="16" x14ac:dyDescent="0.2">
      <c r="B12" s="34">
        <f t="shared" ref="B12:B75" si="1">IFERROR(IF((B11+1)&gt;$C$5,"-",B11+1),"-")</f>
        <v>2</v>
      </c>
      <c r="C12" s="34">
        <f t="shared" si="0"/>
        <v>2014</v>
      </c>
      <c r="D12" s="32">
        <f t="shared" ref="D12:D75" si="2">IF(B12="-","-",EOMONTH(D11,0)+1)</f>
        <v>41791</v>
      </c>
      <c r="E12" s="45">
        <f t="shared" ref="E12:E75" si="3">E11-G12</f>
        <v>8425007.4975541811</v>
      </c>
      <c r="F12" s="46">
        <f t="shared" ref="F12:F75" si="4">+$C$7</f>
        <v>-58699.439423629155</v>
      </c>
      <c r="G12" s="35">
        <f t="shared" ref="G12:G75" si="5">-F12-H12</f>
        <v>37543.063022188231</v>
      </c>
      <c r="H12" s="35">
        <f t="shared" ref="H12:H75" si="6">E11*$C$6/12</f>
        <v>21156.376401440924</v>
      </c>
    </row>
    <row r="13" spans="2:8" ht="16" x14ac:dyDescent="0.2">
      <c r="B13" s="34">
        <f t="shared" si="1"/>
        <v>3</v>
      </c>
      <c r="C13" s="34">
        <f t="shared" si="0"/>
        <v>2014</v>
      </c>
      <c r="D13" s="32">
        <f t="shared" si="2"/>
        <v>41821</v>
      </c>
      <c r="E13" s="45">
        <f t="shared" si="3"/>
        <v>8387370.5768744377</v>
      </c>
      <c r="F13" s="46">
        <f t="shared" si="4"/>
        <v>-58699.439423629155</v>
      </c>
      <c r="G13" s="35">
        <f t="shared" si="5"/>
        <v>37636.920679743707</v>
      </c>
      <c r="H13" s="35">
        <f t="shared" si="6"/>
        <v>21062.518743885452</v>
      </c>
    </row>
    <row r="14" spans="2:8" ht="16" x14ac:dyDescent="0.2">
      <c r="B14" s="34">
        <f t="shared" si="1"/>
        <v>4</v>
      </c>
      <c r="C14" s="34">
        <f t="shared" si="0"/>
        <v>2014</v>
      </c>
      <c r="D14" s="32">
        <f t="shared" si="2"/>
        <v>41852</v>
      </c>
      <c r="E14" s="45">
        <f t="shared" si="3"/>
        <v>8349639.563892995</v>
      </c>
      <c r="F14" s="46">
        <f t="shared" si="4"/>
        <v>-58699.439423629155</v>
      </c>
      <c r="G14" s="35">
        <f t="shared" si="5"/>
        <v>37731.012981443062</v>
      </c>
      <c r="H14" s="35">
        <f t="shared" si="6"/>
        <v>20968.426442186093</v>
      </c>
    </row>
    <row r="15" spans="2:8" ht="16" x14ac:dyDescent="0.2">
      <c r="B15" s="34">
        <f t="shared" si="1"/>
        <v>5</v>
      </c>
      <c r="C15" s="34">
        <f t="shared" si="0"/>
        <v>2014</v>
      </c>
      <c r="D15" s="32">
        <f t="shared" si="2"/>
        <v>41883</v>
      </c>
      <c r="E15" s="45">
        <f t="shared" si="3"/>
        <v>8311814.2233790979</v>
      </c>
      <c r="F15" s="46">
        <f t="shared" si="4"/>
        <v>-58699.439423629155</v>
      </c>
      <c r="G15" s="35">
        <f t="shared" si="5"/>
        <v>37825.340513896663</v>
      </c>
      <c r="H15" s="35">
        <f t="shared" si="6"/>
        <v>20874.098909732489</v>
      </c>
    </row>
    <row r="16" spans="2:8" ht="16" x14ac:dyDescent="0.2">
      <c r="B16" s="34">
        <f t="shared" si="1"/>
        <v>6</v>
      </c>
      <c r="C16" s="34">
        <f t="shared" si="0"/>
        <v>2014</v>
      </c>
      <c r="D16" s="32">
        <f t="shared" si="2"/>
        <v>41913</v>
      </c>
      <c r="E16" s="45">
        <f t="shared" si="3"/>
        <v>8273894.319513916</v>
      </c>
      <c r="F16" s="46">
        <f t="shared" si="4"/>
        <v>-58699.439423629155</v>
      </c>
      <c r="G16" s="35">
        <f t="shared" si="5"/>
        <v>37919.903865181412</v>
      </c>
      <c r="H16" s="35">
        <f t="shared" si="6"/>
        <v>20779.535558447744</v>
      </c>
    </row>
    <row r="17" spans="2:8" ht="16" x14ac:dyDescent="0.2">
      <c r="B17" s="34">
        <f t="shared" si="1"/>
        <v>7</v>
      </c>
      <c r="C17" s="34">
        <f t="shared" si="0"/>
        <v>2014</v>
      </c>
      <c r="D17" s="32">
        <f t="shared" si="2"/>
        <v>41944</v>
      </c>
      <c r="E17" s="45">
        <f t="shared" si="3"/>
        <v>8235879.6158890715</v>
      </c>
      <c r="F17" s="46">
        <f t="shared" si="4"/>
        <v>-58699.439423629155</v>
      </c>
      <c r="G17" s="35">
        <f t="shared" si="5"/>
        <v>38014.703624844362</v>
      </c>
      <c r="H17" s="35">
        <f t="shared" si="6"/>
        <v>20684.73579878479</v>
      </c>
    </row>
    <row r="18" spans="2:8" ht="16" x14ac:dyDescent="0.2">
      <c r="B18" s="34">
        <f t="shared" si="1"/>
        <v>8</v>
      </c>
      <c r="C18" s="34">
        <f t="shared" si="0"/>
        <v>2014</v>
      </c>
      <c r="D18" s="32">
        <f t="shared" si="2"/>
        <v>41974</v>
      </c>
      <c r="E18" s="33">
        <f t="shared" si="3"/>
        <v>8197769.8755051652</v>
      </c>
      <c r="F18" s="46">
        <f t="shared" si="4"/>
        <v>-58699.439423629155</v>
      </c>
      <c r="G18" s="35">
        <f t="shared" si="5"/>
        <v>38109.740383906479</v>
      </c>
      <c r="H18" s="35">
        <f t="shared" si="6"/>
        <v>20589.69903972268</v>
      </c>
    </row>
    <row r="19" spans="2:8" ht="16" x14ac:dyDescent="0.2">
      <c r="B19" s="34">
        <f t="shared" si="1"/>
        <v>9</v>
      </c>
      <c r="C19" s="34">
        <f t="shared" si="0"/>
        <v>2015</v>
      </c>
      <c r="D19" s="32">
        <f t="shared" si="2"/>
        <v>42005</v>
      </c>
      <c r="E19" s="33">
        <f t="shared" si="3"/>
        <v>8159564.8607702991</v>
      </c>
      <c r="F19" s="46">
        <f t="shared" si="4"/>
        <v>-58699.439423629155</v>
      </c>
      <c r="G19" s="35">
        <f t="shared" si="5"/>
        <v>38205.014734866243</v>
      </c>
      <c r="H19" s="35">
        <f t="shared" si="6"/>
        <v>20494.424688762912</v>
      </c>
    </row>
    <row r="20" spans="2:8" ht="16" x14ac:dyDescent="0.2">
      <c r="B20" s="34">
        <f t="shared" si="1"/>
        <v>10</v>
      </c>
      <c r="C20" s="34">
        <f t="shared" si="0"/>
        <v>2015</v>
      </c>
      <c r="D20" s="32">
        <f t="shared" si="2"/>
        <v>42036</v>
      </c>
      <c r="E20" s="33">
        <f t="shared" si="3"/>
        <v>8121264.3334985953</v>
      </c>
      <c r="F20" s="46">
        <f t="shared" si="4"/>
        <v>-58699.439423629155</v>
      </c>
      <c r="G20" s="35">
        <f t="shared" si="5"/>
        <v>38300.527271703409</v>
      </c>
      <c r="H20" s="35">
        <f t="shared" si="6"/>
        <v>20398.912151925746</v>
      </c>
    </row>
    <row r="21" spans="2:8" ht="16" x14ac:dyDescent="0.2">
      <c r="B21" s="34">
        <f t="shared" si="1"/>
        <v>11</v>
      </c>
      <c r="C21" s="34">
        <f t="shared" si="0"/>
        <v>2015</v>
      </c>
      <c r="D21" s="32">
        <f t="shared" si="2"/>
        <v>42064</v>
      </c>
      <c r="E21" s="33">
        <f t="shared" si="3"/>
        <v>8082868.0549087124</v>
      </c>
      <c r="F21" s="46">
        <f t="shared" si="4"/>
        <v>-58699.439423629155</v>
      </c>
      <c r="G21" s="35">
        <f t="shared" si="5"/>
        <v>38396.27858988267</v>
      </c>
      <c r="H21" s="35">
        <f t="shared" si="6"/>
        <v>20303.16083374649</v>
      </c>
    </row>
    <row r="22" spans="2:8" ht="16" x14ac:dyDescent="0.2">
      <c r="B22" s="34">
        <f t="shared" si="1"/>
        <v>12</v>
      </c>
      <c r="C22" s="34">
        <f t="shared" si="0"/>
        <v>2015</v>
      </c>
      <c r="D22" s="32">
        <f t="shared" si="2"/>
        <v>42095</v>
      </c>
      <c r="E22" s="33">
        <f t="shared" si="3"/>
        <v>8044375.7856223546</v>
      </c>
      <c r="F22" s="46">
        <f t="shared" si="4"/>
        <v>-58699.439423629155</v>
      </c>
      <c r="G22" s="35">
        <f t="shared" si="5"/>
        <v>38492.269286357376</v>
      </c>
      <c r="H22" s="35">
        <f t="shared" si="6"/>
        <v>20207.17013727178</v>
      </c>
    </row>
    <row r="23" spans="2:8" ht="16" x14ac:dyDescent="0.2">
      <c r="B23" s="34">
        <f t="shared" si="1"/>
        <v>13</v>
      </c>
      <c r="C23" s="34">
        <f t="shared" si="0"/>
        <v>2015</v>
      </c>
      <c r="D23" s="32">
        <f t="shared" si="2"/>
        <v>42125</v>
      </c>
      <c r="E23" s="33">
        <f t="shared" si="3"/>
        <v>8005787.2856627814</v>
      </c>
      <c r="F23" s="46">
        <f t="shared" si="4"/>
        <v>-58699.439423629155</v>
      </c>
      <c r="G23" s="35">
        <f t="shared" si="5"/>
        <v>38588.499959573266</v>
      </c>
      <c r="H23" s="35">
        <f t="shared" si="6"/>
        <v>20110.939464055886</v>
      </c>
    </row>
    <row r="24" spans="2:8" ht="16" x14ac:dyDescent="0.2">
      <c r="B24" s="34">
        <f t="shared" si="1"/>
        <v>14</v>
      </c>
      <c r="C24" s="34">
        <f t="shared" si="0"/>
        <v>2015</v>
      </c>
      <c r="D24" s="32">
        <f t="shared" si="2"/>
        <v>42156</v>
      </c>
      <c r="E24" s="33">
        <f t="shared" si="3"/>
        <v>7967102.3144533094</v>
      </c>
      <c r="F24" s="46">
        <f t="shared" si="4"/>
        <v>-58699.439423629155</v>
      </c>
      <c r="G24" s="35">
        <f t="shared" si="5"/>
        <v>38684.971209472205</v>
      </c>
      <c r="H24" s="35">
        <f t="shared" si="6"/>
        <v>20014.468214156954</v>
      </c>
    </row>
    <row r="25" spans="2:8" ht="16" x14ac:dyDescent="0.2">
      <c r="B25" s="34">
        <f t="shared" si="1"/>
        <v>15</v>
      </c>
      <c r="C25" s="34">
        <f t="shared" si="0"/>
        <v>2015</v>
      </c>
      <c r="D25" s="32">
        <f t="shared" si="2"/>
        <v>42186</v>
      </c>
      <c r="E25" s="33">
        <f t="shared" si="3"/>
        <v>7928320.6308158133</v>
      </c>
      <c r="F25" s="46">
        <f t="shared" si="4"/>
        <v>-58699.439423629155</v>
      </c>
      <c r="G25" s="35">
        <f t="shared" si="5"/>
        <v>38781.68363749588</v>
      </c>
      <c r="H25" s="35">
        <f t="shared" si="6"/>
        <v>19917.755786133272</v>
      </c>
    </row>
    <row r="26" spans="2:8" ht="16" x14ac:dyDescent="0.2">
      <c r="B26" s="34">
        <f t="shared" si="1"/>
        <v>16</v>
      </c>
      <c r="C26" s="34">
        <f t="shared" si="0"/>
        <v>2015</v>
      </c>
      <c r="D26" s="32">
        <f t="shared" si="2"/>
        <v>42217</v>
      </c>
      <c r="E26" s="33">
        <f t="shared" si="3"/>
        <v>7889441.9929692233</v>
      </c>
      <c r="F26" s="46">
        <f t="shared" si="4"/>
        <v>-58699.439423629155</v>
      </c>
      <c r="G26" s="35">
        <f t="shared" si="5"/>
        <v>38878.637846589627</v>
      </c>
      <c r="H26" s="35">
        <f t="shared" si="6"/>
        <v>19820.801577039532</v>
      </c>
    </row>
    <row r="27" spans="2:8" ht="16" x14ac:dyDescent="0.2">
      <c r="B27" s="34">
        <f t="shared" si="1"/>
        <v>17</v>
      </c>
      <c r="C27" s="34">
        <f t="shared" si="0"/>
        <v>2015</v>
      </c>
      <c r="D27" s="32">
        <f t="shared" si="2"/>
        <v>42248</v>
      </c>
      <c r="E27" s="33">
        <f t="shared" si="3"/>
        <v>7850466.1585280169</v>
      </c>
      <c r="F27" s="46">
        <f t="shared" si="4"/>
        <v>-58699.439423629155</v>
      </c>
      <c r="G27" s="35">
        <f t="shared" si="5"/>
        <v>38975.834441206098</v>
      </c>
      <c r="H27" s="35">
        <f t="shared" si="6"/>
        <v>19723.604982423058</v>
      </c>
    </row>
    <row r="28" spans="2:8" ht="16" x14ac:dyDescent="0.2">
      <c r="B28" s="34">
        <f t="shared" si="1"/>
        <v>18</v>
      </c>
      <c r="C28" s="34">
        <f t="shared" si="0"/>
        <v>2015</v>
      </c>
      <c r="D28" s="32">
        <f t="shared" si="2"/>
        <v>42278</v>
      </c>
      <c r="E28" s="33">
        <f t="shared" si="3"/>
        <v>7811392.8845007075</v>
      </c>
      <c r="F28" s="46">
        <f t="shared" si="4"/>
        <v>-58699.439423629155</v>
      </c>
      <c r="G28" s="35">
        <f t="shared" si="5"/>
        <v>39073.274027309119</v>
      </c>
      <c r="H28" s="35">
        <f t="shared" si="6"/>
        <v>19626.165396320041</v>
      </c>
    </row>
    <row r="29" spans="2:8" ht="16" x14ac:dyDescent="0.2">
      <c r="B29" s="34">
        <f t="shared" si="1"/>
        <v>19</v>
      </c>
      <c r="C29" s="34">
        <f t="shared" si="0"/>
        <v>2015</v>
      </c>
      <c r="D29" s="32">
        <f t="shared" si="2"/>
        <v>42309</v>
      </c>
      <c r="E29" s="33">
        <f t="shared" si="3"/>
        <v>7772221.9272883302</v>
      </c>
      <c r="F29" s="46">
        <f t="shared" si="4"/>
        <v>-58699.439423629155</v>
      </c>
      <c r="G29" s="35">
        <f t="shared" si="5"/>
        <v>39170.957212377383</v>
      </c>
      <c r="H29" s="35">
        <f t="shared" si="6"/>
        <v>19528.482211251769</v>
      </c>
    </row>
    <row r="30" spans="2:8" ht="16" x14ac:dyDescent="0.2">
      <c r="B30" s="34">
        <f t="shared" si="1"/>
        <v>20</v>
      </c>
      <c r="C30" s="34">
        <f t="shared" si="0"/>
        <v>2015</v>
      </c>
      <c r="D30" s="32">
        <f t="shared" si="2"/>
        <v>42339</v>
      </c>
      <c r="E30" s="33">
        <f t="shared" si="3"/>
        <v>7732953.0426829215</v>
      </c>
      <c r="F30" s="46">
        <f t="shared" si="4"/>
        <v>-58699.439423629155</v>
      </c>
      <c r="G30" s="35">
        <f t="shared" si="5"/>
        <v>39268.884605408326</v>
      </c>
      <c r="H30" s="35">
        <f t="shared" si="6"/>
        <v>19430.554818220826</v>
      </c>
    </row>
    <row r="31" spans="2:8" ht="16" x14ac:dyDescent="0.2">
      <c r="B31" s="34">
        <f t="shared" si="1"/>
        <v>21</v>
      </c>
      <c r="C31" s="34">
        <f t="shared" si="0"/>
        <v>2016</v>
      </c>
      <c r="D31" s="32">
        <f t="shared" si="2"/>
        <v>42370</v>
      </c>
      <c r="E31" s="33">
        <f t="shared" si="3"/>
        <v>7693585.9858659999</v>
      </c>
      <c r="F31" s="46">
        <f t="shared" si="4"/>
        <v>-58699.439423629155</v>
      </c>
      <c r="G31" s="35">
        <f t="shared" si="5"/>
        <v>39367.056816921853</v>
      </c>
      <c r="H31" s="35">
        <f t="shared" si="6"/>
        <v>19332.382606707302</v>
      </c>
    </row>
    <row r="32" spans="2:8" ht="16" x14ac:dyDescent="0.2">
      <c r="B32" s="34">
        <f t="shared" si="1"/>
        <v>22</v>
      </c>
      <c r="C32" s="34">
        <f t="shared" si="0"/>
        <v>2016</v>
      </c>
      <c r="D32" s="32">
        <f t="shared" si="2"/>
        <v>42401</v>
      </c>
      <c r="E32" s="33">
        <f t="shared" si="3"/>
        <v>7654120.5114070354</v>
      </c>
      <c r="F32" s="46">
        <f t="shared" si="4"/>
        <v>-58699.439423629155</v>
      </c>
      <c r="G32" s="35">
        <f t="shared" si="5"/>
        <v>39465.474458964156</v>
      </c>
      <c r="H32" s="35">
        <f t="shared" si="6"/>
        <v>19233.964964665</v>
      </c>
    </row>
    <row r="33" spans="2:8" ht="16" x14ac:dyDescent="0.2">
      <c r="B33" s="34">
        <f t="shared" si="1"/>
        <v>23</v>
      </c>
      <c r="C33" s="34">
        <f t="shared" si="0"/>
        <v>2016</v>
      </c>
      <c r="D33" s="32">
        <f t="shared" si="2"/>
        <v>42430</v>
      </c>
      <c r="E33" s="33">
        <f t="shared" si="3"/>
        <v>7614556.3732619239</v>
      </c>
      <c r="F33" s="46">
        <f t="shared" si="4"/>
        <v>-58699.439423629155</v>
      </c>
      <c r="G33" s="35">
        <f t="shared" si="5"/>
        <v>39564.138145111567</v>
      </c>
      <c r="H33" s="35">
        <f t="shared" si="6"/>
        <v>19135.301278517589</v>
      </c>
    </row>
    <row r="34" spans="2:8" ht="16" x14ac:dyDescent="0.2">
      <c r="B34" s="34">
        <f t="shared" si="1"/>
        <v>24</v>
      </c>
      <c r="C34" s="34">
        <f t="shared" si="0"/>
        <v>2016</v>
      </c>
      <c r="D34" s="32">
        <f t="shared" si="2"/>
        <v>42461</v>
      </c>
      <c r="E34" s="33">
        <f t="shared" si="3"/>
        <v>7574893.3247714499</v>
      </c>
      <c r="F34" s="46">
        <f t="shared" si="4"/>
        <v>-58699.439423629155</v>
      </c>
      <c r="G34" s="35">
        <f t="shared" si="5"/>
        <v>39663.04849047435</v>
      </c>
      <c r="H34" s="35">
        <f t="shared" si="6"/>
        <v>19036.390933154809</v>
      </c>
    </row>
    <row r="35" spans="2:8" ht="16" x14ac:dyDescent="0.2">
      <c r="B35" s="34">
        <f t="shared" si="1"/>
        <v>25</v>
      </c>
      <c r="C35" s="34">
        <f t="shared" si="0"/>
        <v>2016</v>
      </c>
      <c r="D35" s="32">
        <f t="shared" si="2"/>
        <v>42491</v>
      </c>
      <c r="E35" s="33">
        <f t="shared" si="3"/>
        <v>7535131.1186597496</v>
      </c>
      <c r="F35" s="46">
        <f t="shared" si="4"/>
        <v>-58699.439423629155</v>
      </c>
      <c r="G35" s="35">
        <f t="shared" si="5"/>
        <v>39762.206111700536</v>
      </c>
      <c r="H35" s="35">
        <f t="shared" si="6"/>
        <v>18937.233311928623</v>
      </c>
    </row>
    <row r="36" spans="2:8" ht="16" x14ac:dyDescent="0.2">
      <c r="B36" s="34">
        <f t="shared" si="1"/>
        <v>26</v>
      </c>
      <c r="C36" s="34">
        <f t="shared" si="0"/>
        <v>2016</v>
      </c>
      <c r="D36" s="32">
        <f t="shared" si="2"/>
        <v>42522</v>
      </c>
      <c r="E36" s="33">
        <f t="shared" si="3"/>
        <v>7495269.5070327697</v>
      </c>
      <c r="F36" s="46">
        <f t="shared" si="4"/>
        <v>-58699.439423629155</v>
      </c>
      <c r="G36" s="35">
        <f t="shared" si="5"/>
        <v>39861.611626979779</v>
      </c>
      <c r="H36" s="35">
        <f t="shared" si="6"/>
        <v>18837.827796649373</v>
      </c>
    </row>
    <row r="37" spans="2:8" ht="16" x14ac:dyDescent="0.2">
      <c r="B37" s="34">
        <f t="shared" si="1"/>
        <v>27</v>
      </c>
      <c r="C37" s="34">
        <f t="shared" si="0"/>
        <v>2016</v>
      </c>
      <c r="D37" s="32">
        <f t="shared" si="2"/>
        <v>42552</v>
      </c>
      <c r="E37" s="33">
        <f t="shared" si="3"/>
        <v>7455308.2413767222</v>
      </c>
      <c r="F37" s="46">
        <f t="shared" si="4"/>
        <v>-58699.439423629155</v>
      </c>
      <c r="G37" s="35">
        <f t="shared" si="5"/>
        <v>39961.265656047231</v>
      </c>
      <c r="H37" s="35">
        <f t="shared" si="6"/>
        <v>18738.173767581924</v>
      </c>
    </row>
    <row r="38" spans="2:8" ht="16" x14ac:dyDescent="0.2">
      <c r="B38" s="34">
        <f t="shared" si="1"/>
        <v>28</v>
      </c>
      <c r="C38" s="34">
        <f t="shared" si="0"/>
        <v>2016</v>
      </c>
      <c r="D38" s="32">
        <f t="shared" si="2"/>
        <v>42583</v>
      </c>
      <c r="E38" s="33">
        <f t="shared" si="3"/>
        <v>7415247.0725565348</v>
      </c>
      <c r="F38" s="46">
        <f t="shared" si="4"/>
        <v>-58699.439423629155</v>
      </c>
      <c r="G38" s="35">
        <f t="shared" si="5"/>
        <v>40061.168820187348</v>
      </c>
      <c r="H38" s="35">
        <f t="shared" si="6"/>
        <v>18638.270603441804</v>
      </c>
    </row>
    <row r="39" spans="2:8" ht="16" x14ac:dyDescent="0.2">
      <c r="B39" s="34">
        <f t="shared" si="1"/>
        <v>29</v>
      </c>
      <c r="C39" s="34">
        <f t="shared" si="0"/>
        <v>2016</v>
      </c>
      <c r="D39" s="32">
        <f t="shared" si="2"/>
        <v>42614</v>
      </c>
      <c r="E39" s="33">
        <f t="shared" si="3"/>
        <v>7375085.7508142972</v>
      </c>
      <c r="F39" s="46">
        <f t="shared" si="4"/>
        <v>-58699.439423629155</v>
      </c>
      <c r="G39" s="35">
        <f t="shared" si="5"/>
        <v>40161.321742237822</v>
      </c>
      <c r="H39" s="35">
        <f t="shared" si="6"/>
        <v>18538.117681391337</v>
      </c>
    </row>
    <row r="40" spans="2:8" ht="16" x14ac:dyDescent="0.2">
      <c r="B40" s="34">
        <f t="shared" si="1"/>
        <v>30</v>
      </c>
      <c r="C40" s="34">
        <f t="shared" si="0"/>
        <v>2016</v>
      </c>
      <c r="D40" s="32">
        <f t="shared" si="2"/>
        <v>42644</v>
      </c>
      <c r="E40" s="33">
        <f t="shared" si="3"/>
        <v>7334824.0257677035</v>
      </c>
      <c r="F40" s="46">
        <f t="shared" si="4"/>
        <v>-58699.439423629155</v>
      </c>
      <c r="G40" s="35">
        <f t="shared" si="5"/>
        <v>40261.725046593412</v>
      </c>
      <c r="H40" s="35">
        <f t="shared" si="6"/>
        <v>18437.714377035743</v>
      </c>
    </row>
    <row r="41" spans="2:8" ht="16" x14ac:dyDescent="0.2">
      <c r="B41" s="34">
        <f t="shared" si="1"/>
        <v>31</v>
      </c>
      <c r="C41" s="34">
        <f t="shared" si="0"/>
        <v>2016</v>
      </c>
      <c r="D41" s="32">
        <f t="shared" si="2"/>
        <v>42675</v>
      </c>
      <c r="E41" s="33">
        <f t="shared" si="3"/>
        <v>7294461.6464084936</v>
      </c>
      <c r="F41" s="46">
        <f t="shared" si="4"/>
        <v>-58699.439423629155</v>
      </c>
      <c r="G41" s="35">
        <f t="shared" si="5"/>
        <v>40362.379359209895</v>
      </c>
      <c r="H41" s="35">
        <f t="shared" si="6"/>
        <v>18337.060064419256</v>
      </c>
    </row>
    <row r="42" spans="2:8" ht="16" x14ac:dyDescent="0.2">
      <c r="B42" s="34">
        <f t="shared" si="1"/>
        <v>32</v>
      </c>
      <c r="C42" s="34">
        <f t="shared" si="0"/>
        <v>2016</v>
      </c>
      <c r="D42" s="32">
        <f t="shared" si="2"/>
        <v>42705</v>
      </c>
      <c r="E42" s="33">
        <f t="shared" si="3"/>
        <v>7253998.361100886</v>
      </c>
      <c r="F42" s="46">
        <f t="shared" si="4"/>
        <v>-58699.439423629155</v>
      </c>
      <c r="G42" s="35">
        <f t="shared" si="5"/>
        <v>40463.285307607919</v>
      </c>
      <c r="H42" s="35">
        <f t="shared" si="6"/>
        <v>18236.154116021233</v>
      </c>
    </row>
    <row r="43" spans="2:8" ht="16" x14ac:dyDescent="0.2">
      <c r="B43" s="34">
        <f t="shared" si="1"/>
        <v>33</v>
      </c>
      <c r="C43" s="34">
        <f t="shared" si="0"/>
        <v>2017</v>
      </c>
      <c r="D43" s="32">
        <f t="shared" si="2"/>
        <v>42736</v>
      </c>
      <c r="E43" s="33">
        <f t="shared" si="3"/>
        <v>7213433.9175800094</v>
      </c>
      <c r="F43" s="46">
        <f t="shared" si="4"/>
        <v>-58699.439423629155</v>
      </c>
      <c r="G43" s="35">
        <f t="shared" si="5"/>
        <v>40564.443520876943</v>
      </c>
      <c r="H43" s="35">
        <f t="shared" si="6"/>
        <v>18134.995902752216</v>
      </c>
    </row>
    <row r="44" spans="2:8" ht="16" x14ac:dyDescent="0.2">
      <c r="B44" s="34">
        <f t="shared" si="1"/>
        <v>34</v>
      </c>
      <c r="C44" s="34">
        <f t="shared" si="0"/>
        <v>2017</v>
      </c>
      <c r="D44" s="32">
        <f t="shared" si="2"/>
        <v>42767</v>
      </c>
      <c r="E44" s="33">
        <f t="shared" si="3"/>
        <v>7172768.0629503299</v>
      </c>
      <c r="F44" s="46">
        <f t="shared" si="4"/>
        <v>-58699.439423629155</v>
      </c>
      <c r="G44" s="35">
        <f t="shared" si="5"/>
        <v>40665.854629679132</v>
      </c>
      <c r="H44" s="35">
        <f t="shared" si="6"/>
        <v>18033.584793950024</v>
      </c>
    </row>
    <row r="45" spans="2:8" ht="16" x14ac:dyDescent="0.2">
      <c r="B45" s="34">
        <f t="shared" si="1"/>
        <v>35</v>
      </c>
      <c r="C45" s="34">
        <f t="shared" si="0"/>
        <v>2017</v>
      </c>
      <c r="D45" s="32">
        <f t="shared" si="2"/>
        <v>42795</v>
      </c>
      <c r="E45" s="33">
        <f t="shared" si="3"/>
        <v>7132000.5436840765</v>
      </c>
      <c r="F45" s="46">
        <f t="shared" si="4"/>
        <v>-58699.439423629155</v>
      </c>
      <c r="G45" s="35">
        <f t="shared" si="5"/>
        <v>40767.519266253337</v>
      </c>
      <c r="H45" s="35">
        <f t="shared" si="6"/>
        <v>17931.920157375822</v>
      </c>
    </row>
    <row r="46" spans="2:8" ht="16" x14ac:dyDescent="0.2">
      <c r="B46" s="34">
        <f t="shared" si="1"/>
        <v>36</v>
      </c>
      <c r="C46" s="34">
        <f t="shared" si="0"/>
        <v>2017</v>
      </c>
      <c r="D46" s="32">
        <f t="shared" si="2"/>
        <v>42826</v>
      </c>
      <c r="E46" s="33">
        <f t="shared" si="3"/>
        <v>7091131.1056196578</v>
      </c>
      <c r="F46" s="46">
        <f t="shared" si="4"/>
        <v>-58699.439423629155</v>
      </c>
      <c r="G46" s="35">
        <f t="shared" si="5"/>
        <v>40869.438064418966</v>
      </c>
      <c r="H46" s="35">
        <f t="shared" si="6"/>
        <v>17830.00135921019</v>
      </c>
    </row>
    <row r="47" spans="2:8" ht="16" x14ac:dyDescent="0.2">
      <c r="B47" s="34">
        <f t="shared" si="1"/>
        <v>37</v>
      </c>
      <c r="C47" s="34">
        <f t="shared" si="0"/>
        <v>2017</v>
      </c>
      <c r="D47" s="32">
        <f t="shared" si="2"/>
        <v>42856</v>
      </c>
      <c r="E47" s="33">
        <f t="shared" si="3"/>
        <v>7050159.4939600779</v>
      </c>
      <c r="F47" s="46">
        <f t="shared" si="4"/>
        <v>-58699.439423629155</v>
      </c>
      <c r="G47" s="35">
        <f t="shared" si="5"/>
        <v>40971.611659580012</v>
      </c>
      <c r="H47" s="35">
        <f t="shared" si="6"/>
        <v>17727.827764049143</v>
      </c>
    </row>
    <row r="48" spans="2:8" ht="16" x14ac:dyDescent="0.2">
      <c r="B48" s="34">
        <f t="shared" si="1"/>
        <v>38</v>
      </c>
      <c r="C48" s="34">
        <f t="shared" si="0"/>
        <v>2017</v>
      </c>
      <c r="D48" s="32">
        <f t="shared" si="2"/>
        <v>42887</v>
      </c>
      <c r="E48" s="33">
        <f t="shared" si="3"/>
        <v>7009085.453271349</v>
      </c>
      <c r="F48" s="46">
        <f t="shared" si="4"/>
        <v>-58699.439423629155</v>
      </c>
      <c r="G48" s="35">
        <f t="shared" si="5"/>
        <v>41074.040688728957</v>
      </c>
      <c r="H48" s="35">
        <f t="shared" si="6"/>
        <v>17625.398734900195</v>
      </c>
    </row>
    <row r="49" spans="2:8" ht="16" x14ac:dyDescent="0.2">
      <c r="B49" s="34">
        <f t="shared" si="1"/>
        <v>39</v>
      </c>
      <c r="C49" s="34">
        <f t="shared" si="0"/>
        <v>2017</v>
      </c>
      <c r="D49" s="32">
        <f t="shared" si="2"/>
        <v>42917</v>
      </c>
      <c r="E49" s="33">
        <f t="shared" si="3"/>
        <v>6967908.7274808986</v>
      </c>
      <c r="F49" s="46">
        <f t="shared" si="4"/>
        <v>-58699.439423629155</v>
      </c>
      <c r="G49" s="35">
        <f t="shared" si="5"/>
        <v>41176.725790450786</v>
      </c>
      <c r="H49" s="35">
        <f t="shared" si="6"/>
        <v>17522.713633178373</v>
      </c>
    </row>
    <row r="50" spans="2:8" ht="16" x14ac:dyDescent="0.2">
      <c r="B50" s="34">
        <f t="shared" si="1"/>
        <v>40</v>
      </c>
      <c r="C50" s="34">
        <f t="shared" si="0"/>
        <v>2017</v>
      </c>
      <c r="D50" s="32">
        <f t="shared" si="2"/>
        <v>42948</v>
      </c>
      <c r="E50" s="33">
        <f t="shared" si="3"/>
        <v>6926629.0598759716</v>
      </c>
      <c r="F50" s="46">
        <f t="shared" si="4"/>
        <v>-58699.439423629155</v>
      </c>
      <c r="G50" s="35">
        <f t="shared" si="5"/>
        <v>41279.667604926915</v>
      </c>
      <c r="H50" s="35">
        <f t="shared" si="6"/>
        <v>17419.771818702244</v>
      </c>
    </row>
    <row r="51" spans="2:8" ht="16" x14ac:dyDescent="0.2">
      <c r="B51" s="34">
        <f t="shared" si="1"/>
        <v>41</v>
      </c>
      <c r="C51" s="34">
        <f t="shared" si="0"/>
        <v>2017</v>
      </c>
      <c r="D51" s="32">
        <f t="shared" si="2"/>
        <v>42979</v>
      </c>
      <c r="E51" s="33">
        <f t="shared" si="3"/>
        <v>6885246.1931020319</v>
      </c>
      <c r="F51" s="46">
        <f t="shared" si="4"/>
        <v>-58699.439423629155</v>
      </c>
      <c r="G51" s="35">
        <f t="shared" si="5"/>
        <v>41382.866773939226</v>
      </c>
      <c r="H51" s="35">
        <f t="shared" si="6"/>
        <v>17316.572649689926</v>
      </c>
    </row>
    <row r="52" spans="2:8" ht="16" x14ac:dyDescent="0.2">
      <c r="B52" s="34">
        <f t="shared" si="1"/>
        <v>42</v>
      </c>
      <c r="C52" s="34">
        <f t="shared" si="0"/>
        <v>2017</v>
      </c>
      <c r="D52" s="32">
        <f t="shared" si="2"/>
        <v>43009</v>
      </c>
      <c r="E52" s="33">
        <f t="shared" si="3"/>
        <v>6843759.8691611579</v>
      </c>
      <c r="F52" s="46">
        <f t="shared" si="4"/>
        <v>-58699.439423629155</v>
      </c>
      <c r="G52" s="35">
        <f t="shared" si="5"/>
        <v>41486.323940874077</v>
      </c>
      <c r="H52" s="35">
        <f t="shared" si="6"/>
        <v>17213.115482755078</v>
      </c>
    </row>
    <row r="53" spans="2:8" ht="16" x14ac:dyDescent="0.2">
      <c r="B53" s="34">
        <f t="shared" si="1"/>
        <v>43</v>
      </c>
      <c r="C53" s="34">
        <f t="shared" si="0"/>
        <v>2017</v>
      </c>
      <c r="D53" s="32">
        <f t="shared" si="2"/>
        <v>43040</v>
      </c>
      <c r="E53" s="33">
        <f t="shared" si="3"/>
        <v>6802169.8294104319</v>
      </c>
      <c r="F53" s="46">
        <f t="shared" si="4"/>
        <v>-58699.439423629155</v>
      </c>
      <c r="G53" s="35">
        <f t="shared" si="5"/>
        <v>41590.039750726261</v>
      </c>
      <c r="H53" s="35">
        <f t="shared" si="6"/>
        <v>17109.399672902895</v>
      </c>
    </row>
    <row r="54" spans="2:8" ht="16" x14ac:dyDescent="0.2">
      <c r="B54" s="34">
        <f t="shared" si="1"/>
        <v>44</v>
      </c>
      <c r="C54" s="34">
        <f t="shared" si="0"/>
        <v>2017</v>
      </c>
      <c r="D54" s="32">
        <f t="shared" si="2"/>
        <v>43070</v>
      </c>
      <c r="E54" s="33">
        <f t="shared" si="3"/>
        <v>6760475.8145603286</v>
      </c>
      <c r="F54" s="46">
        <f t="shared" si="4"/>
        <v>-58699.439423629155</v>
      </c>
      <c r="G54" s="35">
        <f t="shared" si="5"/>
        <v>41694.014850103078</v>
      </c>
      <c r="H54" s="35">
        <f t="shared" si="6"/>
        <v>17005.424573526081</v>
      </c>
    </row>
    <row r="55" spans="2:8" ht="16" x14ac:dyDescent="0.2">
      <c r="B55" s="34">
        <f t="shared" si="1"/>
        <v>45</v>
      </c>
      <c r="C55" s="34">
        <f t="shared" si="0"/>
        <v>2018</v>
      </c>
      <c r="D55" s="32">
        <f t="shared" si="2"/>
        <v>43101</v>
      </c>
      <c r="E55" s="33">
        <f t="shared" si="3"/>
        <v>6718677.5646731006</v>
      </c>
      <c r="F55" s="46">
        <f t="shared" si="4"/>
        <v>-58699.439423629155</v>
      </c>
      <c r="G55" s="35">
        <f t="shared" si="5"/>
        <v>41798.249887228332</v>
      </c>
      <c r="H55" s="35">
        <f t="shared" si="6"/>
        <v>16901.18953640082</v>
      </c>
    </row>
    <row r="56" spans="2:8" ht="16" x14ac:dyDescent="0.2">
      <c r="B56" s="34">
        <f t="shared" si="1"/>
        <v>46</v>
      </c>
      <c r="C56" s="34">
        <f t="shared" si="0"/>
        <v>2018</v>
      </c>
      <c r="D56" s="32">
        <f t="shared" si="2"/>
        <v>43132</v>
      </c>
      <c r="E56" s="33">
        <f t="shared" si="3"/>
        <v>6676774.8191611543</v>
      </c>
      <c r="F56" s="46">
        <f t="shared" si="4"/>
        <v>-58699.439423629155</v>
      </c>
      <c r="G56" s="35">
        <f t="shared" si="5"/>
        <v>41902.745511946399</v>
      </c>
      <c r="H56" s="35">
        <f t="shared" si="6"/>
        <v>16796.693911682753</v>
      </c>
    </row>
    <row r="57" spans="2:8" ht="16" x14ac:dyDescent="0.2">
      <c r="B57" s="34">
        <f t="shared" si="1"/>
        <v>47</v>
      </c>
      <c r="C57" s="34">
        <f t="shared" si="0"/>
        <v>2018</v>
      </c>
      <c r="D57" s="32">
        <f t="shared" si="2"/>
        <v>43160</v>
      </c>
      <c r="E57" s="33">
        <f t="shared" si="3"/>
        <v>6634767.3167854277</v>
      </c>
      <c r="F57" s="46">
        <f t="shared" si="4"/>
        <v>-58699.439423629155</v>
      </c>
      <c r="G57" s="35">
        <f t="shared" si="5"/>
        <v>42007.502375726268</v>
      </c>
      <c r="H57" s="35">
        <f t="shared" si="6"/>
        <v>16691.937047902884</v>
      </c>
    </row>
    <row r="58" spans="2:8" ht="16" x14ac:dyDescent="0.2">
      <c r="B58" s="34">
        <f t="shared" si="1"/>
        <v>48</v>
      </c>
      <c r="C58" s="34">
        <f t="shared" si="0"/>
        <v>2018</v>
      </c>
      <c r="D58" s="32">
        <f t="shared" si="2"/>
        <v>43191</v>
      </c>
      <c r="E58" s="33">
        <f t="shared" si="3"/>
        <v>6592654.7956537623</v>
      </c>
      <c r="F58" s="46">
        <f t="shared" si="4"/>
        <v>-58699.439423629155</v>
      </c>
      <c r="G58" s="35">
        <f t="shared" si="5"/>
        <v>42112.521131665591</v>
      </c>
      <c r="H58" s="35">
        <f t="shared" si="6"/>
        <v>16586.918291963568</v>
      </c>
    </row>
    <row r="59" spans="2:8" ht="16" x14ac:dyDescent="0.2">
      <c r="B59" s="34">
        <f t="shared" si="1"/>
        <v>49</v>
      </c>
      <c r="C59" s="34">
        <f t="shared" si="0"/>
        <v>2018</v>
      </c>
      <c r="D59" s="32">
        <f t="shared" si="2"/>
        <v>43221</v>
      </c>
      <c r="E59" s="33">
        <f t="shared" si="3"/>
        <v>6550436.9932192676</v>
      </c>
      <c r="F59" s="46">
        <f t="shared" si="4"/>
        <v>-58699.439423629155</v>
      </c>
      <c r="G59" s="35">
        <f t="shared" si="5"/>
        <v>42217.802434494748</v>
      </c>
      <c r="H59" s="35">
        <f t="shared" si="6"/>
        <v>16481.636989134404</v>
      </c>
    </row>
    <row r="60" spans="2:8" ht="16" x14ac:dyDescent="0.2">
      <c r="B60" s="34">
        <f t="shared" si="1"/>
        <v>50</v>
      </c>
      <c r="C60" s="34">
        <f t="shared" si="0"/>
        <v>2018</v>
      </c>
      <c r="D60" s="32">
        <f t="shared" si="2"/>
        <v>43252</v>
      </c>
      <c r="E60" s="33">
        <f t="shared" si="3"/>
        <v>6508113.6462786868</v>
      </c>
      <c r="F60" s="46">
        <f t="shared" si="4"/>
        <v>-58699.439423629155</v>
      </c>
      <c r="G60" s="35">
        <f t="shared" si="5"/>
        <v>42323.346940580988</v>
      </c>
      <c r="H60" s="35">
        <f t="shared" si="6"/>
        <v>16376.092483048167</v>
      </c>
    </row>
    <row r="61" spans="2:8" ht="16" x14ac:dyDescent="0.2">
      <c r="B61" s="34">
        <f t="shared" si="1"/>
        <v>51</v>
      </c>
      <c r="C61" s="34">
        <f t="shared" si="0"/>
        <v>2018</v>
      </c>
      <c r="D61" s="32">
        <f t="shared" si="2"/>
        <v>43282</v>
      </c>
      <c r="E61" s="33">
        <f t="shared" si="3"/>
        <v>6465684.4909707541</v>
      </c>
      <c r="F61" s="46">
        <f t="shared" si="4"/>
        <v>-58699.439423629155</v>
      </c>
      <c r="G61" s="35">
        <f t="shared" si="5"/>
        <v>42429.155307932437</v>
      </c>
      <c r="H61" s="35">
        <f t="shared" si="6"/>
        <v>16270.284115696717</v>
      </c>
    </row>
    <row r="62" spans="2:8" ht="16" x14ac:dyDescent="0.2">
      <c r="B62" s="34">
        <f t="shared" si="1"/>
        <v>52</v>
      </c>
      <c r="C62" s="34">
        <f t="shared" si="0"/>
        <v>2018</v>
      </c>
      <c r="D62" s="32">
        <f t="shared" si="2"/>
        <v>43313</v>
      </c>
      <c r="E62" s="33">
        <f t="shared" si="3"/>
        <v>6423149.2627745522</v>
      </c>
      <c r="F62" s="46">
        <f t="shared" si="4"/>
        <v>-58699.439423629155</v>
      </c>
      <c r="G62" s="35">
        <f t="shared" si="5"/>
        <v>42535.228196202268</v>
      </c>
      <c r="H62" s="35">
        <f t="shared" si="6"/>
        <v>16164.211227426886</v>
      </c>
    </row>
    <row r="63" spans="2:8" ht="16" x14ac:dyDescent="0.2">
      <c r="B63" s="34">
        <f t="shared" si="1"/>
        <v>53</v>
      </c>
      <c r="C63" s="34">
        <f t="shared" si="0"/>
        <v>2018</v>
      </c>
      <c r="D63" s="32">
        <f t="shared" si="2"/>
        <v>43344</v>
      </c>
      <c r="E63" s="33">
        <f t="shared" si="3"/>
        <v>6380507.696507859</v>
      </c>
      <c r="F63" s="46">
        <f t="shared" si="4"/>
        <v>-58699.439423629155</v>
      </c>
      <c r="G63" s="35">
        <f t="shared" si="5"/>
        <v>42641.566266692775</v>
      </c>
      <c r="H63" s="35">
        <f t="shared" si="6"/>
        <v>16057.873156936381</v>
      </c>
    </row>
    <row r="64" spans="2:8" ht="16" x14ac:dyDescent="0.2">
      <c r="B64" s="34">
        <f t="shared" si="1"/>
        <v>54</v>
      </c>
      <c r="C64" s="34">
        <f t="shared" si="0"/>
        <v>2018</v>
      </c>
      <c r="D64" s="32">
        <f t="shared" si="2"/>
        <v>43374</v>
      </c>
      <c r="E64" s="33">
        <f t="shared" si="3"/>
        <v>6337759.5263254996</v>
      </c>
      <c r="F64" s="46">
        <f t="shared" si="4"/>
        <v>-58699.439423629155</v>
      </c>
      <c r="G64" s="35">
        <f t="shared" si="5"/>
        <v>42748.170182359507</v>
      </c>
      <c r="H64" s="35">
        <f t="shared" si="6"/>
        <v>15951.269241269647</v>
      </c>
    </row>
    <row r="65" spans="2:8" ht="16" x14ac:dyDescent="0.2">
      <c r="B65" s="34">
        <f t="shared" si="1"/>
        <v>55</v>
      </c>
      <c r="C65" s="34">
        <f t="shared" si="0"/>
        <v>2018</v>
      </c>
      <c r="D65" s="32">
        <f t="shared" si="2"/>
        <v>43405</v>
      </c>
      <c r="E65" s="33">
        <f t="shared" si="3"/>
        <v>6294904.485717684</v>
      </c>
      <c r="F65" s="46">
        <f t="shared" si="4"/>
        <v>-58699.439423629155</v>
      </c>
      <c r="G65" s="35">
        <f t="shared" si="5"/>
        <v>42855.040607815405</v>
      </c>
      <c r="H65" s="35">
        <f t="shared" si="6"/>
        <v>15844.398815813749</v>
      </c>
    </row>
    <row r="66" spans="2:8" ht="16" x14ac:dyDescent="0.2">
      <c r="B66" s="34">
        <f t="shared" si="1"/>
        <v>56</v>
      </c>
      <c r="C66" s="34">
        <f t="shared" si="0"/>
        <v>2018</v>
      </c>
      <c r="D66" s="32">
        <f t="shared" si="2"/>
        <v>43435</v>
      </c>
      <c r="E66" s="33">
        <f t="shared" si="3"/>
        <v>6251942.3075083494</v>
      </c>
      <c r="F66" s="46">
        <f t="shared" si="4"/>
        <v>-58699.439423629155</v>
      </c>
      <c r="G66" s="35">
        <f t="shared" si="5"/>
        <v>42962.178209334947</v>
      </c>
      <c r="H66" s="35">
        <f t="shared" si="6"/>
        <v>15737.261214294209</v>
      </c>
    </row>
    <row r="67" spans="2:8" ht="16" x14ac:dyDescent="0.2">
      <c r="B67" s="34">
        <f t="shared" si="1"/>
        <v>57</v>
      </c>
      <c r="C67" s="34">
        <f t="shared" si="0"/>
        <v>2019</v>
      </c>
      <c r="D67" s="32">
        <f t="shared" si="2"/>
        <v>43466</v>
      </c>
      <c r="E67" s="33">
        <f t="shared" si="3"/>
        <v>6208872.7238534912</v>
      </c>
      <c r="F67" s="46">
        <f t="shared" si="4"/>
        <v>-58699.439423629155</v>
      </c>
      <c r="G67" s="35">
        <f t="shared" si="5"/>
        <v>43069.583654858281</v>
      </c>
      <c r="H67" s="35">
        <f t="shared" si="6"/>
        <v>15629.855768770873</v>
      </c>
    </row>
    <row r="68" spans="2:8" ht="16" x14ac:dyDescent="0.2">
      <c r="B68" s="34">
        <f t="shared" si="1"/>
        <v>58</v>
      </c>
      <c r="C68" s="34">
        <f t="shared" si="0"/>
        <v>2019</v>
      </c>
      <c r="D68" s="32">
        <f t="shared" si="2"/>
        <v>43497</v>
      </c>
      <c r="E68" s="33">
        <f t="shared" si="3"/>
        <v>6165695.4662394961</v>
      </c>
      <c r="F68" s="46">
        <f t="shared" si="4"/>
        <v>-58699.439423629155</v>
      </c>
      <c r="G68" s="35">
        <f t="shared" si="5"/>
        <v>43177.257613995425</v>
      </c>
      <c r="H68" s="35">
        <f t="shared" si="6"/>
        <v>15522.181809633728</v>
      </c>
    </row>
    <row r="69" spans="2:8" ht="16" x14ac:dyDescent="0.2">
      <c r="B69" s="34">
        <f t="shared" si="1"/>
        <v>59</v>
      </c>
      <c r="C69" s="34">
        <f t="shared" si="0"/>
        <v>2019</v>
      </c>
      <c r="D69" s="32">
        <f t="shared" si="2"/>
        <v>43525</v>
      </c>
      <c r="E69" s="33">
        <f t="shared" si="3"/>
        <v>6122410.2654814655</v>
      </c>
      <c r="F69" s="46">
        <f t="shared" si="4"/>
        <v>-58699.439423629155</v>
      </c>
      <c r="G69" s="35">
        <f t="shared" si="5"/>
        <v>43285.200758030413</v>
      </c>
      <c r="H69" s="35">
        <f t="shared" si="6"/>
        <v>15414.238665598741</v>
      </c>
    </row>
    <row r="70" spans="2:8" ht="16" x14ac:dyDescent="0.2">
      <c r="B70" s="34">
        <f t="shared" si="1"/>
        <v>60</v>
      </c>
      <c r="C70" s="34">
        <f t="shared" si="0"/>
        <v>2019</v>
      </c>
      <c r="D70" s="32">
        <f t="shared" si="2"/>
        <v>43556</v>
      </c>
      <c r="E70" s="33">
        <f t="shared" si="3"/>
        <v>6079016.8517215401</v>
      </c>
      <c r="F70" s="46">
        <f t="shared" si="4"/>
        <v>-58699.439423629155</v>
      </c>
      <c r="G70" s="35">
        <f t="shared" si="5"/>
        <v>43393.41375992549</v>
      </c>
      <c r="H70" s="35">
        <f t="shared" si="6"/>
        <v>15306.025663703664</v>
      </c>
    </row>
    <row r="71" spans="2:8" ht="16" x14ac:dyDescent="0.2">
      <c r="B71" s="34">
        <f t="shared" si="1"/>
        <v>61</v>
      </c>
      <c r="C71" s="34">
        <f t="shared" si="0"/>
        <v>2019</v>
      </c>
      <c r="D71" s="32">
        <f t="shared" si="2"/>
        <v>43586</v>
      </c>
      <c r="E71" s="33">
        <f t="shared" si="3"/>
        <v>6035514.9544272143</v>
      </c>
      <c r="F71" s="46">
        <f t="shared" si="4"/>
        <v>-58699.439423629155</v>
      </c>
      <c r="G71" s="35">
        <f t="shared" si="5"/>
        <v>43501.897294325303</v>
      </c>
      <c r="H71" s="35">
        <f t="shared" si="6"/>
        <v>15197.542129303851</v>
      </c>
    </row>
    <row r="72" spans="2:8" ht="16" x14ac:dyDescent="0.2">
      <c r="B72" s="34">
        <f t="shared" si="1"/>
        <v>62</v>
      </c>
      <c r="C72" s="34">
        <f t="shared" si="0"/>
        <v>2019</v>
      </c>
      <c r="D72" s="32">
        <f t="shared" si="2"/>
        <v>43617</v>
      </c>
      <c r="E72" s="33">
        <f t="shared" si="3"/>
        <v>5991904.3023896534</v>
      </c>
      <c r="F72" s="46">
        <f t="shared" si="4"/>
        <v>-58699.439423629155</v>
      </c>
      <c r="G72" s="35">
        <f t="shared" si="5"/>
        <v>43610.652037561122</v>
      </c>
      <c r="H72" s="35">
        <f t="shared" si="6"/>
        <v>15088.787386068036</v>
      </c>
    </row>
    <row r="73" spans="2:8" ht="16" x14ac:dyDescent="0.2">
      <c r="B73" s="34">
        <f t="shared" si="1"/>
        <v>63</v>
      </c>
      <c r="C73" s="34">
        <f t="shared" si="0"/>
        <v>2019</v>
      </c>
      <c r="D73" s="32">
        <f t="shared" si="2"/>
        <v>43647</v>
      </c>
      <c r="E73" s="33">
        <f t="shared" si="3"/>
        <v>5948184.6237219982</v>
      </c>
      <c r="F73" s="46">
        <f t="shared" si="4"/>
        <v>-58699.439423629155</v>
      </c>
      <c r="G73" s="35">
        <f t="shared" si="5"/>
        <v>43719.678667655025</v>
      </c>
      <c r="H73" s="35">
        <f t="shared" si="6"/>
        <v>14979.760755974132</v>
      </c>
    </row>
    <row r="74" spans="2:8" ht="16" x14ac:dyDescent="0.2">
      <c r="B74" s="34">
        <f t="shared" si="1"/>
        <v>64</v>
      </c>
      <c r="C74" s="34">
        <f t="shared" si="0"/>
        <v>2019</v>
      </c>
      <c r="D74" s="32">
        <f t="shared" si="2"/>
        <v>43678</v>
      </c>
      <c r="E74" s="33">
        <f t="shared" si="3"/>
        <v>5904355.6458576741</v>
      </c>
      <c r="F74" s="46">
        <f t="shared" si="4"/>
        <v>-58699.439423629155</v>
      </c>
      <c r="G74" s="35">
        <f t="shared" si="5"/>
        <v>43828.977864324159</v>
      </c>
      <c r="H74" s="35">
        <f t="shared" si="6"/>
        <v>14870.461559304995</v>
      </c>
    </row>
    <row r="75" spans="2:8" ht="16" x14ac:dyDescent="0.2">
      <c r="B75" s="34">
        <f t="shared" si="1"/>
        <v>65</v>
      </c>
      <c r="C75" s="34">
        <f t="shared" ref="C75:C138" si="7">IF(B75="-","-",YEAR(D75))</f>
        <v>2019</v>
      </c>
      <c r="D75" s="32">
        <f t="shared" si="2"/>
        <v>43709</v>
      </c>
      <c r="E75" s="33">
        <f t="shared" si="3"/>
        <v>5860417.0955486894</v>
      </c>
      <c r="F75" s="46">
        <f t="shared" si="4"/>
        <v>-58699.439423629155</v>
      </c>
      <c r="G75" s="35">
        <f t="shared" si="5"/>
        <v>43938.550308984974</v>
      </c>
      <c r="H75" s="35">
        <f t="shared" si="6"/>
        <v>14760.889114644184</v>
      </c>
    </row>
    <row r="76" spans="2:8" ht="16" x14ac:dyDescent="0.2">
      <c r="B76" s="34">
        <f t="shared" ref="B76:B139" si="8">IFERROR(IF((B75+1)&gt;$C$5,"-",B75+1),"-")</f>
        <v>66</v>
      </c>
      <c r="C76" s="34">
        <f t="shared" si="7"/>
        <v>2019</v>
      </c>
      <c r="D76" s="32">
        <f t="shared" ref="D76:D139" si="9">IF(B76="-","-",EOMONTH(D75,0)+1)</f>
        <v>43739</v>
      </c>
      <c r="E76" s="33">
        <f t="shared" ref="E76:E139" si="10">E75-G76</f>
        <v>5816368.6988639319</v>
      </c>
      <c r="F76" s="46">
        <f t="shared" ref="F76:F139" si="11">+$C$7</f>
        <v>-58699.439423629155</v>
      </c>
      <c r="G76" s="35">
        <f t="shared" ref="G76:G139" si="12">-F76-H76</f>
        <v>44048.396684757434</v>
      </c>
      <c r="H76" s="35">
        <f t="shared" ref="H76:H139" si="13">E75*$C$6/12</f>
        <v>14651.042738871722</v>
      </c>
    </row>
    <row r="77" spans="2:8" ht="16" x14ac:dyDescent="0.2">
      <c r="B77" s="34">
        <f t="shared" si="8"/>
        <v>67</v>
      </c>
      <c r="C77" s="34">
        <f t="shared" si="7"/>
        <v>2019</v>
      </c>
      <c r="D77" s="32">
        <f t="shared" si="9"/>
        <v>43770</v>
      </c>
      <c r="E77" s="33">
        <f t="shared" si="10"/>
        <v>5772210.181187463</v>
      </c>
      <c r="F77" s="46">
        <f t="shared" si="11"/>
        <v>-58699.439423629155</v>
      </c>
      <c r="G77" s="35">
        <f t="shared" si="12"/>
        <v>44158.517676469324</v>
      </c>
      <c r="H77" s="35">
        <f t="shared" si="13"/>
        <v>14540.921747159829</v>
      </c>
    </row>
    <row r="78" spans="2:8" ht="16" x14ac:dyDescent="0.2">
      <c r="B78" s="34">
        <f t="shared" si="8"/>
        <v>68</v>
      </c>
      <c r="C78" s="34">
        <f t="shared" si="7"/>
        <v>2019</v>
      </c>
      <c r="D78" s="32">
        <f t="shared" si="9"/>
        <v>43800</v>
      </c>
      <c r="E78" s="33">
        <f t="shared" si="10"/>
        <v>5727941.2672168026</v>
      </c>
      <c r="F78" s="46">
        <f t="shared" si="11"/>
        <v>-58699.439423629155</v>
      </c>
      <c r="G78" s="35">
        <f t="shared" si="12"/>
        <v>44268.913970660498</v>
      </c>
      <c r="H78" s="35">
        <f t="shared" si="13"/>
        <v>14430.525452968657</v>
      </c>
    </row>
    <row r="79" spans="2:8" ht="16" x14ac:dyDescent="0.2">
      <c r="B79" s="34">
        <f t="shared" si="8"/>
        <v>69</v>
      </c>
      <c r="C79" s="34">
        <f t="shared" si="7"/>
        <v>2020</v>
      </c>
      <c r="D79" s="32">
        <f t="shared" si="9"/>
        <v>43831</v>
      </c>
      <c r="E79" s="33">
        <f t="shared" si="10"/>
        <v>5683561.6809612159</v>
      </c>
      <c r="F79" s="46">
        <f t="shared" si="11"/>
        <v>-58699.439423629155</v>
      </c>
      <c r="G79" s="35">
        <f t="shared" si="12"/>
        <v>44379.58625558715</v>
      </c>
      <c r="H79" s="35">
        <f t="shared" si="13"/>
        <v>14319.853168042006</v>
      </c>
    </row>
    <row r="80" spans="2:8" ht="16" x14ac:dyDescent="0.2">
      <c r="B80" s="34">
        <f t="shared" si="8"/>
        <v>70</v>
      </c>
      <c r="C80" s="34">
        <f t="shared" si="7"/>
        <v>2020</v>
      </c>
      <c r="D80" s="32">
        <f t="shared" si="9"/>
        <v>43862</v>
      </c>
      <c r="E80" s="33">
        <f t="shared" si="10"/>
        <v>5639071.1457399894</v>
      </c>
      <c r="F80" s="46">
        <f t="shared" si="11"/>
        <v>-58699.439423629155</v>
      </c>
      <c r="G80" s="35">
        <f t="shared" si="12"/>
        <v>44490.535221226113</v>
      </c>
      <c r="H80" s="35">
        <f t="shared" si="13"/>
        <v>14208.90420240304</v>
      </c>
    </row>
    <row r="81" spans="2:8" ht="16" x14ac:dyDescent="0.2">
      <c r="B81" s="34">
        <f t="shared" si="8"/>
        <v>71</v>
      </c>
      <c r="C81" s="34">
        <f t="shared" si="7"/>
        <v>2020</v>
      </c>
      <c r="D81" s="32">
        <f t="shared" si="9"/>
        <v>43891</v>
      </c>
      <c r="E81" s="33">
        <f t="shared" si="10"/>
        <v>5594469.3841807097</v>
      </c>
      <c r="F81" s="46">
        <f t="shared" si="11"/>
        <v>-58699.439423629155</v>
      </c>
      <c r="G81" s="35">
        <f t="shared" si="12"/>
        <v>44601.761559279184</v>
      </c>
      <c r="H81" s="35">
        <f t="shared" si="13"/>
        <v>14097.677864349973</v>
      </c>
    </row>
    <row r="82" spans="2:8" ht="16" x14ac:dyDescent="0.2">
      <c r="B82" s="34">
        <f t="shared" si="8"/>
        <v>72</v>
      </c>
      <c r="C82" s="34">
        <f t="shared" si="7"/>
        <v>2020</v>
      </c>
      <c r="D82" s="32">
        <f t="shared" si="9"/>
        <v>43922</v>
      </c>
      <c r="E82" s="33">
        <f t="shared" si="10"/>
        <v>5549756.1182175325</v>
      </c>
      <c r="F82" s="46">
        <f t="shared" si="11"/>
        <v>-58699.439423629155</v>
      </c>
      <c r="G82" s="35">
        <f t="shared" si="12"/>
        <v>44713.265963177379</v>
      </c>
      <c r="H82" s="35">
        <f t="shared" si="13"/>
        <v>13986.173460451775</v>
      </c>
    </row>
    <row r="83" spans="2:8" ht="16" x14ac:dyDescent="0.2">
      <c r="B83" s="34">
        <f t="shared" si="8"/>
        <v>73</v>
      </c>
      <c r="C83" s="34">
        <f t="shared" si="7"/>
        <v>2020</v>
      </c>
      <c r="D83" s="32">
        <f t="shared" si="9"/>
        <v>43952</v>
      </c>
      <c r="E83" s="33">
        <f t="shared" si="10"/>
        <v>5504931.0690894471</v>
      </c>
      <c r="F83" s="46">
        <f t="shared" si="11"/>
        <v>-58699.439423629155</v>
      </c>
      <c r="G83" s="35">
        <f t="shared" si="12"/>
        <v>44825.049128085324</v>
      </c>
      <c r="H83" s="35">
        <f t="shared" si="13"/>
        <v>13874.390295543832</v>
      </c>
    </row>
    <row r="84" spans="2:8" ht="16" x14ac:dyDescent="0.2">
      <c r="B84" s="34">
        <f t="shared" si="8"/>
        <v>74</v>
      </c>
      <c r="C84" s="34">
        <f t="shared" si="7"/>
        <v>2020</v>
      </c>
      <c r="D84" s="32">
        <f t="shared" si="9"/>
        <v>43983</v>
      </c>
      <c r="E84" s="33">
        <f t="shared" si="10"/>
        <v>5459993.9573385417</v>
      </c>
      <c r="F84" s="46">
        <f t="shared" si="11"/>
        <v>-58699.439423629155</v>
      </c>
      <c r="G84" s="35">
        <f t="shared" si="12"/>
        <v>44937.11175090554</v>
      </c>
      <c r="H84" s="35">
        <f t="shared" si="13"/>
        <v>13762.327672723617</v>
      </c>
    </row>
    <row r="85" spans="2:8" ht="16" x14ac:dyDescent="0.2">
      <c r="B85" s="34">
        <f t="shared" si="8"/>
        <v>75</v>
      </c>
      <c r="C85" s="34">
        <f t="shared" si="7"/>
        <v>2020</v>
      </c>
      <c r="D85" s="32">
        <f t="shared" si="9"/>
        <v>44013</v>
      </c>
      <c r="E85" s="33">
        <f t="shared" si="10"/>
        <v>5414944.5028082589</v>
      </c>
      <c r="F85" s="46">
        <f t="shared" si="11"/>
        <v>-58699.439423629155</v>
      </c>
      <c r="G85" s="35">
        <f t="shared" si="12"/>
        <v>45049.454530282805</v>
      </c>
      <c r="H85" s="35">
        <f t="shared" si="13"/>
        <v>13649.984893346353</v>
      </c>
    </row>
    <row r="86" spans="2:8" ht="16" x14ac:dyDescent="0.2">
      <c r="B86" s="34">
        <f t="shared" si="8"/>
        <v>76</v>
      </c>
      <c r="C86" s="34">
        <f t="shared" si="7"/>
        <v>2020</v>
      </c>
      <c r="D86" s="32">
        <f t="shared" si="9"/>
        <v>44044</v>
      </c>
      <c r="E86" s="33">
        <f t="shared" si="10"/>
        <v>5369782.4246416502</v>
      </c>
      <c r="F86" s="46">
        <f t="shared" si="11"/>
        <v>-58699.439423629155</v>
      </c>
      <c r="G86" s="35">
        <f t="shared" si="12"/>
        <v>45162.078166608509</v>
      </c>
      <c r="H86" s="35">
        <f t="shared" si="13"/>
        <v>13537.361257020646</v>
      </c>
    </row>
    <row r="87" spans="2:8" ht="16" x14ac:dyDescent="0.2">
      <c r="B87" s="34">
        <f t="shared" si="8"/>
        <v>77</v>
      </c>
      <c r="C87" s="34">
        <f t="shared" si="7"/>
        <v>2020</v>
      </c>
      <c r="D87" s="32">
        <f t="shared" si="9"/>
        <v>44075</v>
      </c>
      <c r="E87" s="33">
        <f t="shared" si="10"/>
        <v>5324507.4412796255</v>
      </c>
      <c r="F87" s="46">
        <f t="shared" si="11"/>
        <v>-58699.439423629155</v>
      </c>
      <c r="G87" s="35">
        <f t="shared" si="12"/>
        <v>45274.983362025028</v>
      </c>
      <c r="H87" s="35">
        <f t="shared" si="13"/>
        <v>13424.456061604125</v>
      </c>
    </row>
    <row r="88" spans="2:8" ht="16" x14ac:dyDescent="0.2">
      <c r="B88" s="34">
        <f t="shared" si="8"/>
        <v>78</v>
      </c>
      <c r="C88" s="34">
        <f t="shared" si="7"/>
        <v>2020</v>
      </c>
      <c r="D88" s="32">
        <f t="shared" si="9"/>
        <v>44105</v>
      </c>
      <c r="E88" s="33">
        <f t="shared" si="10"/>
        <v>5279119.2704591956</v>
      </c>
      <c r="F88" s="46">
        <f t="shared" si="11"/>
        <v>-58699.439423629155</v>
      </c>
      <c r="G88" s="35">
        <f t="shared" si="12"/>
        <v>45388.170820430096</v>
      </c>
      <c r="H88" s="35">
        <f t="shared" si="13"/>
        <v>13311.268603199062</v>
      </c>
    </row>
    <row r="89" spans="2:8" ht="16" x14ac:dyDescent="0.2">
      <c r="B89" s="34">
        <f t="shared" si="8"/>
        <v>79</v>
      </c>
      <c r="C89" s="34">
        <f t="shared" si="7"/>
        <v>2020</v>
      </c>
      <c r="D89" s="32">
        <f t="shared" si="9"/>
        <v>44136</v>
      </c>
      <c r="E89" s="33">
        <f t="shared" si="10"/>
        <v>5233617.6292117145</v>
      </c>
      <c r="F89" s="46">
        <f t="shared" si="11"/>
        <v>-58699.439423629155</v>
      </c>
      <c r="G89" s="35">
        <f t="shared" si="12"/>
        <v>45501.641247481166</v>
      </c>
      <c r="H89" s="35">
        <f t="shared" si="13"/>
        <v>13197.79817614799</v>
      </c>
    </row>
    <row r="90" spans="2:8" ht="16" x14ac:dyDescent="0.2">
      <c r="B90" s="34">
        <f t="shared" si="8"/>
        <v>80</v>
      </c>
      <c r="C90" s="34">
        <f t="shared" si="7"/>
        <v>2020</v>
      </c>
      <c r="D90" s="32">
        <f t="shared" si="9"/>
        <v>44166</v>
      </c>
      <c r="E90" s="33">
        <f t="shared" si="10"/>
        <v>5188002.2338611148</v>
      </c>
      <c r="F90" s="46">
        <f t="shared" si="11"/>
        <v>-58699.439423629155</v>
      </c>
      <c r="G90" s="35">
        <f t="shared" si="12"/>
        <v>45615.395350599872</v>
      </c>
      <c r="H90" s="35">
        <f t="shared" si="13"/>
        <v>13084.044073029285</v>
      </c>
    </row>
    <row r="91" spans="2:8" ht="16" x14ac:dyDescent="0.2">
      <c r="B91" s="34">
        <f t="shared" si="8"/>
        <v>81</v>
      </c>
      <c r="C91" s="34">
        <f t="shared" si="7"/>
        <v>2021</v>
      </c>
      <c r="D91" s="32">
        <f t="shared" si="9"/>
        <v>44197</v>
      </c>
      <c r="E91" s="33">
        <f t="shared" si="10"/>
        <v>5142272.8000221383</v>
      </c>
      <c r="F91" s="46">
        <f t="shared" si="11"/>
        <v>-58699.439423629155</v>
      </c>
      <c r="G91" s="35">
        <f t="shared" si="12"/>
        <v>45729.433838976372</v>
      </c>
      <c r="H91" s="35">
        <f t="shared" si="13"/>
        <v>12970.005584652785</v>
      </c>
    </row>
    <row r="92" spans="2:8" ht="16" x14ac:dyDescent="0.2">
      <c r="B92" s="34">
        <f t="shared" si="8"/>
        <v>82</v>
      </c>
      <c r="C92" s="34">
        <f t="shared" si="7"/>
        <v>2021</v>
      </c>
      <c r="D92" s="32">
        <f t="shared" si="9"/>
        <v>44228</v>
      </c>
      <c r="E92" s="33">
        <f t="shared" si="10"/>
        <v>5096429.0425985642</v>
      </c>
      <c r="F92" s="46">
        <f t="shared" si="11"/>
        <v>-58699.439423629155</v>
      </c>
      <c r="G92" s="35">
        <f t="shared" si="12"/>
        <v>45843.757423573814</v>
      </c>
      <c r="H92" s="35">
        <f t="shared" si="13"/>
        <v>12855.682000055343</v>
      </c>
    </row>
    <row r="93" spans="2:8" ht="16" x14ac:dyDescent="0.2">
      <c r="B93" s="34">
        <f t="shared" si="8"/>
        <v>83</v>
      </c>
      <c r="C93" s="34">
        <f t="shared" si="7"/>
        <v>2021</v>
      </c>
      <c r="D93" s="32">
        <f t="shared" si="9"/>
        <v>44256</v>
      </c>
      <c r="E93" s="33">
        <f t="shared" si="10"/>
        <v>5050470.6757814316</v>
      </c>
      <c r="F93" s="46">
        <f t="shared" si="11"/>
        <v>-58699.439423629155</v>
      </c>
      <c r="G93" s="35">
        <f t="shared" si="12"/>
        <v>45958.366817132744</v>
      </c>
      <c r="H93" s="35">
        <f t="shared" si="13"/>
        <v>12741.072606496411</v>
      </c>
    </row>
    <row r="94" spans="2:8" ht="16" x14ac:dyDescent="0.2">
      <c r="B94" s="34">
        <f t="shared" si="8"/>
        <v>84</v>
      </c>
      <c r="C94" s="34">
        <f t="shared" si="7"/>
        <v>2021</v>
      </c>
      <c r="D94" s="32">
        <f t="shared" si="9"/>
        <v>44287</v>
      </c>
      <c r="E94" s="33">
        <f t="shared" si="10"/>
        <v>5004397.4130472559</v>
      </c>
      <c r="F94" s="46">
        <f t="shared" si="11"/>
        <v>-58699.439423629155</v>
      </c>
      <c r="G94" s="35">
        <f t="shared" si="12"/>
        <v>46073.26273417558</v>
      </c>
      <c r="H94" s="35">
        <f t="shared" si="13"/>
        <v>12626.176689453578</v>
      </c>
    </row>
    <row r="95" spans="2:8" ht="16" x14ac:dyDescent="0.2">
      <c r="B95" s="34">
        <f t="shared" si="8"/>
        <v>85</v>
      </c>
      <c r="C95" s="34">
        <f t="shared" si="7"/>
        <v>2021</v>
      </c>
      <c r="D95" s="32">
        <f t="shared" si="9"/>
        <v>44317</v>
      </c>
      <c r="E95" s="33">
        <f t="shared" si="10"/>
        <v>4958208.9671562454</v>
      </c>
      <c r="F95" s="46">
        <f t="shared" si="11"/>
        <v>-58699.439423629155</v>
      </c>
      <c r="G95" s="35">
        <f t="shared" si="12"/>
        <v>46188.445891011019</v>
      </c>
      <c r="H95" s="35">
        <f t="shared" si="13"/>
        <v>12510.993532618138</v>
      </c>
    </row>
    <row r="96" spans="2:8" ht="16" x14ac:dyDescent="0.2">
      <c r="B96" s="34">
        <f t="shared" si="8"/>
        <v>86</v>
      </c>
      <c r="C96" s="34">
        <f t="shared" si="7"/>
        <v>2021</v>
      </c>
      <c r="D96" s="32">
        <f t="shared" si="9"/>
        <v>44348</v>
      </c>
      <c r="E96" s="33">
        <f t="shared" si="10"/>
        <v>4911905.0501505071</v>
      </c>
      <c r="F96" s="46">
        <f t="shared" si="11"/>
        <v>-58699.439423629155</v>
      </c>
      <c r="G96" s="35">
        <f t="shared" si="12"/>
        <v>46303.917005738542</v>
      </c>
      <c r="H96" s="35">
        <f t="shared" si="13"/>
        <v>12395.522417890614</v>
      </c>
    </row>
    <row r="97" spans="1:8" ht="16" x14ac:dyDescent="0.2">
      <c r="B97" s="34">
        <f t="shared" si="8"/>
        <v>87</v>
      </c>
      <c r="C97" s="34">
        <f t="shared" si="7"/>
        <v>2021</v>
      </c>
      <c r="D97" s="32">
        <f t="shared" si="9"/>
        <v>44378</v>
      </c>
      <c r="E97" s="33">
        <f t="shared" si="10"/>
        <v>4865485.3733522538</v>
      </c>
      <c r="F97" s="46">
        <f t="shared" si="11"/>
        <v>-58699.439423629155</v>
      </c>
      <c r="G97" s="35">
        <f t="shared" si="12"/>
        <v>46419.676798252891</v>
      </c>
      <c r="H97" s="35">
        <f t="shared" si="13"/>
        <v>12279.762625376266</v>
      </c>
    </row>
    <row r="98" spans="1:8" ht="16" x14ac:dyDescent="0.2">
      <c r="B98" s="34">
        <f t="shared" si="8"/>
        <v>88</v>
      </c>
      <c r="C98" s="34">
        <f t="shared" si="7"/>
        <v>2021</v>
      </c>
      <c r="D98" s="32">
        <f t="shared" si="9"/>
        <v>44409</v>
      </c>
      <c r="E98" s="33">
        <f t="shared" si="10"/>
        <v>4818949.647362005</v>
      </c>
      <c r="F98" s="46">
        <f t="shared" si="11"/>
        <v>-58699.439423629155</v>
      </c>
      <c r="G98" s="35">
        <f t="shared" si="12"/>
        <v>46535.725990248524</v>
      </c>
      <c r="H98" s="35">
        <f t="shared" si="13"/>
        <v>12163.713433380633</v>
      </c>
    </row>
    <row r="99" spans="1:8" ht="16" x14ac:dyDescent="0.2">
      <c r="B99" s="34">
        <f t="shared" si="8"/>
        <v>89</v>
      </c>
      <c r="C99" s="34">
        <f t="shared" si="7"/>
        <v>2021</v>
      </c>
      <c r="D99" s="32">
        <f t="shared" si="9"/>
        <v>44440</v>
      </c>
      <c r="E99" s="33">
        <f t="shared" si="10"/>
        <v>4772297.5820567813</v>
      </c>
      <c r="F99" s="46">
        <f t="shared" si="11"/>
        <v>-58699.439423629155</v>
      </c>
      <c r="G99" s="35">
        <f t="shared" si="12"/>
        <v>46652.065305224147</v>
      </c>
      <c r="H99" s="35">
        <f t="shared" si="13"/>
        <v>12047.37411840501</v>
      </c>
    </row>
    <row r="100" spans="1:8" ht="16" x14ac:dyDescent="0.2">
      <c r="B100" s="34">
        <f t="shared" si="8"/>
        <v>90</v>
      </c>
      <c r="C100" s="34">
        <f t="shared" si="7"/>
        <v>2021</v>
      </c>
      <c r="D100" s="32">
        <f t="shared" si="9"/>
        <v>44470</v>
      </c>
      <c r="E100" s="33">
        <f t="shared" si="10"/>
        <v>4725528.8865882941</v>
      </c>
      <c r="F100" s="46">
        <f t="shared" si="11"/>
        <v>-58699.439423629155</v>
      </c>
      <c r="G100" s="35">
        <f t="shared" si="12"/>
        <v>46768.695468487203</v>
      </c>
      <c r="H100" s="35">
        <f t="shared" si="13"/>
        <v>11930.743955141952</v>
      </c>
    </row>
    <row r="101" spans="1:8" ht="16" x14ac:dyDescent="0.2">
      <c r="B101" s="34">
        <f t="shared" si="8"/>
        <v>91</v>
      </c>
      <c r="C101" s="34">
        <f t="shared" si="7"/>
        <v>2021</v>
      </c>
      <c r="D101" s="32">
        <f t="shared" si="9"/>
        <v>44501</v>
      </c>
      <c r="E101" s="33">
        <f t="shared" si="10"/>
        <v>4678643.2693811357</v>
      </c>
      <c r="F101" s="46">
        <f t="shared" si="11"/>
        <v>-58699.439423629155</v>
      </c>
      <c r="G101" s="35">
        <f t="shared" si="12"/>
        <v>46885.617207158422</v>
      </c>
      <c r="H101" s="35">
        <f t="shared" si="13"/>
        <v>11813.822216470735</v>
      </c>
    </row>
    <row r="102" spans="1:8" ht="17" thickBot="1" x14ac:dyDescent="0.25">
      <c r="B102" s="34">
        <f t="shared" si="8"/>
        <v>92</v>
      </c>
      <c r="C102" s="34">
        <f t="shared" si="7"/>
        <v>2021</v>
      </c>
      <c r="D102" s="32">
        <f t="shared" si="9"/>
        <v>44531</v>
      </c>
      <c r="E102" s="33">
        <f t="shared" si="10"/>
        <v>4631640.4381309589</v>
      </c>
      <c r="F102" s="46">
        <f t="shared" si="11"/>
        <v>-58699.439423629155</v>
      </c>
      <c r="G102" s="35">
        <f t="shared" si="12"/>
        <v>47002.831250176314</v>
      </c>
      <c r="H102" s="35">
        <f t="shared" si="13"/>
        <v>11696.60817345284</v>
      </c>
    </row>
    <row r="103" spans="1:8" ht="16" x14ac:dyDescent="0.2">
      <c r="A103" t="s">
        <v>81</v>
      </c>
      <c r="B103" s="47">
        <f t="shared" si="8"/>
        <v>93</v>
      </c>
      <c r="C103" s="48">
        <f t="shared" si="7"/>
        <v>2022</v>
      </c>
      <c r="D103" s="49">
        <f t="shared" si="9"/>
        <v>44562</v>
      </c>
      <c r="E103" s="50">
        <f t="shared" si="10"/>
        <v>4584520.099802657</v>
      </c>
      <c r="F103" s="51">
        <f t="shared" si="11"/>
        <v>-58699.439423629155</v>
      </c>
      <c r="G103" s="52">
        <f t="shared" si="12"/>
        <v>47120.338328301761</v>
      </c>
      <c r="H103" s="53">
        <f t="shared" si="13"/>
        <v>11579.101095327396</v>
      </c>
    </row>
    <row r="104" spans="1:8" ht="16" x14ac:dyDescent="0.2">
      <c r="A104" t="s">
        <v>82</v>
      </c>
      <c r="B104" s="54">
        <f t="shared" si="8"/>
        <v>94</v>
      </c>
      <c r="C104" s="55">
        <f t="shared" si="7"/>
        <v>2022</v>
      </c>
      <c r="D104" s="56">
        <f t="shared" si="9"/>
        <v>44593</v>
      </c>
      <c r="E104" s="57">
        <f t="shared" si="10"/>
        <v>4537281.9606285347</v>
      </c>
      <c r="F104" s="58">
        <f t="shared" si="11"/>
        <v>-58699.439423629155</v>
      </c>
      <c r="G104" s="59">
        <f t="shared" si="12"/>
        <v>47238.139174122516</v>
      </c>
      <c r="H104" s="60">
        <f t="shared" si="13"/>
        <v>11461.300249506641</v>
      </c>
    </row>
    <row r="105" spans="1:8" ht="16" x14ac:dyDescent="0.2">
      <c r="A105" t="s">
        <v>83</v>
      </c>
      <c r="B105" s="54">
        <f t="shared" si="8"/>
        <v>95</v>
      </c>
      <c r="C105" s="55">
        <f t="shared" si="7"/>
        <v>2022</v>
      </c>
      <c r="D105" s="56">
        <f t="shared" si="9"/>
        <v>44621</v>
      </c>
      <c r="E105" s="57">
        <f t="shared" si="10"/>
        <v>4489925.726106477</v>
      </c>
      <c r="F105" s="58">
        <f t="shared" si="11"/>
        <v>-58699.439423629155</v>
      </c>
      <c r="G105" s="59">
        <f t="shared" si="12"/>
        <v>47356.234522057821</v>
      </c>
      <c r="H105" s="60">
        <f t="shared" si="13"/>
        <v>11343.204901571336</v>
      </c>
    </row>
    <row r="106" spans="1:8" ht="16" x14ac:dyDescent="0.2">
      <c r="A106" t="s">
        <v>84</v>
      </c>
      <c r="B106" s="54">
        <f t="shared" si="8"/>
        <v>96</v>
      </c>
      <c r="C106" s="55">
        <f t="shared" si="7"/>
        <v>2022</v>
      </c>
      <c r="D106" s="56">
        <f t="shared" si="9"/>
        <v>44652</v>
      </c>
      <c r="E106" s="57">
        <f t="shared" si="10"/>
        <v>4442451.1009981139</v>
      </c>
      <c r="F106" s="58">
        <f t="shared" si="11"/>
        <v>-58699.439423629155</v>
      </c>
      <c r="G106" s="59">
        <f t="shared" si="12"/>
        <v>47474.625108362961</v>
      </c>
      <c r="H106" s="60">
        <f t="shared" si="13"/>
        <v>11224.814315266192</v>
      </c>
    </row>
    <row r="107" spans="1:8" ht="16" x14ac:dyDescent="0.2">
      <c r="A107" t="s">
        <v>85</v>
      </c>
      <c r="B107" s="54">
        <f t="shared" si="8"/>
        <v>97</v>
      </c>
      <c r="C107" s="55">
        <f t="shared" si="7"/>
        <v>2022</v>
      </c>
      <c r="D107" s="56">
        <f t="shared" si="9"/>
        <v>44682</v>
      </c>
      <c r="E107" s="57">
        <f t="shared" si="10"/>
        <v>4394857.7893269798</v>
      </c>
      <c r="F107" s="58">
        <f t="shared" si="11"/>
        <v>-58699.439423629155</v>
      </c>
      <c r="G107" s="59">
        <f t="shared" si="12"/>
        <v>47593.311671133873</v>
      </c>
      <c r="H107" s="60">
        <f t="shared" si="13"/>
        <v>11106.127752495284</v>
      </c>
    </row>
    <row r="108" spans="1:8" ht="16" x14ac:dyDescent="0.2">
      <c r="A108" t="s">
        <v>86</v>
      </c>
      <c r="B108" s="54">
        <f t="shared" si="8"/>
        <v>98</v>
      </c>
      <c r="C108" s="55">
        <f t="shared" si="7"/>
        <v>2022</v>
      </c>
      <c r="D108" s="56">
        <f t="shared" si="9"/>
        <v>44713</v>
      </c>
      <c r="E108" s="57">
        <f t="shared" si="10"/>
        <v>4347145.4943766678</v>
      </c>
      <c r="F108" s="58">
        <f t="shared" si="11"/>
        <v>-58699.439423629155</v>
      </c>
      <c r="G108" s="59">
        <f t="shared" si="12"/>
        <v>47712.294950311705</v>
      </c>
      <c r="H108" s="60">
        <f t="shared" si="13"/>
        <v>10987.144473317449</v>
      </c>
    </row>
    <row r="109" spans="1:8" ht="16" x14ac:dyDescent="0.2">
      <c r="A109" t="s">
        <v>87</v>
      </c>
      <c r="B109" s="54">
        <f t="shared" si="8"/>
        <v>99</v>
      </c>
      <c r="C109" s="55">
        <f t="shared" si="7"/>
        <v>2022</v>
      </c>
      <c r="D109" s="56">
        <f t="shared" si="9"/>
        <v>44743</v>
      </c>
      <c r="E109" s="57">
        <f t="shared" si="10"/>
        <v>4299313.9186889799</v>
      </c>
      <c r="F109" s="58">
        <f t="shared" si="11"/>
        <v>-58699.439423629155</v>
      </c>
      <c r="G109" s="59">
        <f t="shared" si="12"/>
        <v>47831.575687687488</v>
      </c>
      <c r="H109" s="60">
        <f t="shared" si="13"/>
        <v>10867.86373594167</v>
      </c>
    </row>
    <row r="110" spans="1:8" ht="16" x14ac:dyDescent="0.2">
      <c r="A110" t="s">
        <v>88</v>
      </c>
      <c r="B110" s="54">
        <f t="shared" si="8"/>
        <v>100</v>
      </c>
      <c r="C110" s="55">
        <f t="shared" si="7"/>
        <v>2022</v>
      </c>
      <c r="D110" s="56">
        <f t="shared" si="9"/>
        <v>44774</v>
      </c>
      <c r="E110" s="57">
        <f t="shared" si="10"/>
        <v>4251362.7640620731</v>
      </c>
      <c r="F110" s="58">
        <f t="shared" si="11"/>
        <v>-58699.439423629155</v>
      </c>
      <c r="G110" s="59">
        <f t="shared" si="12"/>
        <v>47951.154626906704</v>
      </c>
      <c r="H110" s="60">
        <f t="shared" si="13"/>
        <v>10748.28479672245</v>
      </c>
    </row>
    <row r="111" spans="1:8" ht="16" x14ac:dyDescent="0.2">
      <c r="A111" t="s">
        <v>89</v>
      </c>
      <c r="B111" s="54">
        <f t="shared" si="8"/>
        <v>101</v>
      </c>
      <c r="C111" s="55">
        <f t="shared" si="7"/>
        <v>2022</v>
      </c>
      <c r="D111" s="56">
        <f t="shared" si="9"/>
        <v>44805</v>
      </c>
      <c r="E111" s="57">
        <f t="shared" si="10"/>
        <v>4203291.731548599</v>
      </c>
      <c r="F111" s="58">
        <f t="shared" si="11"/>
        <v>-58699.439423629155</v>
      </c>
      <c r="G111" s="59">
        <f t="shared" si="12"/>
        <v>48071.032513473976</v>
      </c>
      <c r="H111" s="60">
        <f t="shared" si="13"/>
        <v>10628.406910155181</v>
      </c>
    </row>
    <row r="112" spans="1:8" ht="16" x14ac:dyDescent="0.2">
      <c r="A112" t="s">
        <v>90</v>
      </c>
      <c r="B112" s="54">
        <f t="shared" si="8"/>
        <v>102</v>
      </c>
      <c r="C112" s="55">
        <f t="shared" si="7"/>
        <v>2022</v>
      </c>
      <c r="D112" s="56">
        <f t="shared" si="9"/>
        <v>44835</v>
      </c>
      <c r="E112" s="57">
        <f t="shared" si="10"/>
        <v>4155100.5214538411</v>
      </c>
      <c r="F112" s="58">
        <f t="shared" si="11"/>
        <v>-58699.439423629155</v>
      </c>
      <c r="G112" s="59">
        <f t="shared" si="12"/>
        <v>48191.210094757655</v>
      </c>
      <c r="H112" s="60">
        <f t="shared" si="13"/>
        <v>10508.229328871497</v>
      </c>
    </row>
    <row r="113" spans="1:8" ht="16" x14ac:dyDescent="0.2">
      <c r="A113" t="s">
        <v>91</v>
      </c>
      <c r="B113" s="54">
        <f t="shared" si="8"/>
        <v>103</v>
      </c>
      <c r="C113" s="55">
        <f t="shared" si="7"/>
        <v>2022</v>
      </c>
      <c r="D113" s="56">
        <f t="shared" si="9"/>
        <v>44866</v>
      </c>
      <c r="E113" s="57">
        <f t="shared" si="10"/>
        <v>4106788.8333338466</v>
      </c>
      <c r="F113" s="58">
        <f t="shared" si="11"/>
        <v>-58699.439423629155</v>
      </c>
      <c r="G113" s="59">
        <f t="shared" si="12"/>
        <v>48311.688119994549</v>
      </c>
      <c r="H113" s="60">
        <f t="shared" si="13"/>
        <v>10387.751303634603</v>
      </c>
    </row>
    <row r="114" spans="1:8" ht="17" thickBot="1" x14ac:dyDescent="0.25">
      <c r="A114" t="s">
        <v>92</v>
      </c>
      <c r="B114" s="61">
        <f t="shared" si="8"/>
        <v>104</v>
      </c>
      <c r="C114" s="62">
        <f t="shared" si="7"/>
        <v>2022</v>
      </c>
      <c r="D114" s="63">
        <f t="shared" si="9"/>
        <v>44896</v>
      </c>
      <c r="E114" s="64">
        <f t="shared" si="10"/>
        <v>4058356.3659935519</v>
      </c>
      <c r="F114" s="65">
        <f t="shared" si="11"/>
        <v>-58699.439423629155</v>
      </c>
      <c r="G114" s="66">
        <f t="shared" si="12"/>
        <v>48432.467340294541</v>
      </c>
      <c r="H114" s="67">
        <f t="shared" si="13"/>
        <v>10266.972083334616</v>
      </c>
    </row>
    <row r="115" spans="1:8" ht="16" x14ac:dyDescent="0.2">
      <c r="B115" s="34">
        <f t="shared" si="8"/>
        <v>105</v>
      </c>
      <c r="C115" s="34">
        <f t="shared" si="7"/>
        <v>2023</v>
      </c>
      <c r="D115" s="32">
        <f t="shared" si="9"/>
        <v>44927</v>
      </c>
      <c r="E115" s="33">
        <f t="shared" si="10"/>
        <v>4009802.8174849064</v>
      </c>
      <c r="F115" s="46">
        <f t="shared" si="11"/>
        <v>-58699.439423629155</v>
      </c>
      <c r="G115" s="35">
        <f t="shared" si="12"/>
        <v>48553.548508645275</v>
      </c>
      <c r="H115" s="35">
        <f t="shared" si="13"/>
        <v>10145.890914983878</v>
      </c>
    </row>
    <row r="116" spans="1:8" ht="16" x14ac:dyDescent="0.2">
      <c r="B116" s="34">
        <f t="shared" si="8"/>
        <v>106</v>
      </c>
      <c r="C116" s="34">
        <f t="shared" si="7"/>
        <v>2023</v>
      </c>
      <c r="D116" s="32">
        <f t="shared" si="9"/>
        <v>44958</v>
      </c>
      <c r="E116" s="33">
        <f t="shared" si="10"/>
        <v>3961127.8851049896</v>
      </c>
      <c r="F116" s="46">
        <f t="shared" si="11"/>
        <v>-58699.439423629155</v>
      </c>
      <c r="G116" s="35">
        <f t="shared" si="12"/>
        <v>48674.932379916892</v>
      </c>
      <c r="H116" s="35">
        <f t="shared" si="13"/>
        <v>10024.507043712265</v>
      </c>
    </row>
    <row r="117" spans="1:8" ht="16" x14ac:dyDescent="0.2">
      <c r="B117" s="34">
        <f t="shared" si="8"/>
        <v>107</v>
      </c>
      <c r="C117" s="34">
        <f t="shared" si="7"/>
        <v>2023</v>
      </c>
      <c r="D117" s="32">
        <f t="shared" si="9"/>
        <v>44986</v>
      </c>
      <c r="E117" s="33">
        <f t="shared" si="10"/>
        <v>3912331.2653941228</v>
      </c>
      <c r="F117" s="46">
        <f t="shared" si="11"/>
        <v>-58699.439423629155</v>
      </c>
      <c r="G117" s="35">
        <f t="shared" si="12"/>
        <v>48796.619710866682</v>
      </c>
      <c r="H117" s="35">
        <f t="shared" si="13"/>
        <v>9902.8197127624735</v>
      </c>
    </row>
    <row r="118" spans="1:8" ht="16" x14ac:dyDescent="0.2">
      <c r="B118" s="34">
        <f t="shared" si="8"/>
        <v>108</v>
      </c>
      <c r="C118" s="34">
        <f t="shared" si="7"/>
        <v>2023</v>
      </c>
      <c r="D118" s="32">
        <f t="shared" si="9"/>
        <v>45017</v>
      </c>
      <c r="E118" s="33">
        <f t="shared" si="10"/>
        <v>3863412.6541339788</v>
      </c>
      <c r="F118" s="46">
        <f t="shared" si="11"/>
        <v>-58699.439423629155</v>
      </c>
      <c r="G118" s="35">
        <f t="shared" si="12"/>
        <v>48918.611260143851</v>
      </c>
      <c r="H118" s="35">
        <f t="shared" si="13"/>
        <v>9780.8281634853065</v>
      </c>
    </row>
    <row r="119" spans="1:8" ht="16" x14ac:dyDescent="0.2">
      <c r="B119" s="34">
        <f t="shared" si="8"/>
        <v>109</v>
      </c>
      <c r="C119" s="34">
        <f t="shared" si="7"/>
        <v>2023</v>
      </c>
      <c r="D119" s="32">
        <f t="shared" si="9"/>
        <v>45047</v>
      </c>
      <c r="E119" s="33">
        <f t="shared" si="10"/>
        <v>3814371.7463456844</v>
      </c>
      <c r="F119" s="46">
        <f t="shared" si="11"/>
        <v>-58699.439423629155</v>
      </c>
      <c r="G119" s="35">
        <f t="shared" si="12"/>
        <v>49040.907788294207</v>
      </c>
      <c r="H119" s="35">
        <f t="shared" si="13"/>
        <v>9658.5316353349463</v>
      </c>
    </row>
    <row r="120" spans="1:8" ht="16" x14ac:dyDescent="0.2">
      <c r="B120" s="34">
        <f t="shared" si="8"/>
        <v>110</v>
      </c>
      <c r="C120" s="34">
        <f t="shared" si="7"/>
        <v>2023</v>
      </c>
      <c r="D120" s="32">
        <f t="shared" si="9"/>
        <v>45078</v>
      </c>
      <c r="E120" s="33">
        <f t="shared" si="10"/>
        <v>3765208.2362879193</v>
      </c>
      <c r="F120" s="46">
        <f t="shared" si="11"/>
        <v>-58699.439423629155</v>
      </c>
      <c r="G120" s="35">
        <f t="shared" si="12"/>
        <v>49163.510057764943</v>
      </c>
      <c r="H120" s="35">
        <f t="shared" si="13"/>
        <v>9535.9293658642109</v>
      </c>
    </row>
    <row r="121" spans="1:8" ht="16" x14ac:dyDescent="0.2">
      <c r="B121" s="34">
        <f t="shared" si="8"/>
        <v>111</v>
      </c>
      <c r="C121" s="34">
        <f t="shared" si="7"/>
        <v>2023</v>
      </c>
      <c r="D121" s="32">
        <f t="shared" si="9"/>
        <v>45108</v>
      </c>
      <c r="E121" s="33">
        <f t="shared" si="10"/>
        <v>3715921.81745501</v>
      </c>
      <c r="F121" s="46">
        <f t="shared" si="11"/>
        <v>-58699.439423629155</v>
      </c>
      <c r="G121" s="35">
        <f t="shared" si="12"/>
        <v>49286.418832909359</v>
      </c>
      <c r="H121" s="35">
        <f t="shared" si="13"/>
        <v>9413.0205907197978</v>
      </c>
    </row>
    <row r="122" spans="1:8" ht="16" x14ac:dyDescent="0.2">
      <c r="B122" s="34">
        <f t="shared" si="8"/>
        <v>112</v>
      </c>
      <c r="C122" s="34">
        <f t="shared" si="7"/>
        <v>2023</v>
      </c>
      <c r="D122" s="32">
        <f t="shared" si="9"/>
        <v>45139</v>
      </c>
      <c r="E122" s="33">
        <f t="shared" si="10"/>
        <v>3666512.1825750186</v>
      </c>
      <c r="F122" s="46">
        <f t="shared" si="11"/>
        <v>-58699.439423629155</v>
      </c>
      <c r="G122" s="35">
        <f t="shared" si="12"/>
        <v>49409.63487999163</v>
      </c>
      <c r="H122" s="35">
        <f t="shared" si="13"/>
        <v>9289.8045436375251</v>
      </c>
    </row>
    <row r="123" spans="1:8" ht="16" x14ac:dyDescent="0.2">
      <c r="B123" s="34">
        <f t="shared" si="8"/>
        <v>113</v>
      </c>
      <c r="C123" s="34">
        <f t="shared" si="7"/>
        <v>2023</v>
      </c>
      <c r="D123" s="32">
        <f t="shared" si="9"/>
        <v>45170</v>
      </c>
      <c r="E123" s="33">
        <f t="shared" si="10"/>
        <v>3616979.0236078268</v>
      </c>
      <c r="F123" s="46">
        <f t="shared" si="11"/>
        <v>-58699.439423629155</v>
      </c>
      <c r="G123" s="35">
        <f t="shared" si="12"/>
        <v>49533.158967191608</v>
      </c>
      <c r="H123" s="35">
        <f t="shared" si="13"/>
        <v>9166.2804564375456</v>
      </c>
    </row>
    <row r="124" spans="1:8" ht="16" x14ac:dyDescent="0.2">
      <c r="B124" s="34">
        <f t="shared" si="8"/>
        <v>114</v>
      </c>
      <c r="C124" s="34">
        <f t="shared" si="7"/>
        <v>2023</v>
      </c>
      <c r="D124" s="32">
        <f t="shared" si="9"/>
        <v>45200</v>
      </c>
      <c r="E124" s="33">
        <f t="shared" si="10"/>
        <v>3567322.0317432173</v>
      </c>
      <c r="F124" s="46">
        <f t="shared" si="11"/>
        <v>-58699.439423629155</v>
      </c>
      <c r="G124" s="35">
        <f t="shared" si="12"/>
        <v>49656.99186460959</v>
      </c>
      <c r="H124" s="35">
        <f t="shared" si="13"/>
        <v>9042.4475590195671</v>
      </c>
    </row>
    <row r="125" spans="1:8" ht="16" x14ac:dyDescent="0.2">
      <c r="B125" s="34">
        <f t="shared" si="8"/>
        <v>115</v>
      </c>
      <c r="C125" s="34">
        <f t="shared" si="7"/>
        <v>2023</v>
      </c>
      <c r="D125" s="32">
        <f t="shared" si="9"/>
        <v>45231</v>
      </c>
      <c r="E125" s="33">
        <f t="shared" si="10"/>
        <v>3517540.8973989463</v>
      </c>
      <c r="F125" s="46">
        <f t="shared" si="11"/>
        <v>-58699.439423629155</v>
      </c>
      <c r="G125" s="35">
        <f t="shared" si="12"/>
        <v>49781.134344271115</v>
      </c>
      <c r="H125" s="35">
        <f t="shared" si="13"/>
        <v>8918.3050793580423</v>
      </c>
    </row>
    <row r="126" spans="1:8" ht="16" x14ac:dyDescent="0.2">
      <c r="B126" s="34">
        <f t="shared" si="8"/>
        <v>116</v>
      </c>
      <c r="C126" s="34">
        <f t="shared" si="7"/>
        <v>2023</v>
      </c>
      <c r="D126" s="32">
        <f t="shared" si="9"/>
        <v>45261</v>
      </c>
      <c r="E126" s="33">
        <f t="shared" si="10"/>
        <v>3467635.3102188148</v>
      </c>
      <c r="F126" s="46">
        <f t="shared" si="11"/>
        <v>-58699.439423629155</v>
      </c>
      <c r="G126" s="35">
        <f t="shared" si="12"/>
        <v>49905.587180131792</v>
      </c>
      <c r="H126" s="35">
        <f t="shared" si="13"/>
        <v>8793.8522434973656</v>
      </c>
    </row>
    <row r="127" spans="1:8" ht="16" x14ac:dyDescent="0.2">
      <c r="B127" s="34">
        <f t="shared" si="8"/>
        <v>117</v>
      </c>
      <c r="C127" s="34">
        <f t="shared" si="7"/>
        <v>2024</v>
      </c>
      <c r="D127" s="32">
        <f t="shared" si="9"/>
        <v>45292</v>
      </c>
      <c r="E127" s="33">
        <f t="shared" si="10"/>
        <v>3417604.9590707328</v>
      </c>
      <c r="F127" s="46">
        <f t="shared" si="11"/>
        <v>-58699.439423629155</v>
      </c>
      <c r="G127" s="35">
        <f t="shared" si="12"/>
        <v>50030.351148082118</v>
      </c>
      <c r="H127" s="35">
        <f t="shared" si="13"/>
        <v>8669.0882755470357</v>
      </c>
    </row>
    <row r="128" spans="1:8" ht="16" x14ac:dyDescent="0.2">
      <c r="B128" s="34">
        <f t="shared" si="8"/>
        <v>118</v>
      </c>
      <c r="C128" s="34">
        <f t="shared" si="7"/>
        <v>2024</v>
      </c>
      <c r="D128" s="32">
        <f t="shared" si="9"/>
        <v>45323</v>
      </c>
      <c r="E128" s="33">
        <f t="shared" si="10"/>
        <v>3367449.5320447804</v>
      </c>
      <c r="F128" s="46">
        <f t="shared" si="11"/>
        <v>-58699.439423629155</v>
      </c>
      <c r="G128" s="35">
        <f t="shared" si="12"/>
        <v>50155.427025952325</v>
      </c>
      <c r="H128" s="35">
        <f t="shared" si="13"/>
        <v>8544.0123976768318</v>
      </c>
    </row>
    <row r="129" spans="2:8" ht="16" x14ac:dyDescent="0.2">
      <c r="B129" s="34">
        <f t="shared" si="8"/>
        <v>119</v>
      </c>
      <c r="C129" s="34">
        <f t="shared" si="7"/>
        <v>2024</v>
      </c>
      <c r="D129" s="32">
        <f t="shared" si="9"/>
        <v>45352</v>
      </c>
      <c r="E129" s="33">
        <f t="shared" si="10"/>
        <v>3317168.7164512631</v>
      </c>
      <c r="F129" s="46">
        <f t="shared" si="11"/>
        <v>-58699.439423629155</v>
      </c>
      <c r="G129" s="35">
        <f t="shared" si="12"/>
        <v>50280.815593517204</v>
      </c>
      <c r="H129" s="35">
        <f t="shared" si="13"/>
        <v>8418.6238301119502</v>
      </c>
    </row>
    <row r="130" spans="2:8" ht="16" x14ac:dyDescent="0.2">
      <c r="B130" s="34">
        <f t="shared" si="8"/>
        <v>120</v>
      </c>
      <c r="C130" s="34">
        <f t="shared" si="7"/>
        <v>2024</v>
      </c>
      <c r="D130" s="32">
        <f t="shared" si="9"/>
        <v>45383</v>
      </c>
      <c r="E130" s="33">
        <f t="shared" si="10"/>
        <v>3266762.1988187619</v>
      </c>
      <c r="F130" s="46">
        <f t="shared" si="11"/>
        <v>-58699.439423629155</v>
      </c>
      <c r="G130" s="35">
        <f t="shared" si="12"/>
        <v>50406.517632500996</v>
      </c>
      <c r="H130" s="35">
        <f t="shared" si="13"/>
        <v>8292.9217911281576</v>
      </c>
    </row>
    <row r="131" spans="2:8" ht="16" x14ac:dyDescent="0.2">
      <c r="B131" s="34">
        <f t="shared" si="8"/>
        <v>121</v>
      </c>
      <c r="C131" s="34">
        <f t="shared" si="7"/>
        <v>2024</v>
      </c>
      <c r="D131" s="32">
        <f t="shared" si="9"/>
        <v>45413</v>
      </c>
      <c r="E131" s="33">
        <f t="shared" si="10"/>
        <v>3216229.6648921794</v>
      </c>
      <c r="F131" s="46">
        <f t="shared" si="11"/>
        <v>-58699.439423629155</v>
      </c>
      <c r="G131" s="35">
        <f t="shared" si="12"/>
        <v>50532.533926582255</v>
      </c>
      <c r="H131" s="35">
        <f t="shared" si="13"/>
        <v>8166.9054970469042</v>
      </c>
    </row>
    <row r="132" spans="2:8" ht="16" x14ac:dyDescent="0.2">
      <c r="B132" s="34">
        <f t="shared" si="8"/>
        <v>122</v>
      </c>
      <c r="C132" s="34">
        <f t="shared" si="7"/>
        <v>2024</v>
      </c>
      <c r="D132" s="32">
        <f t="shared" si="9"/>
        <v>45444</v>
      </c>
      <c r="E132" s="33">
        <f t="shared" si="10"/>
        <v>3165570.7996307807</v>
      </c>
      <c r="F132" s="46">
        <f t="shared" si="11"/>
        <v>-58699.439423629155</v>
      </c>
      <c r="G132" s="35">
        <f t="shared" si="12"/>
        <v>50658.865261398707</v>
      </c>
      <c r="H132" s="35">
        <f t="shared" si="13"/>
        <v>8040.5741622304486</v>
      </c>
    </row>
    <row r="133" spans="2:8" ht="16" x14ac:dyDescent="0.2">
      <c r="B133" s="34">
        <f t="shared" si="8"/>
        <v>123</v>
      </c>
      <c r="C133" s="34">
        <f t="shared" si="7"/>
        <v>2024</v>
      </c>
      <c r="D133" s="32">
        <f t="shared" si="9"/>
        <v>45474</v>
      </c>
      <c r="E133" s="33">
        <f t="shared" si="10"/>
        <v>3114785.2872062284</v>
      </c>
      <c r="F133" s="46">
        <f t="shared" si="11"/>
        <v>-58699.439423629155</v>
      </c>
      <c r="G133" s="35">
        <f t="shared" si="12"/>
        <v>50785.512424552202</v>
      </c>
      <c r="H133" s="35">
        <f t="shared" si="13"/>
        <v>7913.9269990769508</v>
      </c>
    </row>
    <row r="134" spans="2:8" ht="16" x14ac:dyDescent="0.2">
      <c r="B134" s="34">
        <f t="shared" si="8"/>
        <v>124</v>
      </c>
      <c r="C134" s="34">
        <f t="shared" si="7"/>
        <v>2024</v>
      </c>
      <c r="D134" s="32">
        <f t="shared" si="9"/>
        <v>45505</v>
      </c>
      <c r="E134" s="33">
        <f t="shared" si="10"/>
        <v>3063872.8110006149</v>
      </c>
      <c r="F134" s="46">
        <f t="shared" si="11"/>
        <v>-58699.439423629155</v>
      </c>
      <c r="G134" s="35">
        <f t="shared" si="12"/>
        <v>50912.476205613588</v>
      </c>
      <c r="H134" s="35">
        <f t="shared" si="13"/>
        <v>7786.9632180155704</v>
      </c>
    </row>
    <row r="135" spans="2:8" ht="16" x14ac:dyDescent="0.2">
      <c r="B135" s="34">
        <f t="shared" si="8"/>
        <v>125</v>
      </c>
      <c r="C135" s="34">
        <f t="shared" si="7"/>
        <v>2024</v>
      </c>
      <c r="D135" s="32">
        <f t="shared" si="9"/>
        <v>45536</v>
      </c>
      <c r="E135" s="33">
        <f t="shared" si="10"/>
        <v>3012833.0536044873</v>
      </c>
      <c r="F135" s="46">
        <f t="shared" si="11"/>
        <v>-58699.439423629155</v>
      </c>
      <c r="G135" s="35">
        <f t="shared" si="12"/>
        <v>51039.757396127621</v>
      </c>
      <c r="H135" s="35">
        <f t="shared" si="13"/>
        <v>7659.682027501537</v>
      </c>
    </row>
    <row r="136" spans="2:8" ht="16" x14ac:dyDescent="0.2">
      <c r="B136" s="34">
        <f t="shared" si="8"/>
        <v>126</v>
      </c>
      <c r="C136" s="34">
        <f t="shared" si="7"/>
        <v>2024</v>
      </c>
      <c r="D136" s="32">
        <f t="shared" si="9"/>
        <v>45566</v>
      </c>
      <c r="E136" s="33">
        <f t="shared" si="10"/>
        <v>2961665.6968148695</v>
      </c>
      <c r="F136" s="46">
        <f t="shared" si="11"/>
        <v>-58699.439423629155</v>
      </c>
      <c r="G136" s="35">
        <f t="shared" si="12"/>
        <v>51167.356789617937</v>
      </c>
      <c r="H136" s="35">
        <f t="shared" si="13"/>
        <v>7532.082634011218</v>
      </c>
    </row>
    <row r="137" spans="2:8" ht="16" x14ac:dyDescent="0.2">
      <c r="B137" s="34">
        <f t="shared" si="8"/>
        <v>127</v>
      </c>
      <c r="C137" s="34">
        <f t="shared" si="7"/>
        <v>2024</v>
      </c>
      <c r="D137" s="32">
        <f t="shared" si="9"/>
        <v>45597</v>
      </c>
      <c r="E137" s="33">
        <f t="shared" si="10"/>
        <v>2910370.4216332776</v>
      </c>
      <c r="F137" s="46">
        <f t="shared" si="11"/>
        <v>-58699.439423629155</v>
      </c>
      <c r="G137" s="35">
        <f t="shared" si="12"/>
        <v>51295.275181591984</v>
      </c>
      <c r="H137" s="35">
        <f t="shared" si="13"/>
        <v>7404.1642420371727</v>
      </c>
    </row>
    <row r="138" spans="2:8" ht="16" x14ac:dyDescent="0.2">
      <c r="B138" s="34">
        <f t="shared" si="8"/>
        <v>128</v>
      </c>
      <c r="C138" s="34">
        <f t="shared" si="7"/>
        <v>2024</v>
      </c>
      <c r="D138" s="32">
        <f t="shared" si="9"/>
        <v>45627</v>
      </c>
      <c r="E138" s="33">
        <f t="shared" si="10"/>
        <v>2858946.9082637317</v>
      </c>
      <c r="F138" s="46">
        <f t="shared" si="11"/>
        <v>-58699.439423629155</v>
      </c>
      <c r="G138" s="35">
        <f t="shared" si="12"/>
        <v>51423.513369545959</v>
      </c>
      <c r="H138" s="35">
        <f t="shared" si="13"/>
        <v>7275.9260540831938</v>
      </c>
    </row>
    <row r="139" spans="2:8" ht="16" x14ac:dyDescent="0.2">
      <c r="B139" s="34">
        <f t="shared" si="8"/>
        <v>129</v>
      </c>
      <c r="C139" s="34">
        <f t="shared" ref="C139:C190" si="14">IF(B139="-","-",YEAR(D139))</f>
        <v>2025</v>
      </c>
      <c r="D139" s="32">
        <f t="shared" si="9"/>
        <v>45658</v>
      </c>
      <c r="E139" s="33">
        <f t="shared" si="10"/>
        <v>2807394.8361107619</v>
      </c>
      <c r="F139" s="46">
        <f t="shared" si="11"/>
        <v>-58699.439423629155</v>
      </c>
      <c r="G139" s="35">
        <f t="shared" si="12"/>
        <v>51552.072152969828</v>
      </c>
      <c r="H139" s="35">
        <f t="shared" si="13"/>
        <v>7147.3672706593288</v>
      </c>
    </row>
    <row r="140" spans="2:8" ht="16" x14ac:dyDescent="0.2">
      <c r="B140" s="34">
        <f t="shared" ref="B140:B190" si="15">IFERROR(IF((B139+1)&gt;$C$5,"-",B139+1),"-")</f>
        <v>130</v>
      </c>
      <c r="C140" s="34">
        <f t="shared" si="14"/>
        <v>2025</v>
      </c>
      <c r="D140" s="32">
        <f t="shared" ref="D140:D190" si="16">IF(B140="-","-",EOMONTH(D139,0)+1)</f>
        <v>45689</v>
      </c>
      <c r="E140" s="33">
        <f t="shared" ref="E140:E190" si="17">E139-G140</f>
        <v>2755713.8837774098</v>
      </c>
      <c r="F140" s="46">
        <f t="shared" ref="F140:F190" si="18">+$C$7</f>
        <v>-58699.439423629155</v>
      </c>
      <c r="G140" s="35">
        <f t="shared" ref="G140:G190" si="19">-F140-H140</f>
        <v>51680.952333352252</v>
      </c>
      <c r="H140" s="35">
        <f t="shared" ref="H140:H190" si="20">E139*$C$6/12</f>
        <v>7018.4870902769044</v>
      </c>
    </row>
    <row r="141" spans="2:8" ht="16" x14ac:dyDescent="0.2">
      <c r="B141" s="34">
        <f t="shared" si="15"/>
        <v>131</v>
      </c>
      <c r="C141" s="34">
        <f t="shared" si="14"/>
        <v>2025</v>
      </c>
      <c r="D141" s="32">
        <f t="shared" si="16"/>
        <v>45717</v>
      </c>
      <c r="E141" s="33">
        <f t="shared" si="17"/>
        <v>2703903.729063224</v>
      </c>
      <c r="F141" s="46">
        <f t="shared" si="18"/>
        <v>-58699.439423629155</v>
      </c>
      <c r="G141" s="35">
        <f t="shared" si="19"/>
        <v>51810.154714185628</v>
      </c>
      <c r="H141" s="35">
        <f t="shared" si="20"/>
        <v>6889.2847094435238</v>
      </c>
    </row>
    <row r="142" spans="2:8" ht="16" x14ac:dyDescent="0.2">
      <c r="B142" s="34">
        <f t="shared" si="15"/>
        <v>132</v>
      </c>
      <c r="C142" s="34">
        <f t="shared" si="14"/>
        <v>2025</v>
      </c>
      <c r="D142" s="32">
        <f t="shared" si="16"/>
        <v>45748</v>
      </c>
      <c r="E142" s="33">
        <f t="shared" si="17"/>
        <v>2651964.0489622531</v>
      </c>
      <c r="F142" s="46">
        <f t="shared" si="18"/>
        <v>-58699.439423629155</v>
      </c>
      <c r="G142" s="35">
        <f t="shared" si="19"/>
        <v>51939.680100971098</v>
      </c>
      <c r="H142" s="35">
        <f t="shared" si="20"/>
        <v>6759.7593226580602</v>
      </c>
    </row>
    <row r="143" spans="2:8" ht="16" x14ac:dyDescent="0.2">
      <c r="B143" s="34">
        <f t="shared" si="15"/>
        <v>133</v>
      </c>
      <c r="C143" s="34">
        <f t="shared" si="14"/>
        <v>2025</v>
      </c>
      <c r="D143" s="32">
        <f t="shared" si="16"/>
        <v>45778</v>
      </c>
      <c r="E143" s="33">
        <f t="shared" si="17"/>
        <v>2599894.5196610298</v>
      </c>
      <c r="F143" s="46">
        <f t="shared" si="18"/>
        <v>-58699.439423629155</v>
      </c>
      <c r="G143" s="35">
        <f t="shared" si="19"/>
        <v>52069.52930122352</v>
      </c>
      <c r="H143" s="35">
        <f t="shared" si="20"/>
        <v>6629.9101224056321</v>
      </c>
    </row>
    <row r="144" spans="2:8" ht="16" x14ac:dyDescent="0.2">
      <c r="B144" s="34">
        <f t="shared" si="15"/>
        <v>134</v>
      </c>
      <c r="C144" s="34">
        <f t="shared" si="14"/>
        <v>2025</v>
      </c>
      <c r="D144" s="32">
        <f t="shared" si="16"/>
        <v>45809</v>
      </c>
      <c r="E144" s="33">
        <f t="shared" si="17"/>
        <v>2547694.8165365532</v>
      </c>
      <c r="F144" s="46">
        <f t="shared" si="18"/>
        <v>-58699.439423629155</v>
      </c>
      <c r="G144" s="35">
        <f t="shared" si="19"/>
        <v>52199.703124476582</v>
      </c>
      <c r="H144" s="35">
        <f t="shared" si="20"/>
        <v>6499.7362991525742</v>
      </c>
    </row>
    <row r="145" spans="2:8" ht="16" x14ac:dyDescent="0.2">
      <c r="B145" s="34">
        <f t="shared" si="15"/>
        <v>135</v>
      </c>
      <c r="C145" s="34">
        <f t="shared" si="14"/>
        <v>2025</v>
      </c>
      <c r="D145" s="32">
        <f t="shared" si="16"/>
        <v>45839</v>
      </c>
      <c r="E145" s="33">
        <f t="shared" si="17"/>
        <v>2495364.6141542653</v>
      </c>
      <c r="F145" s="46">
        <f t="shared" si="18"/>
        <v>-58699.439423629155</v>
      </c>
      <c r="G145" s="35">
        <f t="shared" si="19"/>
        <v>52330.202382287775</v>
      </c>
      <c r="H145" s="35">
        <f t="shared" si="20"/>
        <v>6369.2370413413819</v>
      </c>
    </row>
    <row r="146" spans="2:8" ht="16" x14ac:dyDescent="0.2">
      <c r="B146" s="34">
        <f t="shared" si="15"/>
        <v>136</v>
      </c>
      <c r="C146" s="34">
        <f t="shared" si="14"/>
        <v>2025</v>
      </c>
      <c r="D146" s="32">
        <f t="shared" si="16"/>
        <v>45870</v>
      </c>
      <c r="E146" s="33">
        <f t="shared" si="17"/>
        <v>2442903.5862660217</v>
      </c>
      <c r="F146" s="46">
        <f t="shared" si="18"/>
        <v>-58699.439423629155</v>
      </c>
      <c r="G146" s="35">
        <f t="shared" si="19"/>
        <v>52461.027888243494</v>
      </c>
      <c r="H146" s="35">
        <f t="shared" si="20"/>
        <v>6238.4115353856623</v>
      </c>
    </row>
    <row r="147" spans="2:8" ht="16" x14ac:dyDescent="0.2">
      <c r="B147" s="34">
        <f t="shared" si="15"/>
        <v>137</v>
      </c>
      <c r="C147" s="34">
        <f t="shared" si="14"/>
        <v>2025</v>
      </c>
      <c r="D147" s="32">
        <f t="shared" si="16"/>
        <v>45901</v>
      </c>
      <c r="E147" s="33">
        <f t="shared" si="17"/>
        <v>2390311.4058080576</v>
      </c>
      <c r="F147" s="46">
        <f t="shared" si="18"/>
        <v>-58699.439423629155</v>
      </c>
      <c r="G147" s="35">
        <f t="shared" si="19"/>
        <v>52592.180457964103</v>
      </c>
      <c r="H147" s="35">
        <f t="shared" si="20"/>
        <v>6107.2589656650534</v>
      </c>
    </row>
    <row r="148" spans="2:8" ht="16" x14ac:dyDescent="0.2">
      <c r="B148" s="34">
        <f t="shared" si="15"/>
        <v>138</v>
      </c>
      <c r="C148" s="34">
        <f t="shared" si="14"/>
        <v>2025</v>
      </c>
      <c r="D148" s="32">
        <f t="shared" si="16"/>
        <v>45931</v>
      </c>
      <c r="E148" s="33">
        <f t="shared" si="17"/>
        <v>2337587.7448989488</v>
      </c>
      <c r="F148" s="46">
        <f t="shared" si="18"/>
        <v>-58699.439423629155</v>
      </c>
      <c r="G148" s="35">
        <f t="shared" si="19"/>
        <v>52723.660909109014</v>
      </c>
      <c r="H148" s="35">
        <f t="shared" si="20"/>
        <v>5975.7785145201442</v>
      </c>
    </row>
    <row r="149" spans="2:8" ht="16" x14ac:dyDescent="0.2">
      <c r="B149" s="34">
        <f t="shared" si="15"/>
        <v>139</v>
      </c>
      <c r="C149" s="34">
        <f t="shared" si="14"/>
        <v>2025</v>
      </c>
      <c r="D149" s="32">
        <f t="shared" si="16"/>
        <v>45962</v>
      </c>
      <c r="E149" s="33">
        <f t="shared" si="17"/>
        <v>2284732.274837567</v>
      </c>
      <c r="F149" s="46">
        <f t="shared" si="18"/>
        <v>-58699.439423629155</v>
      </c>
      <c r="G149" s="35">
        <f t="shared" si="19"/>
        <v>52855.470061381784</v>
      </c>
      <c r="H149" s="35">
        <f t="shared" si="20"/>
        <v>5843.9693622473715</v>
      </c>
    </row>
    <row r="150" spans="2:8" ht="16" x14ac:dyDescent="0.2">
      <c r="B150" s="34">
        <f t="shared" si="15"/>
        <v>140</v>
      </c>
      <c r="C150" s="34">
        <f t="shared" si="14"/>
        <v>2025</v>
      </c>
      <c r="D150" s="32">
        <f t="shared" si="16"/>
        <v>45992</v>
      </c>
      <c r="E150" s="33">
        <f t="shared" si="17"/>
        <v>2231744.6661010319</v>
      </c>
      <c r="F150" s="46">
        <f t="shared" si="18"/>
        <v>-58699.439423629155</v>
      </c>
      <c r="G150" s="35">
        <f t="shared" si="19"/>
        <v>52987.608736535236</v>
      </c>
      <c r="H150" s="35">
        <f t="shared" si="20"/>
        <v>5711.8306870939168</v>
      </c>
    </row>
    <row r="151" spans="2:8" ht="16" x14ac:dyDescent="0.2">
      <c r="B151" s="34">
        <f t="shared" si="15"/>
        <v>141</v>
      </c>
      <c r="C151" s="34">
        <f t="shared" si="14"/>
        <v>2026</v>
      </c>
      <c r="D151" s="32">
        <f t="shared" si="16"/>
        <v>46023</v>
      </c>
      <c r="E151" s="33">
        <f t="shared" si="17"/>
        <v>2178624.5883426555</v>
      </c>
      <c r="F151" s="46">
        <f t="shared" si="18"/>
        <v>-58699.439423629155</v>
      </c>
      <c r="G151" s="35">
        <f t="shared" si="19"/>
        <v>53120.077758376574</v>
      </c>
      <c r="H151" s="35">
        <f t="shared" si="20"/>
        <v>5579.3616652525789</v>
      </c>
    </row>
    <row r="152" spans="2:8" ht="16" x14ac:dyDescent="0.2">
      <c r="B152" s="34">
        <f t="shared" si="15"/>
        <v>142</v>
      </c>
      <c r="C152" s="34">
        <f t="shared" si="14"/>
        <v>2026</v>
      </c>
      <c r="D152" s="32">
        <f t="shared" si="16"/>
        <v>46054</v>
      </c>
      <c r="E152" s="33">
        <f t="shared" si="17"/>
        <v>2125371.7103898828</v>
      </c>
      <c r="F152" s="46">
        <f t="shared" si="18"/>
        <v>-58699.439423629155</v>
      </c>
      <c r="G152" s="35">
        <f t="shared" si="19"/>
        <v>53252.87795277252</v>
      </c>
      <c r="H152" s="35">
        <f t="shared" si="20"/>
        <v>5446.5614708566382</v>
      </c>
    </row>
    <row r="153" spans="2:8" ht="16" x14ac:dyDescent="0.2">
      <c r="B153" s="34">
        <f t="shared" si="15"/>
        <v>143</v>
      </c>
      <c r="C153" s="34">
        <f t="shared" si="14"/>
        <v>2026</v>
      </c>
      <c r="D153" s="32">
        <f t="shared" si="16"/>
        <v>46082</v>
      </c>
      <c r="E153" s="33">
        <f t="shared" si="17"/>
        <v>2071985.7002422283</v>
      </c>
      <c r="F153" s="46">
        <f t="shared" si="18"/>
        <v>-58699.439423629155</v>
      </c>
      <c r="G153" s="35">
        <f t="shared" si="19"/>
        <v>53386.010147654451</v>
      </c>
      <c r="H153" s="35">
        <f t="shared" si="20"/>
        <v>5313.4292759747068</v>
      </c>
    </row>
    <row r="154" spans="2:8" ht="16" x14ac:dyDescent="0.2">
      <c r="B154" s="34">
        <f t="shared" si="15"/>
        <v>144</v>
      </c>
      <c r="C154" s="34">
        <f t="shared" si="14"/>
        <v>2026</v>
      </c>
      <c r="D154" s="32">
        <f t="shared" si="16"/>
        <v>46113</v>
      </c>
      <c r="E154" s="33">
        <f t="shared" si="17"/>
        <v>2018466.2250692048</v>
      </c>
      <c r="F154" s="46">
        <f t="shared" si="18"/>
        <v>-58699.439423629155</v>
      </c>
      <c r="G154" s="35">
        <f t="shared" si="19"/>
        <v>53519.475173023588</v>
      </c>
      <c r="H154" s="35">
        <f t="shared" si="20"/>
        <v>5179.9642506055707</v>
      </c>
    </row>
    <row r="155" spans="2:8" ht="16" x14ac:dyDescent="0.2">
      <c r="B155" s="34">
        <f t="shared" si="15"/>
        <v>145</v>
      </c>
      <c r="C155" s="34">
        <f t="shared" si="14"/>
        <v>2026</v>
      </c>
      <c r="D155" s="32">
        <f t="shared" si="16"/>
        <v>46143</v>
      </c>
      <c r="E155" s="33">
        <f t="shared" si="17"/>
        <v>1964812.9512082487</v>
      </c>
      <c r="F155" s="46">
        <f t="shared" si="18"/>
        <v>-58699.439423629155</v>
      </c>
      <c r="G155" s="35">
        <f t="shared" si="19"/>
        <v>53653.273860956142</v>
      </c>
      <c r="H155" s="35">
        <f t="shared" si="20"/>
        <v>5046.1655626730117</v>
      </c>
    </row>
    <row r="156" spans="2:8" ht="16" x14ac:dyDescent="0.2">
      <c r="B156" s="34">
        <f t="shared" si="15"/>
        <v>146</v>
      </c>
      <c r="C156" s="34">
        <f t="shared" si="14"/>
        <v>2026</v>
      </c>
      <c r="D156" s="32">
        <f t="shared" si="16"/>
        <v>46174</v>
      </c>
      <c r="E156" s="33">
        <f t="shared" si="17"/>
        <v>1911025.5441626401</v>
      </c>
      <c r="F156" s="46">
        <f t="shared" si="18"/>
        <v>-58699.439423629155</v>
      </c>
      <c r="G156" s="35">
        <f t="shared" si="19"/>
        <v>53787.407045608532</v>
      </c>
      <c r="H156" s="35">
        <f t="shared" si="20"/>
        <v>4912.0323780206218</v>
      </c>
    </row>
    <row r="157" spans="2:8" ht="16" x14ac:dyDescent="0.2">
      <c r="B157" s="34">
        <f t="shared" si="15"/>
        <v>147</v>
      </c>
      <c r="C157" s="34">
        <f t="shared" si="14"/>
        <v>2026</v>
      </c>
      <c r="D157" s="32">
        <f t="shared" si="16"/>
        <v>46204</v>
      </c>
      <c r="E157" s="33">
        <f t="shared" si="17"/>
        <v>1857103.6685994177</v>
      </c>
      <c r="F157" s="46">
        <f t="shared" si="18"/>
        <v>-58699.439423629155</v>
      </c>
      <c r="G157" s="35">
        <f t="shared" si="19"/>
        <v>53921.875563222558</v>
      </c>
      <c r="H157" s="35">
        <f t="shared" si="20"/>
        <v>4777.5638604065998</v>
      </c>
    </row>
    <row r="158" spans="2:8" ht="16" x14ac:dyDescent="0.2">
      <c r="B158" s="34">
        <f t="shared" si="15"/>
        <v>148</v>
      </c>
      <c r="C158" s="34">
        <f t="shared" si="14"/>
        <v>2026</v>
      </c>
      <c r="D158" s="32">
        <f t="shared" si="16"/>
        <v>46235</v>
      </c>
      <c r="E158" s="33">
        <f t="shared" si="17"/>
        <v>1803046.9883472871</v>
      </c>
      <c r="F158" s="46">
        <f t="shared" si="18"/>
        <v>-58699.439423629155</v>
      </c>
      <c r="G158" s="35">
        <f t="shared" si="19"/>
        <v>54056.680252130609</v>
      </c>
      <c r="H158" s="35">
        <f t="shared" si="20"/>
        <v>4642.7591714985438</v>
      </c>
    </row>
    <row r="159" spans="2:8" ht="16" x14ac:dyDescent="0.2">
      <c r="B159" s="34">
        <f t="shared" si="15"/>
        <v>149</v>
      </c>
      <c r="C159" s="34">
        <f t="shared" si="14"/>
        <v>2026</v>
      </c>
      <c r="D159" s="32">
        <f t="shared" si="16"/>
        <v>46266</v>
      </c>
      <c r="E159" s="33">
        <f t="shared" si="17"/>
        <v>1748855.1663945261</v>
      </c>
      <c r="F159" s="46">
        <f t="shared" si="18"/>
        <v>-58699.439423629155</v>
      </c>
      <c r="G159" s="35">
        <f t="shared" si="19"/>
        <v>54191.82195276094</v>
      </c>
      <c r="H159" s="35">
        <f t="shared" si="20"/>
        <v>4507.6174708682174</v>
      </c>
    </row>
    <row r="160" spans="2:8" ht="16" x14ac:dyDescent="0.2">
      <c r="B160" s="34">
        <f t="shared" si="15"/>
        <v>150</v>
      </c>
      <c r="C160" s="34">
        <f t="shared" si="14"/>
        <v>2026</v>
      </c>
      <c r="D160" s="32">
        <f t="shared" si="16"/>
        <v>46296</v>
      </c>
      <c r="E160" s="33">
        <f t="shared" si="17"/>
        <v>1694527.8648868832</v>
      </c>
      <c r="F160" s="46">
        <f t="shared" si="18"/>
        <v>-58699.439423629155</v>
      </c>
      <c r="G160" s="35">
        <f t="shared" si="19"/>
        <v>54327.301507642842</v>
      </c>
      <c r="H160" s="35">
        <f t="shared" si="20"/>
        <v>4372.1379159863154</v>
      </c>
    </row>
    <row r="161" spans="2:8" ht="16" x14ac:dyDescent="0.2">
      <c r="B161" s="34">
        <f t="shared" si="15"/>
        <v>151</v>
      </c>
      <c r="C161" s="34">
        <f t="shared" si="14"/>
        <v>2026</v>
      </c>
      <c r="D161" s="32">
        <f t="shared" si="16"/>
        <v>46327</v>
      </c>
      <c r="E161" s="33">
        <f t="shared" si="17"/>
        <v>1640064.7451254711</v>
      </c>
      <c r="F161" s="46">
        <f t="shared" si="18"/>
        <v>-58699.439423629155</v>
      </c>
      <c r="G161" s="35">
        <f t="shared" si="19"/>
        <v>54463.119761411945</v>
      </c>
      <c r="H161" s="35">
        <f t="shared" si="20"/>
        <v>4236.3196622172081</v>
      </c>
    </row>
    <row r="162" spans="2:8" ht="16" x14ac:dyDescent="0.2">
      <c r="B162" s="34">
        <f t="shared" si="15"/>
        <v>152</v>
      </c>
      <c r="C162" s="34">
        <f t="shared" si="14"/>
        <v>2026</v>
      </c>
      <c r="D162" s="32">
        <f t="shared" si="16"/>
        <v>46357</v>
      </c>
      <c r="E162" s="33">
        <f t="shared" si="17"/>
        <v>1585465.4675646557</v>
      </c>
      <c r="F162" s="46">
        <f t="shared" si="18"/>
        <v>-58699.439423629155</v>
      </c>
      <c r="G162" s="35">
        <f t="shared" si="19"/>
        <v>54599.277560815477</v>
      </c>
      <c r="H162" s="35">
        <f t="shared" si="20"/>
        <v>4100.1618628136775</v>
      </c>
    </row>
    <row r="163" spans="2:8" ht="16" x14ac:dyDescent="0.2">
      <c r="B163" s="34">
        <f t="shared" si="15"/>
        <v>153</v>
      </c>
      <c r="C163" s="34">
        <f t="shared" si="14"/>
        <v>2027</v>
      </c>
      <c r="D163" s="32">
        <f t="shared" si="16"/>
        <v>46388</v>
      </c>
      <c r="E163" s="33">
        <f t="shared" si="17"/>
        <v>1530729.6918099383</v>
      </c>
      <c r="F163" s="46">
        <f t="shared" si="18"/>
        <v>-58699.439423629155</v>
      </c>
      <c r="G163" s="35">
        <f t="shared" si="19"/>
        <v>54735.775754717513</v>
      </c>
      <c r="H163" s="35">
        <f t="shared" si="20"/>
        <v>3963.663668911639</v>
      </c>
    </row>
    <row r="164" spans="2:8" ht="16" x14ac:dyDescent="0.2">
      <c r="B164" s="34">
        <f t="shared" si="15"/>
        <v>154</v>
      </c>
      <c r="C164" s="34">
        <f t="shared" si="14"/>
        <v>2027</v>
      </c>
      <c r="D164" s="32">
        <f t="shared" si="16"/>
        <v>46419</v>
      </c>
      <c r="E164" s="33">
        <f t="shared" si="17"/>
        <v>1475857.0766158339</v>
      </c>
      <c r="F164" s="46">
        <f t="shared" si="18"/>
        <v>-58699.439423629155</v>
      </c>
      <c r="G164" s="35">
        <f t="shared" si="19"/>
        <v>54872.615194104306</v>
      </c>
      <c r="H164" s="35">
        <f t="shared" si="20"/>
        <v>3826.8242295248456</v>
      </c>
    </row>
    <row r="165" spans="2:8" ht="16" x14ac:dyDescent="0.2">
      <c r="B165" s="34">
        <f t="shared" si="15"/>
        <v>155</v>
      </c>
      <c r="C165" s="34">
        <f t="shared" si="14"/>
        <v>2027</v>
      </c>
      <c r="D165" s="32">
        <f t="shared" si="16"/>
        <v>46447</v>
      </c>
      <c r="E165" s="33">
        <f t="shared" si="17"/>
        <v>1420847.2798837444</v>
      </c>
      <c r="F165" s="46">
        <f t="shared" si="18"/>
        <v>-58699.439423629155</v>
      </c>
      <c r="G165" s="35">
        <f t="shared" si="19"/>
        <v>55009.79673208957</v>
      </c>
      <c r="H165" s="35">
        <f t="shared" si="20"/>
        <v>3689.6426915395846</v>
      </c>
    </row>
    <row r="166" spans="2:8" ht="16" x14ac:dyDescent="0.2">
      <c r="B166" s="34">
        <f t="shared" si="15"/>
        <v>156</v>
      </c>
      <c r="C166" s="34">
        <f t="shared" si="14"/>
        <v>2027</v>
      </c>
      <c r="D166" s="32">
        <f t="shared" si="16"/>
        <v>46478</v>
      </c>
      <c r="E166" s="33">
        <f t="shared" si="17"/>
        <v>1365699.9586598247</v>
      </c>
      <c r="F166" s="46">
        <f t="shared" si="18"/>
        <v>-58699.439423629155</v>
      </c>
      <c r="G166" s="35">
        <f t="shared" si="19"/>
        <v>55147.321223919796</v>
      </c>
      <c r="H166" s="35">
        <f t="shared" si="20"/>
        <v>3552.1181997093609</v>
      </c>
    </row>
    <row r="167" spans="2:8" ht="16" x14ac:dyDescent="0.2">
      <c r="B167" s="34">
        <f t="shared" si="15"/>
        <v>157</v>
      </c>
      <c r="C167" s="34">
        <f t="shared" si="14"/>
        <v>2027</v>
      </c>
      <c r="D167" s="32">
        <f t="shared" si="16"/>
        <v>46508</v>
      </c>
      <c r="E167" s="33">
        <f t="shared" si="17"/>
        <v>1310414.7691328451</v>
      </c>
      <c r="F167" s="46">
        <f t="shared" si="18"/>
        <v>-58699.439423629155</v>
      </c>
      <c r="G167" s="35">
        <f t="shared" si="19"/>
        <v>55285.189526979593</v>
      </c>
      <c r="H167" s="35">
        <f t="shared" si="20"/>
        <v>3414.2498966495618</v>
      </c>
    </row>
    <row r="168" spans="2:8" ht="16" x14ac:dyDescent="0.2">
      <c r="B168" s="34">
        <f t="shared" si="15"/>
        <v>158</v>
      </c>
      <c r="C168" s="34">
        <f t="shared" si="14"/>
        <v>2027</v>
      </c>
      <c r="D168" s="32">
        <f t="shared" si="16"/>
        <v>46539</v>
      </c>
      <c r="E168" s="33">
        <f t="shared" si="17"/>
        <v>1254991.366632048</v>
      </c>
      <c r="F168" s="46">
        <f t="shared" si="18"/>
        <v>-58699.439423629155</v>
      </c>
      <c r="G168" s="35">
        <f t="shared" si="19"/>
        <v>55423.402500797041</v>
      </c>
      <c r="H168" s="35">
        <f t="shared" si="20"/>
        <v>3276.0369228321124</v>
      </c>
    </row>
    <row r="169" spans="2:8" ht="16" x14ac:dyDescent="0.2">
      <c r="B169" s="34">
        <f t="shared" si="15"/>
        <v>159</v>
      </c>
      <c r="C169" s="34">
        <f t="shared" si="14"/>
        <v>2027</v>
      </c>
      <c r="D169" s="32">
        <f t="shared" si="16"/>
        <v>46569</v>
      </c>
      <c r="E169" s="33">
        <f t="shared" si="17"/>
        <v>1199429.405624999</v>
      </c>
      <c r="F169" s="46">
        <f t="shared" si="18"/>
        <v>-58699.439423629155</v>
      </c>
      <c r="G169" s="35">
        <f t="shared" si="19"/>
        <v>55561.961007049038</v>
      </c>
      <c r="H169" s="35">
        <f t="shared" si="20"/>
        <v>3137.4784165801198</v>
      </c>
    </row>
    <row r="170" spans="2:8" ht="16" x14ac:dyDescent="0.2">
      <c r="B170" s="34">
        <f t="shared" si="15"/>
        <v>160</v>
      </c>
      <c r="C170" s="34">
        <f t="shared" si="14"/>
        <v>2027</v>
      </c>
      <c r="D170" s="32">
        <f t="shared" si="16"/>
        <v>46600</v>
      </c>
      <c r="E170" s="33">
        <f t="shared" si="17"/>
        <v>1143728.5397154323</v>
      </c>
      <c r="F170" s="46">
        <f t="shared" si="18"/>
        <v>-58699.439423629155</v>
      </c>
      <c r="G170" s="35">
        <f t="shared" si="19"/>
        <v>55700.865909566659</v>
      </c>
      <c r="H170" s="35">
        <f t="shared" si="20"/>
        <v>2998.573514062497</v>
      </c>
    </row>
    <row r="171" spans="2:8" ht="16" x14ac:dyDescent="0.2">
      <c r="B171" s="34">
        <f t="shared" si="15"/>
        <v>161</v>
      </c>
      <c r="C171" s="34">
        <f t="shared" si="14"/>
        <v>2027</v>
      </c>
      <c r="D171" s="32">
        <f t="shared" si="16"/>
        <v>46631</v>
      </c>
      <c r="E171" s="33">
        <f t="shared" si="17"/>
        <v>1087888.4216410918</v>
      </c>
      <c r="F171" s="46">
        <f t="shared" si="18"/>
        <v>-58699.439423629155</v>
      </c>
      <c r="G171" s="35">
        <f t="shared" si="19"/>
        <v>55840.118074340571</v>
      </c>
      <c r="H171" s="35">
        <f t="shared" si="20"/>
        <v>2859.3213492885807</v>
      </c>
    </row>
    <row r="172" spans="2:8" ht="16" x14ac:dyDescent="0.2">
      <c r="B172" s="34">
        <f t="shared" si="15"/>
        <v>162</v>
      </c>
      <c r="C172" s="34">
        <f t="shared" si="14"/>
        <v>2027</v>
      </c>
      <c r="D172" s="32">
        <f t="shared" si="16"/>
        <v>46661</v>
      </c>
      <c r="E172" s="33">
        <f t="shared" si="17"/>
        <v>1031908.7032715654</v>
      </c>
      <c r="F172" s="46">
        <f t="shared" si="18"/>
        <v>-58699.439423629155</v>
      </c>
      <c r="G172" s="35">
        <f t="shared" si="19"/>
        <v>55979.718369526425</v>
      </c>
      <c r="H172" s="35">
        <f t="shared" si="20"/>
        <v>2719.7210541027293</v>
      </c>
    </row>
    <row r="173" spans="2:8" ht="16" x14ac:dyDescent="0.2">
      <c r="B173" s="34">
        <f t="shared" si="15"/>
        <v>163</v>
      </c>
      <c r="C173" s="34">
        <f t="shared" si="14"/>
        <v>2027</v>
      </c>
      <c r="D173" s="32">
        <f t="shared" si="16"/>
        <v>46692</v>
      </c>
      <c r="E173" s="33">
        <f t="shared" si="17"/>
        <v>975789.03560611513</v>
      </c>
      <c r="F173" s="46">
        <f t="shared" si="18"/>
        <v>-58699.439423629155</v>
      </c>
      <c r="G173" s="35">
        <f t="shared" si="19"/>
        <v>56119.667665450244</v>
      </c>
      <c r="H173" s="35">
        <f t="shared" si="20"/>
        <v>2579.7717581789134</v>
      </c>
    </row>
    <row r="174" spans="2:8" ht="16" x14ac:dyDescent="0.2">
      <c r="B174" s="34">
        <f t="shared" si="15"/>
        <v>164</v>
      </c>
      <c r="C174" s="34">
        <f t="shared" si="14"/>
        <v>2027</v>
      </c>
      <c r="D174" s="32">
        <f t="shared" si="16"/>
        <v>46722</v>
      </c>
      <c r="E174" s="33">
        <f t="shared" si="17"/>
        <v>919529.0687715013</v>
      </c>
      <c r="F174" s="46">
        <f t="shared" si="18"/>
        <v>-58699.439423629155</v>
      </c>
      <c r="G174" s="35">
        <f t="shared" si="19"/>
        <v>56259.966834613864</v>
      </c>
      <c r="H174" s="35">
        <f t="shared" si="20"/>
        <v>2439.4725890152877</v>
      </c>
    </row>
    <row r="175" spans="2:8" ht="16" x14ac:dyDescent="0.2">
      <c r="B175" s="34">
        <f t="shared" si="15"/>
        <v>165</v>
      </c>
      <c r="C175" s="34">
        <f t="shared" si="14"/>
        <v>2028</v>
      </c>
      <c r="D175" s="32">
        <f t="shared" si="16"/>
        <v>46753</v>
      </c>
      <c r="E175" s="33">
        <f t="shared" si="17"/>
        <v>863128.4520198009</v>
      </c>
      <c r="F175" s="46">
        <f t="shared" si="18"/>
        <v>-58699.439423629155</v>
      </c>
      <c r="G175" s="35">
        <f t="shared" si="19"/>
        <v>56400.6167517004</v>
      </c>
      <c r="H175" s="35">
        <f t="shared" si="20"/>
        <v>2298.8226719287532</v>
      </c>
    </row>
    <row r="176" spans="2:8" ht="16" x14ac:dyDescent="0.2">
      <c r="B176" s="34">
        <f t="shared" si="15"/>
        <v>166</v>
      </c>
      <c r="C176" s="34">
        <f t="shared" si="14"/>
        <v>2028</v>
      </c>
      <c r="D176" s="32">
        <f t="shared" si="16"/>
        <v>46784</v>
      </c>
      <c r="E176" s="33">
        <f t="shared" si="17"/>
        <v>806586.83372622123</v>
      </c>
      <c r="F176" s="46">
        <f t="shared" si="18"/>
        <v>-58699.439423629155</v>
      </c>
      <c r="G176" s="35">
        <f t="shared" si="19"/>
        <v>56541.618293579653</v>
      </c>
      <c r="H176" s="35">
        <f t="shared" si="20"/>
        <v>2157.8211300495022</v>
      </c>
    </row>
    <row r="177" spans="2:8" ht="16" x14ac:dyDescent="0.2">
      <c r="B177" s="34">
        <f t="shared" si="15"/>
        <v>167</v>
      </c>
      <c r="C177" s="34">
        <f t="shared" si="14"/>
        <v>2028</v>
      </c>
      <c r="D177" s="32">
        <f t="shared" si="16"/>
        <v>46813</v>
      </c>
      <c r="E177" s="33">
        <f t="shared" si="17"/>
        <v>749903.86138690764</v>
      </c>
      <c r="F177" s="46">
        <f t="shared" si="18"/>
        <v>-58699.439423629155</v>
      </c>
      <c r="G177" s="35">
        <f t="shared" si="19"/>
        <v>56682.972339313601</v>
      </c>
      <c r="H177" s="35">
        <f t="shared" si="20"/>
        <v>2016.4670843155529</v>
      </c>
    </row>
    <row r="178" spans="2:8" ht="16" x14ac:dyDescent="0.2">
      <c r="B178" s="34">
        <f t="shared" si="15"/>
        <v>168</v>
      </c>
      <c r="C178" s="34">
        <f t="shared" si="14"/>
        <v>2028</v>
      </c>
      <c r="D178" s="32">
        <f t="shared" si="16"/>
        <v>46844</v>
      </c>
      <c r="E178" s="33">
        <f t="shared" si="17"/>
        <v>693079.18161674577</v>
      </c>
      <c r="F178" s="46">
        <f t="shared" si="18"/>
        <v>-58699.439423629155</v>
      </c>
      <c r="G178" s="35">
        <f t="shared" si="19"/>
        <v>56824.679770161885</v>
      </c>
      <c r="H178" s="35">
        <f t="shared" si="20"/>
        <v>1874.7596534672691</v>
      </c>
    </row>
    <row r="179" spans="2:8" ht="16" x14ac:dyDescent="0.2">
      <c r="B179" s="34">
        <f t="shared" si="15"/>
        <v>169</v>
      </c>
      <c r="C179" s="34">
        <f t="shared" si="14"/>
        <v>2028</v>
      </c>
      <c r="D179" s="32">
        <f t="shared" si="16"/>
        <v>46874</v>
      </c>
      <c r="E179" s="33">
        <f t="shared" si="17"/>
        <v>636112.44014715846</v>
      </c>
      <c r="F179" s="46">
        <f t="shared" si="18"/>
        <v>-58699.439423629155</v>
      </c>
      <c r="G179" s="35">
        <f t="shared" si="19"/>
        <v>56966.741469587294</v>
      </c>
      <c r="H179" s="35">
        <f t="shared" si="20"/>
        <v>1732.6979540418643</v>
      </c>
    </row>
    <row r="180" spans="2:8" ht="16" x14ac:dyDescent="0.2">
      <c r="B180" s="34">
        <f t="shared" si="15"/>
        <v>170</v>
      </c>
      <c r="C180" s="34">
        <f t="shared" si="14"/>
        <v>2028</v>
      </c>
      <c r="D180" s="32">
        <f t="shared" si="16"/>
        <v>46905</v>
      </c>
      <c r="E180" s="33">
        <f t="shared" si="17"/>
        <v>579003.28182389715</v>
      </c>
      <c r="F180" s="46">
        <f t="shared" si="18"/>
        <v>-58699.439423629155</v>
      </c>
      <c r="G180" s="35">
        <f t="shared" si="19"/>
        <v>57109.158323261261</v>
      </c>
      <c r="H180" s="35">
        <f t="shared" si="20"/>
        <v>1590.2811003678962</v>
      </c>
    </row>
    <row r="181" spans="2:8" ht="16" x14ac:dyDescent="0.2">
      <c r="B181" s="34">
        <f t="shared" si="15"/>
        <v>171</v>
      </c>
      <c r="C181" s="34">
        <f t="shared" si="14"/>
        <v>2028</v>
      </c>
      <c r="D181" s="32">
        <f t="shared" si="16"/>
        <v>46935</v>
      </c>
      <c r="E181" s="33">
        <f t="shared" si="17"/>
        <v>521751.35060482775</v>
      </c>
      <c r="F181" s="46">
        <f t="shared" si="18"/>
        <v>-58699.439423629155</v>
      </c>
      <c r="G181" s="35">
        <f t="shared" si="19"/>
        <v>57251.931219069411</v>
      </c>
      <c r="H181" s="35">
        <f t="shared" si="20"/>
        <v>1447.5082045597428</v>
      </c>
    </row>
    <row r="182" spans="2:8" ht="16" x14ac:dyDescent="0.2">
      <c r="B182" s="34">
        <f t="shared" si="15"/>
        <v>172</v>
      </c>
      <c r="C182" s="34">
        <f t="shared" si="14"/>
        <v>2028</v>
      </c>
      <c r="D182" s="32">
        <f t="shared" si="16"/>
        <v>46966</v>
      </c>
      <c r="E182" s="33">
        <f t="shared" si="17"/>
        <v>464356.28955771064</v>
      </c>
      <c r="F182" s="46">
        <f t="shared" si="18"/>
        <v>-58699.439423629155</v>
      </c>
      <c r="G182" s="35">
        <f t="shared" si="19"/>
        <v>57395.061047117088</v>
      </c>
      <c r="H182" s="35">
        <f t="shared" si="20"/>
        <v>1304.3783765120693</v>
      </c>
    </row>
    <row r="183" spans="2:8" ht="16" x14ac:dyDescent="0.2">
      <c r="B183" s="34">
        <f t="shared" si="15"/>
        <v>173</v>
      </c>
      <c r="C183" s="34">
        <f t="shared" si="14"/>
        <v>2028</v>
      </c>
      <c r="D183" s="32">
        <f t="shared" si="16"/>
        <v>46997</v>
      </c>
      <c r="E183" s="33">
        <f t="shared" si="17"/>
        <v>406817.74085797579</v>
      </c>
      <c r="F183" s="46">
        <f t="shared" si="18"/>
        <v>-58699.439423629155</v>
      </c>
      <c r="G183" s="35">
        <f t="shared" si="19"/>
        <v>57538.548699734878</v>
      </c>
      <c r="H183" s="35">
        <f t="shared" si="20"/>
        <v>1160.8907238942766</v>
      </c>
    </row>
    <row r="184" spans="2:8" ht="16" x14ac:dyDescent="0.2">
      <c r="B184" s="34">
        <f t="shared" si="15"/>
        <v>174</v>
      </c>
      <c r="C184" s="34">
        <f t="shared" si="14"/>
        <v>2028</v>
      </c>
      <c r="D184" s="32">
        <f t="shared" si="16"/>
        <v>47027</v>
      </c>
      <c r="E184" s="33">
        <f t="shared" si="17"/>
        <v>349135.34578649158</v>
      </c>
      <c r="F184" s="46">
        <f t="shared" si="18"/>
        <v>-58699.439423629155</v>
      </c>
      <c r="G184" s="35">
        <f t="shared" si="19"/>
        <v>57682.395071484214</v>
      </c>
      <c r="H184" s="35">
        <f t="shared" si="20"/>
        <v>1017.0443521449394</v>
      </c>
    </row>
    <row r="185" spans="2:8" ht="16" x14ac:dyDescent="0.2">
      <c r="B185" s="34">
        <f t="shared" si="15"/>
        <v>175</v>
      </c>
      <c r="C185" s="34">
        <f t="shared" si="14"/>
        <v>2028</v>
      </c>
      <c r="D185" s="32">
        <f t="shared" si="16"/>
        <v>47058</v>
      </c>
      <c r="E185" s="33">
        <f t="shared" si="17"/>
        <v>291308.74472732865</v>
      </c>
      <c r="F185" s="46">
        <f t="shared" si="18"/>
        <v>-58699.439423629155</v>
      </c>
      <c r="G185" s="35">
        <f t="shared" si="19"/>
        <v>57826.601059162924</v>
      </c>
      <c r="H185" s="35">
        <f t="shared" si="20"/>
        <v>872.838364466229</v>
      </c>
    </row>
    <row r="186" spans="2:8" ht="16" x14ac:dyDescent="0.2">
      <c r="B186" s="34">
        <f t="shared" si="15"/>
        <v>176</v>
      </c>
      <c r="C186" s="34">
        <f t="shared" si="14"/>
        <v>2028</v>
      </c>
      <c r="D186" s="32">
        <f t="shared" si="16"/>
        <v>47088</v>
      </c>
      <c r="E186" s="33">
        <f t="shared" si="17"/>
        <v>233337.57716551781</v>
      </c>
      <c r="F186" s="46">
        <f t="shared" si="18"/>
        <v>-58699.439423629155</v>
      </c>
      <c r="G186" s="35">
        <f t="shared" si="19"/>
        <v>57971.167561810835</v>
      </c>
      <c r="H186" s="35">
        <f t="shared" si="20"/>
        <v>728.27186181832167</v>
      </c>
    </row>
    <row r="187" spans="2:8" ht="16" x14ac:dyDescent="0.2">
      <c r="B187" s="34">
        <f t="shared" si="15"/>
        <v>177</v>
      </c>
      <c r="C187" s="34">
        <f t="shared" si="14"/>
        <v>2029</v>
      </c>
      <c r="D187" s="32">
        <f t="shared" si="16"/>
        <v>47119</v>
      </c>
      <c r="E187" s="33">
        <f t="shared" si="17"/>
        <v>175221.48168480245</v>
      </c>
      <c r="F187" s="46">
        <f t="shared" si="18"/>
        <v>-58699.439423629155</v>
      </c>
      <c r="G187" s="35">
        <f t="shared" si="19"/>
        <v>58116.095480715361</v>
      </c>
      <c r="H187" s="35">
        <f t="shared" si="20"/>
        <v>583.34394291379454</v>
      </c>
    </row>
    <row r="188" spans="2:8" ht="16" x14ac:dyDescent="0.2">
      <c r="B188" s="34">
        <f t="shared" si="15"/>
        <v>178</v>
      </c>
      <c r="C188" s="34">
        <f t="shared" si="14"/>
        <v>2029</v>
      </c>
      <c r="D188" s="32">
        <f t="shared" si="16"/>
        <v>47150</v>
      </c>
      <c r="E188" s="33">
        <f t="shared" si="17"/>
        <v>116960.09596538529</v>
      </c>
      <c r="F188" s="46">
        <f t="shared" si="18"/>
        <v>-58699.439423629155</v>
      </c>
      <c r="G188" s="35">
        <f t="shared" si="19"/>
        <v>58261.385719417151</v>
      </c>
      <c r="H188" s="35">
        <f t="shared" si="20"/>
        <v>438.0537042120061</v>
      </c>
    </row>
    <row r="189" spans="2:8" ht="16" x14ac:dyDescent="0.2">
      <c r="B189" s="34">
        <f t="shared" si="15"/>
        <v>179</v>
      </c>
      <c r="C189" s="34">
        <f t="shared" si="14"/>
        <v>2029</v>
      </c>
      <c r="D189" s="32">
        <f t="shared" si="16"/>
        <v>47178</v>
      </c>
      <c r="E189" s="33">
        <f t="shared" si="17"/>
        <v>58553.056781669598</v>
      </c>
      <c r="F189" s="46">
        <f t="shared" si="18"/>
        <v>-58699.439423629155</v>
      </c>
      <c r="G189" s="35">
        <f t="shared" si="19"/>
        <v>58407.039183715693</v>
      </c>
      <c r="H189" s="35">
        <f t="shared" si="20"/>
        <v>292.40023991346322</v>
      </c>
    </row>
    <row r="190" spans="2:8" ht="16" x14ac:dyDescent="0.2">
      <c r="B190" s="34">
        <f t="shared" si="15"/>
        <v>180</v>
      </c>
      <c r="C190" s="34">
        <f t="shared" si="14"/>
        <v>2029</v>
      </c>
      <c r="D190" s="32">
        <f t="shared" si="16"/>
        <v>47209</v>
      </c>
      <c r="E190" s="33">
        <f t="shared" si="17"/>
        <v>-5.3842086344957352E-9</v>
      </c>
      <c r="F190" s="46">
        <f t="shared" si="18"/>
        <v>-58699.439423629155</v>
      </c>
      <c r="G190" s="35">
        <f t="shared" si="19"/>
        <v>58553.056781674983</v>
      </c>
      <c r="H190" s="35">
        <f t="shared" si="20"/>
        <v>146.38264195417398</v>
      </c>
    </row>
  </sheetData>
  <mergeCells count="1">
    <mergeCell ref="B1:H1"/>
  </mergeCell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987C3-EA03-5846-AF69-2300C284C84A}">
  <sheetPr>
    <tabColor theme="4" tint="-0.249977111117893"/>
  </sheetPr>
  <dimension ref="A1:H192"/>
  <sheetViews>
    <sheetView zoomScale="140" zoomScaleNormal="140" workbookViewId="0">
      <selection activeCell="C4" sqref="C4"/>
    </sheetView>
  </sheetViews>
  <sheetFormatPr baseColWidth="10" defaultRowHeight="13" x14ac:dyDescent="0.15"/>
  <cols>
    <col min="2" max="2" width="16.6640625" customWidth="1"/>
    <col min="3" max="3" width="15.1640625" customWidth="1"/>
    <col min="5" max="5" width="16" customWidth="1"/>
    <col min="7" max="7" width="13.6640625" customWidth="1"/>
    <col min="8" max="8" width="14.1640625" bestFit="1" customWidth="1"/>
  </cols>
  <sheetData>
    <row r="1" spans="2:8" ht="17" thickBot="1" x14ac:dyDescent="0.25">
      <c r="B1" s="70" t="s">
        <v>93</v>
      </c>
      <c r="C1" s="70"/>
      <c r="D1" s="70"/>
      <c r="E1" s="70"/>
      <c r="F1" s="70"/>
      <c r="G1" s="70"/>
      <c r="H1" s="70"/>
    </row>
    <row r="2" spans="2:8" ht="16" x14ac:dyDescent="0.2">
      <c r="B2" s="31" t="s">
        <v>70</v>
      </c>
      <c r="C2" s="32">
        <v>42948</v>
      </c>
      <c r="D2" s="32">
        <f>+C2+365*C5+1</f>
        <v>44774</v>
      </c>
      <c r="E2" s="33"/>
      <c r="F2" s="34"/>
      <c r="G2" s="31"/>
      <c r="H2" s="31"/>
    </row>
    <row r="3" spans="2:8" ht="16" x14ac:dyDescent="0.2">
      <c r="B3" s="31" t="s">
        <v>94</v>
      </c>
      <c r="C3" s="33">
        <v>4650000</v>
      </c>
      <c r="D3" s="31"/>
      <c r="E3" s="33"/>
      <c r="F3" s="34"/>
      <c r="G3" s="31"/>
      <c r="H3" s="31"/>
    </row>
    <row r="4" spans="2:8" ht="16" x14ac:dyDescent="0.2">
      <c r="B4" s="31" t="s">
        <v>71</v>
      </c>
      <c r="C4" s="33">
        <f>100%*C3</f>
        <v>4650000</v>
      </c>
      <c r="D4" s="31"/>
      <c r="E4" s="33"/>
      <c r="F4" s="34"/>
      <c r="G4" s="31"/>
      <c r="H4" s="31"/>
    </row>
    <row r="5" spans="2:8" ht="16" x14ac:dyDescent="0.2">
      <c r="B5" s="31" t="s">
        <v>72</v>
      </c>
      <c r="C5" s="36">
        <v>5</v>
      </c>
      <c r="D5" s="31"/>
      <c r="E5" s="33"/>
      <c r="F5" s="34"/>
      <c r="G5" s="31"/>
      <c r="H5" s="31"/>
    </row>
    <row r="6" spans="2:8" ht="16" x14ac:dyDescent="0.2">
      <c r="B6" s="31" t="s">
        <v>73</v>
      </c>
      <c r="C6" s="34">
        <f>C5*12</f>
        <v>60</v>
      </c>
      <c r="D6" s="31"/>
      <c r="E6" s="33"/>
      <c r="F6" s="34"/>
      <c r="G6" s="31"/>
      <c r="H6" s="31"/>
    </row>
    <row r="7" spans="2:8" ht="16" x14ac:dyDescent="0.2">
      <c r="B7" s="37" t="s">
        <v>74</v>
      </c>
      <c r="C7" s="38">
        <v>0.05</v>
      </c>
      <c r="D7" s="39"/>
      <c r="E7" s="33"/>
      <c r="F7" s="34"/>
      <c r="G7" s="31"/>
      <c r="H7" s="31"/>
    </row>
    <row r="8" spans="2:8" ht="16" x14ac:dyDescent="0.2">
      <c r="B8" s="31" t="s">
        <v>75</v>
      </c>
      <c r="C8" s="40">
        <f>PMT($C$7/12,$C$6,$C$4)</f>
        <v>-87751.236444650858</v>
      </c>
      <c r="D8" s="31"/>
      <c r="E8" s="33"/>
      <c r="F8" s="34"/>
      <c r="G8" s="31"/>
      <c r="H8" s="31"/>
    </row>
    <row r="9" spans="2:8" ht="17" thickBot="1" x14ac:dyDescent="0.25">
      <c r="B9" s="31"/>
      <c r="C9" s="31"/>
      <c r="D9" s="31"/>
      <c r="E9" s="33"/>
      <c r="F9" s="34"/>
      <c r="G9" s="31"/>
      <c r="H9" s="31"/>
    </row>
    <row r="10" spans="2:8" ht="16" x14ac:dyDescent="0.2">
      <c r="B10" s="41" t="s">
        <v>76</v>
      </c>
      <c r="C10" s="41"/>
      <c r="D10" s="41" t="s">
        <v>77</v>
      </c>
      <c r="E10" s="42" t="s">
        <v>78</v>
      </c>
      <c r="F10" s="43" t="s">
        <v>75</v>
      </c>
      <c r="G10" s="43" t="s">
        <v>79</v>
      </c>
      <c r="H10" s="43" t="s">
        <v>80</v>
      </c>
    </row>
    <row r="11" spans="2:8" ht="16" x14ac:dyDescent="0.2">
      <c r="B11" s="34">
        <v>0</v>
      </c>
      <c r="C11" s="34">
        <f>IF(B11="-","-",YEAR(D11))</f>
        <v>2017</v>
      </c>
      <c r="D11" s="32">
        <f>+EOMONTH(C2,-1)+1</f>
        <v>42948</v>
      </c>
      <c r="E11" s="33">
        <f>+C4</f>
        <v>4650000</v>
      </c>
      <c r="F11" s="44"/>
      <c r="G11" s="31"/>
      <c r="H11" s="31"/>
    </row>
    <row r="12" spans="2:8" ht="16" x14ac:dyDescent="0.2">
      <c r="B12" s="34">
        <f>IFERROR(IF((B11+1)&gt;$C$6,"-",B11+1),"-")</f>
        <v>1</v>
      </c>
      <c r="C12" s="34">
        <f t="shared" ref="C12:C75" si="0">IF(B12="-","-",YEAR(D12))</f>
        <v>2017</v>
      </c>
      <c r="D12" s="32">
        <f>IF(B12="-","-",EOMONTH(D11,0)+1)</f>
        <v>42979</v>
      </c>
      <c r="E12" s="45">
        <f>E11-G12</f>
        <v>4581623.7635553489</v>
      </c>
      <c r="F12" s="46">
        <f>IF(D12&lt;=$D$2,+$C$8,0)</f>
        <v>-87751.236444650858</v>
      </c>
      <c r="G12" s="35">
        <f>-F12-H12</f>
        <v>68376.236444650858</v>
      </c>
      <c r="H12" s="35">
        <f>IF(F12=0,0,E11*$C$7/12)</f>
        <v>19375</v>
      </c>
    </row>
    <row r="13" spans="2:8" ht="16" x14ac:dyDescent="0.2">
      <c r="B13" s="34">
        <f t="shared" ref="B13:B76" si="1">IFERROR(IF((B12+1)&gt;$C$6,"-",B12+1),"-")</f>
        <v>2</v>
      </c>
      <c r="C13" s="34">
        <f t="shared" si="0"/>
        <v>2017</v>
      </c>
      <c r="D13" s="32">
        <f t="shared" ref="D13:D76" si="2">IF(B13="-","-",EOMONTH(D12,0)+1)</f>
        <v>43009</v>
      </c>
      <c r="E13" s="45">
        <f t="shared" ref="E13:E76" si="3">E12-G13</f>
        <v>4512962.6261255117</v>
      </c>
      <c r="F13" s="46">
        <f t="shared" ref="F13:F76" si="4">IF(D13&lt;=$D$2,+$C$8,0)</f>
        <v>-87751.236444650858</v>
      </c>
      <c r="G13" s="35">
        <f t="shared" ref="G13:G76" si="5">-F13-H13</f>
        <v>68661.137429836905</v>
      </c>
      <c r="H13" s="35">
        <f t="shared" ref="H13:H76" si="6">IF(F13=0,0,E12*$C$7/12)</f>
        <v>19090.099014813954</v>
      </c>
    </row>
    <row r="14" spans="2:8" ht="16" x14ac:dyDescent="0.2">
      <c r="B14" s="34">
        <f t="shared" si="1"/>
        <v>3</v>
      </c>
      <c r="C14" s="34">
        <f t="shared" si="0"/>
        <v>2017</v>
      </c>
      <c r="D14" s="32">
        <f t="shared" si="2"/>
        <v>43040</v>
      </c>
      <c r="E14" s="45">
        <f t="shared" si="3"/>
        <v>4444015.4006230505</v>
      </c>
      <c r="F14" s="46">
        <f t="shared" si="4"/>
        <v>-87751.236444650858</v>
      </c>
      <c r="G14" s="35">
        <f t="shared" si="5"/>
        <v>68947.225502461224</v>
      </c>
      <c r="H14" s="35">
        <f t="shared" si="6"/>
        <v>18804.010942189634</v>
      </c>
    </row>
    <row r="15" spans="2:8" ht="16" x14ac:dyDescent="0.2">
      <c r="B15" s="34">
        <f t="shared" si="1"/>
        <v>4</v>
      </c>
      <c r="C15" s="34">
        <f t="shared" si="0"/>
        <v>2017</v>
      </c>
      <c r="D15" s="32">
        <f t="shared" si="2"/>
        <v>43070</v>
      </c>
      <c r="E15" s="45">
        <f t="shared" si="3"/>
        <v>4374780.8950143289</v>
      </c>
      <c r="F15" s="46">
        <f t="shared" si="4"/>
        <v>-87751.236444650858</v>
      </c>
      <c r="G15" s="35">
        <f t="shared" si="5"/>
        <v>69234.505608721476</v>
      </c>
      <c r="H15" s="35">
        <f t="shared" si="6"/>
        <v>18516.730835929378</v>
      </c>
    </row>
    <row r="16" spans="2:8" ht="16" x14ac:dyDescent="0.2">
      <c r="B16" s="34">
        <f t="shared" si="1"/>
        <v>5</v>
      </c>
      <c r="C16" s="34">
        <f t="shared" si="0"/>
        <v>2018</v>
      </c>
      <c r="D16" s="32">
        <f t="shared" si="2"/>
        <v>43101</v>
      </c>
      <c r="E16" s="45">
        <f t="shared" si="3"/>
        <v>4305257.9122989047</v>
      </c>
      <c r="F16" s="46">
        <f t="shared" si="4"/>
        <v>-87751.236444650858</v>
      </c>
      <c r="G16" s="35">
        <f t="shared" si="5"/>
        <v>69522.982715424485</v>
      </c>
      <c r="H16" s="35">
        <f t="shared" si="6"/>
        <v>18228.25372922637</v>
      </c>
    </row>
    <row r="17" spans="2:8" ht="16" x14ac:dyDescent="0.2">
      <c r="B17" s="34">
        <f t="shared" si="1"/>
        <v>6</v>
      </c>
      <c r="C17" s="34">
        <f t="shared" si="0"/>
        <v>2018</v>
      </c>
      <c r="D17" s="32">
        <f t="shared" si="2"/>
        <v>43132</v>
      </c>
      <c r="E17" s="45">
        <f t="shared" si="3"/>
        <v>4235445.2504888326</v>
      </c>
      <c r="F17" s="46">
        <f t="shared" si="4"/>
        <v>-87751.236444650858</v>
      </c>
      <c r="G17" s="35">
        <f t="shared" si="5"/>
        <v>69812.661810072081</v>
      </c>
      <c r="H17" s="35">
        <f t="shared" si="6"/>
        <v>17938.57463457877</v>
      </c>
    </row>
    <row r="18" spans="2:8" ht="16" x14ac:dyDescent="0.2">
      <c r="B18" s="34">
        <f t="shared" si="1"/>
        <v>7</v>
      </c>
      <c r="C18" s="34">
        <f t="shared" si="0"/>
        <v>2018</v>
      </c>
      <c r="D18" s="32">
        <f t="shared" si="2"/>
        <v>43160</v>
      </c>
      <c r="E18" s="45">
        <f t="shared" si="3"/>
        <v>4165341.7025878853</v>
      </c>
      <c r="F18" s="46">
        <f t="shared" si="4"/>
        <v>-87751.236444650858</v>
      </c>
      <c r="G18" s="35">
        <f t="shared" si="5"/>
        <v>70103.547900947393</v>
      </c>
      <c r="H18" s="35">
        <f t="shared" si="6"/>
        <v>17647.688543703469</v>
      </c>
    </row>
    <row r="19" spans="2:8" ht="16" x14ac:dyDescent="0.2">
      <c r="B19" s="34">
        <f t="shared" si="1"/>
        <v>8</v>
      </c>
      <c r="C19" s="34">
        <f t="shared" si="0"/>
        <v>2018</v>
      </c>
      <c r="D19" s="32">
        <f t="shared" si="2"/>
        <v>43191</v>
      </c>
      <c r="E19" s="33">
        <f t="shared" si="3"/>
        <v>4094946.0565706841</v>
      </c>
      <c r="F19" s="46">
        <f t="shared" si="4"/>
        <v>-87751.236444650858</v>
      </c>
      <c r="G19" s="35">
        <f t="shared" si="5"/>
        <v>70395.646017201332</v>
      </c>
      <c r="H19" s="35">
        <f t="shared" si="6"/>
        <v>17355.590427449522</v>
      </c>
    </row>
    <row r="20" spans="2:8" ht="16" x14ac:dyDescent="0.2">
      <c r="B20" s="34">
        <f t="shared" si="1"/>
        <v>9</v>
      </c>
      <c r="C20" s="34">
        <f t="shared" si="0"/>
        <v>2018</v>
      </c>
      <c r="D20" s="32">
        <f t="shared" si="2"/>
        <v>43221</v>
      </c>
      <c r="E20" s="33">
        <f t="shared" si="3"/>
        <v>4024257.0953617445</v>
      </c>
      <c r="F20" s="46">
        <f t="shared" si="4"/>
        <v>-87751.236444650858</v>
      </c>
      <c r="G20" s="35">
        <f t="shared" si="5"/>
        <v>70688.961208939669</v>
      </c>
      <c r="H20" s="35">
        <f t="shared" si="6"/>
        <v>17062.275235711186</v>
      </c>
    </row>
    <row r="21" spans="2:8" ht="16" x14ac:dyDescent="0.2">
      <c r="B21" s="34">
        <f t="shared" si="1"/>
        <v>10</v>
      </c>
      <c r="C21" s="34">
        <f t="shared" si="0"/>
        <v>2018</v>
      </c>
      <c r="D21" s="32">
        <f t="shared" si="2"/>
        <v>43252</v>
      </c>
      <c r="E21" s="33">
        <f t="shared" si="3"/>
        <v>3953273.596814434</v>
      </c>
      <c r="F21" s="46">
        <f t="shared" si="4"/>
        <v>-87751.236444650858</v>
      </c>
      <c r="G21" s="35">
        <f t="shared" si="5"/>
        <v>70983.498547310257</v>
      </c>
      <c r="H21" s="35">
        <f t="shared" si="6"/>
        <v>16767.737897340605</v>
      </c>
    </row>
    <row r="22" spans="2:8" ht="16" x14ac:dyDescent="0.2">
      <c r="B22" s="34">
        <f t="shared" si="1"/>
        <v>11</v>
      </c>
      <c r="C22" s="34">
        <f t="shared" si="0"/>
        <v>2018</v>
      </c>
      <c r="D22" s="32">
        <f t="shared" si="2"/>
        <v>43282</v>
      </c>
      <c r="E22" s="33">
        <f t="shared" si="3"/>
        <v>3881994.3336898433</v>
      </c>
      <c r="F22" s="46">
        <f t="shared" si="4"/>
        <v>-87751.236444650858</v>
      </c>
      <c r="G22" s="35">
        <f t="shared" si="5"/>
        <v>71279.263124590711</v>
      </c>
      <c r="H22" s="35">
        <f t="shared" si="6"/>
        <v>16471.973320060144</v>
      </c>
    </row>
    <row r="23" spans="2:8" ht="16" x14ac:dyDescent="0.2">
      <c r="B23" s="34">
        <f t="shared" si="1"/>
        <v>12</v>
      </c>
      <c r="C23" s="34">
        <f t="shared" si="0"/>
        <v>2018</v>
      </c>
      <c r="D23" s="32">
        <f t="shared" si="2"/>
        <v>43313</v>
      </c>
      <c r="E23" s="33">
        <f t="shared" si="3"/>
        <v>3810418.073635567</v>
      </c>
      <c r="F23" s="46">
        <f t="shared" si="4"/>
        <v>-87751.236444650858</v>
      </c>
      <c r="G23" s="35">
        <f t="shared" si="5"/>
        <v>71576.260054276514</v>
      </c>
      <c r="H23" s="35">
        <f t="shared" si="6"/>
        <v>16174.97639037435</v>
      </c>
    </row>
    <row r="24" spans="2:8" ht="16" x14ac:dyDescent="0.2">
      <c r="B24" s="34">
        <f t="shared" si="1"/>
        <v>13</v>
      </c>
      <c r="C24" s="34">
        <f t="shared" si="0"/>
        <v>2018</v>
      </c>
      <c r="D24" s="32">
        <f t="shared" si="2"/>
        <v>43344</v>
      </c>
      <c r="E24" s="33">
        <f t="shared" si="3"/>
        <v>3738543.5791643974</v>
      </c>
      <c r="F24" s="46">
        <f t="shared" si="4"/>
        <v>-87751.236444650858</v>
      </c>
      <c r="G24" s="35">
        <f t="shared" si="5"/>
        <v>71874.494471169324</v>
      </c>
      <c r="H24" s="35">
        <f t="shared" si="6"/>
        <v>15876.741973481528</v>
      </c>
    </row>
    <row r="25" spans="2:8" ht="16" x14ac:dyDescent="0.2">
      <c r="B25" s="34">
        <f t="shared" si="1"/>
        <v>14</v>
      </c>
      <c r="C25" s="34">
        <f t="shared" si="0"/>
        <v>2018</v>
      </c>
      <c r="D25" s="32">
        <f t="shared" si="2"/>
        <v>43374</v>
      </c>
      <c r="E25" s="33">
        <f t="shared" si="3"/>
        <v>3666369.6076329318</v>
      </c>
      <c r="F25" s="46">
        <f t="shared" si="4"/>
        <v>-87751.236444650858</v>
      </c>
      <c r="G25" s="35">
        <f t="shared" si="5"/>
        <v>72173.971531465868</v>
      </c>
      <c r="H25" s="35">
        <f t="shared" si="6"/>
        <v>15577.26491318499</v>
      </c>
    </row>
    <row r="26" spans="2:8" ht="16" x14ac:dyDescent="0.2">
      <c r="B26" s="34">
        <f t="shared" si="1"/>
        <v>15</v>
      </c>
      <c r="C26" s="34">
        <f t="shared" si="0"/>
        <v>2018</v>
      </c>
      <c r="D26" s="32">
        <f t="shared" si="2"/>
        <v>43405</v>
      </c>
      <c r="E26" s="33">
        <f t="shared" si="3"/>
        <v>3593894.9112200849</v>
      </c>
      <c r="F26" s="46">
        <f t="shared" si="4"/>
        <v>-87751.236444650858</v>
      </c>
      <c r="G26" s="35">
        <f t="shared" si="5"/>
        <v>72474.69641284697</v>
      </c>
      <c r="H26" s="35">
        <f t="shared" si="6"/>
        <v>15276.540031803883</v>
      </c>
    </row>
    <row r="27" spans="2:8" ht="16" x14ac:dyDescent="0.2">
      <c r="B27" s="34">
        <f t="shared" si="1"/>
        <v>16</v>
      </c>
      <c r="C27" s="34">
        <f t="shared" si="0"/>
        <v>2018</v>
      </c>
      <c r="D27" s="32">
        <f t="shared" si="2"/>
        <v>43435</v>
      </c>
      <c r="E27" s="33">
        <f t="shared" si="3"/>
        <v>3521118.2369055175</v>
      </c>
      <c r="F27" s="46">
        <f t="shared" si="4"/>
        <v>-87751.236444650858</v>
      </c>
      <c r="G27" s="35">
        <f t="shared" si="5"/>
        <v>72776.674314567164</v>
      </c>
      <c r="H27" s="35">
        <f t="shared" si="6"/>
        <v>14974.562130083688</v>
      </c>
    </row>
    <row r="28" spans="2:8" ht="16" x14ac:dyDescent="0.2">
      <c r="B28" s="34">
        <f t="shared" si="1"/>
        <v>17</v>
      </c>
      <c r="C28" s="34">
        <f t="shared" si="0"/>
        <v>2019</v>
      </c>
      <c r="D28" s="32">
        <f t="shared" si="2"/>
        <v>43466</v>
      </c>
      <c r="E28" s="33">
        <f t="shared" si="3"/>
        <v>3448038.326447973</v>
      </c>
      <c r="F28" s="46">
        <f t="shared" si="4"/>
        <v>-87751.236444650858</v>
      </c>
      <c r="G28" s="35">
        <f t="shared" si="5"/>
        <v>73079.910457544538</v>
      </c>
      <c r="H28" s="35">
        <f t="shared" si="6"/>
        <v>14671.325987106326</v>
      </c>
    </row>
    <row r="29" spans="2:8" ht="16" x14ac:dyDescent="0.2">
      <c r="B29" s="34">
        <f t="shared" si="1"/>
        <v>18</v>
      </c>
      <c r="C29" s="34">
        <f t="shared" si="0"/>
        <v>2019</v>
      </c>
      <c r="D29" s="32">
        <f t="shared" si="2"/>
        <v>43497</v>
      </c>
      <c r="E29" s="33">
        <f t="shared" si="3"/>
        <v>3374653.9163635219</v>
      </c>
      <c r="F29" s="46">
        <f t="shared" si="4"/>
        <v>-87751.236444650858</v>
      </c>
      <c r="G29" s="35">
        <f t="shared" si="5"/>
        <v>73384.410084450967</v>
      </c>
      <c r="H29" s="35">
        <f t="shared" si="6"/>
        <v>14366.82636019989</v>
      </c>
    </row>
    <row r="30" spans="2:8" ht="16" x14ac:dyDescent="0.2">
      <c r="B30" s="34">
        <f t="shared" si="1"/>
        <v>19</v>
      </c>
      <c r="C30" s="34">
        <f t="shared" si="0"/>
        <v>2019</v>
      </c>
      <c r="D30" s="32">
        <f t="shared" si="2"/>
        <v>43525</v>
      </c>
      <c r="E30" s="33">
        <f t="shared" si="3"/>
        <v>3300963.7379037193</v>
      </c>
      <c r="F30" s="46">
        <f t="shared" si="4"/>
        <v>-87751.236444650858</v>
      </c>
      <c r="G30" s="35">
        <f t="shared" si="5"/>
        <v>73690.178459802846</v>
      </c>
      <c r="H30" s="35">
        <f t="shared" si="6"/>
        <v>14061.05798484801</v>
      </c>
    </row>
    <row r="31" spans="2:8" ht="16" x14ac:dyDescent="0.2">
      <c r="B31" s="34">
        <f t="shared" si="1"/>
        <v>20</v>
      </c>
      <c r="C31" s="34">
        <f t="shared" si="0"/>
        <v>2019</v>
      </c>
      <c r="D31" s="32">
        <f t="shared" si="2"/>
        <v>43556</v>
      </c>
      <c r="E31" s="33">
        <f t="shared" si="3"/>
        <v>3226966.5170336673</v>
      </c>
      <c r="F31" s="46">
        <f t="shared" si="4"/>
        <v>-87751.236444650858</v>
      </c>
      <c r="G31" s="35">
        <f t="shared" si="5"/>
        <v>73997.220870052028</v>
      </c>
      <c r="H31" s="35">
        <f t="shared" si="6"/>
        <v>13754.01557459883</v>
      </c>
    </row>
    <row r="32" spans="2:8" ht="16" x14ac:dyDescent="0.2">
      <c r="B32" s="34">
        <f t="shared" si="1"/>
        <v>21</v>
      </c>
      <c r="C32" s="34">
        <f t="shared" si="0"/>
        <v>2019</v>
      </c>
      <c r="D32" s="32">
        <f t="shared" si="2"/>
        <v>43586</v>
      </c>
      <c r="E32" s="33">
        <f t="shared" si="3"/>
        <v>3152660.97440999</v>
      </c>
      <c r="F32" s="46">
        <f t="shared" si="4"/>
        <v>-87751.236444650858</v>
      </c>
      <c r="G32" s="35">
        <f t="shared" si="5"/>
        <v>74305.542623677247</v>
      </c>
      <c r="H32" s="35">
        <f t="shared" si="6"/>
        <v>13445.693820973616</v>
      </c>
    </row>
    <row r="33" spans="2:8" ht="16" x14ac:dyDescent="0.2">
      <c r="B33" s="34">
        <f t="shared" si="1"/>
        <v>22</v>
      </c>
      <c r="C33" s="34">
        <f t="shared" si="0"/>
        <v>2019</v>
      </c>
      <c r="D33" s="32">
        <f t="shared" si="2"/>
        <v>43617</v>
      </c>
      <c r="E33" s="33">
        <f t="shared" si="3"/>
        <v>3078045.825358714</v>
      </c>
      <c r="F33" s="46">
        <f t="shared" si="4"/>
        <v>-87751.236444650858</v>
      </c>
      <c r="G33" s="35">
        <f t="shared" si="5"/>
        <v>74615.149051275905</v>
      </c>
      <c r="H33" s="35">
        <f t="shared" si="6"/>
        <v>13136.087393374959</v>
      </c>
    </row>
    <row r="34" spans="2:8" ht="16" x14ac:dyDescent="0.2">
      <c r="B34" s="34">
        <f t="shared" si="1"/>
        <v>23</v>
      </c>
      <c r="C34" s="34">
        <f t="shared" si="0"/>
        <v>2019</v>
      </c>
      <c r="D34" s="32">
        <f t="shared" si="2"/>
        <v>43647</v>
      </c>
      <c r="E34" s="33">
        <f t="shared" si="3"/>
        <v>3003119.7798530576</v>
      </c>
      <c r="F34" s="46">
        <f t="shared" si="4"/>
        <v>-87751.236444650858</v>
      </c>
      <c r="G34" s="35">
        <f t="shared" si="5"/>
        <v>74926.04550565622</v>
      </c>
      <c r="H34" s="35">
        <f t="shared" si="6"/>
        <v>12825.190938994643</v>
      </c>
    </row>
    <row r="35" spans="2:8" ht="16" x14ac:dyDescent="0.2">
      <c r="B35" s="34">
        <f t="shared" si="1"/>
        <v>24</v>
      </c>
      <c r="C35" s="34">
        <f t="shared" si="0"/>
        <v>2019</v>
      </c>
      <c r="D35" s="32">
        <f t="shared" si="2"/>
        <v>43678</v>
      </c>
      <c r="E35" s="33">
        <f t="shared" si="3"/>
        <v>2927881.5424911277</v>
      </c>
      <c r="F35" s="46">
        <f t="shared" si="4"/>
        <v>-87751.236444650858</v>
      </c>
      <c r="G35" s="35">
        <f t="shared" si="5"/>
        <v>75238.237361929787</v>
      </c>
      <c r="H35" s="35">
        <f t="shared" si="6"/>
        <v>12512.999082721073</v>
      </c>
    </row>
    <row r="36" spans="2:8" ht="16" x14ac:dyDescent="0.2">
      <c r="B36" s="34">
        <f t="shared" si="1"/>
        <v>25</v>
      </c>
      <c r="C36" s="34">
        <f t="shared" si="0"/>
        <v>2019</v>
      </c>
      <c r="D36" s="32">
        <f t="shared" si="2"/>
        <v>43709</v>
      </c>
      <c r="E36" s="33">
        <f t="shared" si="3"/>
        <v>2852329.8124735234</v>
      </c>
      <c r="F36" s="46">
        <f t="shared" si="4"/>
        <v>-87751.236444650858</v>
      </c>
      <c r="G36" s="35">
        <f t="shared" si="5"/>
        <v>75551.730017604496</v>
      </c>
      <c r="H36" s="35">
        <f t="shared" si="6"/>
        <v>12199.506427046364</v>
      </c>
    </row>
    <row r="37" spans="2:8" ht="16" x14ac:dyDescent="0.2">
      <c r="B37" s="34">
        <f t="shared" si="1"/>
        <v>26</v>
      </c>
      <c r="C37" s="34">
        <f t="shared" si="0"/>
        <v>2019</v>
      </c>
      <c r="D37" s="32">
        <f t="shared" si="2"/>
        <v>43739</v>
      </c>
      <c r="E37" s="33">
        <f t="shared" si="3"/>
        <v>2776463.2835808457</v>
      </c>
      <c r="F37" s="46">
        <f t="shared" si="4"/>
        <v>-87751.236444650858</v>
      </c>
      <c r="G37" s="35">
        <f t="shared" si="5"/>
        <v>75866.528892677845</v>
      </c>
      <c r="H37" s="35">
        <f t="shared" si="6"/>
        <v>11884.707551973015</v>
      </c>
    </row>
    <row r="38" spans="2:8" ht="16" x14ac:dyDescent="0.2">
      <c r="B38" s="34">
        <f t="shared" si="1"/>
        <v>27</v>
      </c>
      <c r="C38" s="34">
        <f t="shared" si="0"/>
        <v>2019</v>
      </c>
      <c r="D38" s="32">
        <f t="shared" si="2"/>
        <v>43770</v>
      </c>
      <c r="E38" s="33">
        <f t="shared" si="3"/>
        <v>2700280.6441511149</v>
      </c>
      <c r="F38" s="46">
        <f t="shared" si="4"/>
        <v>-87751.236444650858</v>
      </c>
      <c r="G38" s="35">
        <f t="shared" si="5"/>
        <v>76182.639429730669</v>
      </c>
      <c r="H38" s="35">
        <f t="shared" si="6"/>
        <v>11568.597014920191</v>
      </c>
    </row>
    <row r="39" spans="2:8" ht="16" x14ac:dyDescent="0.2">
      <c r="B39" s="34">
        <f t="shared" si="1"/>
        <v>28</v>
      </c>
      <c r="C39" s="34">
        <f t="shared" si="0"/>
        <v>2019</v>
      </c>
      <c r="D39" s="32">
        <f t="shared" si="2"/>
        <v>43800</v>
      </c>
      <c r="E39" s="33">
        <f t="shared" si="3"/>
        <v>2623780.5770570938</v>
      </c>
      <c r="F39" s="46">
        <f t="shared" si="4"/>
        <v>-87751.236444650858</v>
      </c>
      <c r="G39" s="35">
        <f t="shared" si="5"/>
        <v>76500.067094021215</v>
      </c>
      <c r="H39" s="35">
        <f t="shared" si="6"/>
        <v>11251.169350629645</v>
      </c>
    </row>
    <row r="40" spans="2:8" ht="16" x14ac:dyDescent="0.2">
      <c r="B40" s="34">
        <f t="shared" si="1"/>
        <v>29</v>
      </c>
      <c r="C40" s="34">
        <f t="shared" si="0"/>
        <v>2020</v>
      </c>
      <c r="D40" s="32">
        <f t="shared" si="2"/>
        <v>43831</v>
      </c>
      <c r="E40" s="33">
        <f t="shared" si="3"/>
        <v>2546961.759683514</v>
      </c>
      <c r="F40" s="46">
        <f t="shared" si="4"/>
        <v>-87751.236444650858</v>
      </c>
      <c r="G40" s="35">
        <f t="shared" si="5"/>
        <v>76818.81737357963</v>
      </c>
      <c r="H40" s="35">
        <f t="shared" si="6"/>
        <v>10932.419071071226</v>
      </c>
    </row>
    <row r="41" spans="2:8" ht="16" x14ac:dyDescent="0.2">
      <c r="B41" s="34">
        <f t="shared" si="1"/>
        <v>30</v>
      </c>
      <c r="C41" s="34">
        <f t="shared" si="0"/>
        <v>2020</v>
      </c>
      <c r="D41" s="32">
        <f t="shared" si="2"/>
        <v>43862</v>
      </c>
      <c r="E41" s="33">
        <f t="shared" si="3"/>
        <v>2469822.8639042112</v>
      </c>
      <c r="F41" s="46">
        <f t="shared" si="4"/>
        <v>-87751.236444650858</v>
      </c>
      <c r="G41" s="35">
        <f t="shared" si="5"/>
        <v>77138.895779302882</v>
      </c>
      <c r="H41" s="35">
        <f t="shared" si="6"/>
        <v>10612.340665347976</v>
      </c>
    </row>
    <row r="42" spans="2:8" ht="16" x14ac:dyDescent="0.2">
      <c r="B42" s="34">
        <f t="shared" si="1"/>
        <v>31</v>
      </c>
      <c r="C42" s="34">
        <f t="shared" si="0"/>
        <v>2020</v>
      </c>
      <c r="D42" s="32">
        <f t="shared" si="2"/>
        <v>43891</v>
      </c>
      <c r="E42" s="33">
        <f t="shared" si="3"/>
        <v>2392362.5560591612</v>
      </c>
      <c r="F42" s="46">
        <f t="shared" si="4"/>
        <v>-87751.236444650858</v>
      </c>
      <c r="G42" s="35">
        <f t="shared" si="5"/>
        <v>77460.307845049974</v>
      </c>
      <c r="H42" s="35">
        <f t="shared" si="6"/>
        <v>10290.92859960088</v>
      </c>
    </row>
    <row r="43" spans="2:8" ht="16" x14ac:dyDescent="0.2">
      <c r="B43" s="34">
        <f t="shared" si="1"/>
        <v>32</v>
      </c>
      <c r="C43" s="34">
        <f t="shared" si="0"/>
        <v>2020</v>
      </c>
      <c r="D43" s="32">
        <f t="shared" si="2"/>
        <v>43922</v>
      </c>
      <c r="E43" s="33">
        <f t="shared" si="3"/>
        <v>2314579.4969314234</v>
      </c>
      <c r="F43" s="46">
        <f t="shared" si="4"/>
        <v>-87751.236444650858</v>
      </c>
      <c r="G43" s="35">
        <f t="shared" si="5"/>
        <v>77783.059127737681</v>
      </c>
      <c r="H43" s="35">
        <f t="shared" si="6"/>
        <v>9968.177316913172</v>
      </c>
    </row>
    <row r="44" spans="2:8" ht="16" x14ac:dyDescent="0.2">
      <c r="B44" s="34">
        <f t="shared" si="1"/>
        <v>33</v>
      </c>
      <c r="C44" s="34">
        <f t="shared" si="0"/>
        <v>2020</v>
      </c>
      <c r="D44" s="32">
        <f t="shared" si="2"/>
        <v>43952</v>
      </c>
      <c r="E44" s="33">
        <f t="shared" si="3"/>
        <v>2236472.3417239869</v>
      </c>
      <c r="F44" s="46">
        <f t="shared" si="4"/>
        <v>-87751.236444650858</v>
      </c>
      <c r="G44" s="35">
        <f t="shared" si="5"/>
        <v>78107.15520743659</v>
      </c>
      <c r="H44" s="35">
        <f t="shared" si="6"/>
        <v>9644.0812372142645</v>
      </c>
    </row>
    <row r="45" spans="2:8" ht="16" x14ac:dyDescent="0.2">
      <c r="B45" s="34">
        <f t="shared" si="1"/>
        <v>34</v>
      </c>
      <c r="C45" s="34">
        <f t="shared" si="0"/>
        <v>2020</v>
      </c>
      <c r="D45" s="32">
        <f t="shared" si="2"/>
        <v>43983</v>
      </c>
      <c r="E45" s="33">
        <f t="shared" si="3"/>
        <v>2158039.7400365192</v>
      </c>
      <c r="F45" s="46">
        <f t="shared" si="4"/>
        <v>-87751.236444650858</v>
      </c>
      <c r="G45" s="35">
        <f t="shared" si="5"/>
        <v>78432.601687467584</v>
      </c>
      <c r="H45" s="35">
        <f t="shared" si="6"/>
        <v>9318.6347571832794</v>
      </c>
    </row>
    <row r="46" spans="2:8" ht="16" x14ac:dyDescent="0.2">
      <c r="B46" s="34">
        <f t="shared" si="1"/>
        <v>35</v>
      </c>
      <c r="C46" s="34">
        <f t="shared" si="0"/>
        <v>2020</v>
      </c>
      <c r="D46" s="32">
        <f t="shared" si="2"/>
        <v>44013</v>
      </c>
      <c r="E46" s="33">
        <f t="shared" si="3"/>
        <v>2079280.3358420206</v>
      </c>
      <c r="F46" s="46">
        <f t="shared" si="4"/>
        <v>-87751.236444650858</v>
      </c>
      <c r="G46" s="35">
        <f t="shared" si="5"/>
        <v>78759.404194498697</v>
      </c>
      <c r="H46" s="35">
        <f t="shared" si="6"/>
        <v>8991.8322501521634</v>
      </c>
    </row>
    <row r="47" spans="2:8" ht="16" x14ac:dyDescent="0.2">
      <c r="B47" s="34">
        <f t="shared" si="1"/>
        <v>36</v>
      </c>
      <c r="C47" s="34">
        <f t="shared" si="0"/>
        <v>2020</v>
      </c>
      <c r="D47" s="32">
        <f t="shared" si="2"/>
        <v>44044</v>
      </c>
      <c r="E47" s="33">
        <f t="shared" si="3"/>
        <v>2000192.7674633781</v>
      </c>
      <c r="F47" s="46">
        <f t="shared" si="4"/>
        <v>-87751.236444650858</v>
      </c>
      <c r="G47" s="35">
        <f t="shared" si="5"/>
        <v>79087.568378642434</v>
      </c>
      <c r="H47" s="35">
        <f t="shared" si="6"/>
        <v>8663.6680660084185</v>
      </c>
    </row>
    <row r="48" spans="2:8" ht="16" x14ac:dyDescent="0.2">
      <c r="B48" s="34">
        <f t="shared" si="1"/>
        <v>37</v>
      </c>
      <c r="C48" s="34">
        <f t="shared" si="0"/>
        <v>2020</v>
      </c>
      <c r="D48" s="32">
        <f t="shared" si="2"/>
        <v>44075</v>
      </c>
      <c r="E48" s="33">
        <f t="shared" si="3"/>
        <v>1920775.6675498248</v>
      </c>
      <c r="F48" s="46">
        <f t="shared" si="4"/>
        <v>-87751.236444650858</v>
      </c>
      <c r="G48" s="35">
        <f t="shared" si="5"/>
        <v>79417.099913553451</v>
      </c>
      <c r="H48" s="35">
        <f t="shared" si="6"/>
        <v>8334.1365310974088</v>
      </c>
    </row>
    <row r="49" spans="1:8" ht="16" x14ac:dyDescent="0.2">
      <c r="B49" s="34">
        <f t="shared" si="1"/>
        <v>38</v>
      </c>
      <c r="C49" s="34">
        <f t="shared" si="0"/>
        <v>2020</v>
      </c>
      <c r="D49" s="32">
        <f t="shared" si="2"/>
        <v>44105</v>
      </c>
      <c r="E49" s="33">
        <f t="shared" si="3"/>
        <v>1841027.6630532981</v>
      </c>
      <c r="F49" s="46">
        <f t="shared" si="4"/>
        <v>-87751.236444650858</v>
      </c>
      <c r="G49" s="35">
        <f t="shared" si="5"/>
        <v>79748.004496526584</v>
      </c>
      <c r="H49" s="35">
        <f t="shared" si="6"/>
        <v>8003.2319481242703</v>
      </c>
    </row>
    <row r="50" spans="1:8" ht="16" x14ac:dyDescent="0.2">
      <c r="B50" s="34">
        <f t="shared" si="1"/>
        <v>39</v>
      </c>
      <c r="C50" s="34">
        <f t="shared" si="0"/>
        <v>2020</v>
      </c>
      <c r="D50" s="32">
        <f t="shared" si="2"/>
        <v>44136</v>
      </c>
      <c r="E50" s="33">
        <f t="shared" si="3"/>
        <v>1760947.3752047026</v>
      </c>
      <c r="F50" s="46">
        <f t="shared" si="4"/>
        <v>-87751.236444650858</v>
      </c>
      <c r="G50" s="35">
        <f t="shared" si="5"/>
        <v>80080.287848595442</v>
      </c>
      <c r="H50" s="35">
        <f t="shared" si="6"/>
        <v>7670.9485960554093</v>
      </c>
    </row>
    <row r="51" spans="1:8" ht="16" x14ac:dyDescent="0.2">
      <c r="B51" s="34">
        <f t="shared" si="1"/>
        <v>40</v>
      </c>
      <c r="C51" s="34">
        <f t="shared" si="0"/>
        <v>2020</v>
      </c>
      <c r="D51" s="32">
        <f t="shared" si="2"/>
        <v>44166</v>
      </c>
      <c r="E51" s="33">
        <f t="shared" si="3"/>
        <v>1680533.4194900712</v>
      </c>
      <c r="F51" s="46">
        <f t="shared" si="4"/>
        <v>-87751.236444650858</v>
      </c>
      <c r="G51" s="35">
        <f t="shared" si="5"/>
        <v>80413.955714631258</v>
      </c>
      <c r="H51" s="35">
        <f t="shared" si="6"/>
        <v>7337.2807300195955</v>
      </c>
    </row>
    <row r="52" spans="1:8" ht="16" x14ac:dyDescent="0.2">
      <c r="B52" s="34">
        <f t="shared" si="1"/>
        <v>41</v>
      </c>
      <c r="C52" s="34">
        <f t="shared" si="0"/>
        <v>2021</v>
      </c>
      <c r="D52" s="32">
        <f t="shared" si="2"/>
        <v>44197</v>
      </c>
      <c r="E52" s="33">
        <f t="shared" si="3"/>
        <v>1599784.405626629</v>
      </c>
      <c r="F52" s="46">
        <f t="shared" si="4"/>
        <v>-87751.236444650858</v>
      </c>
      <c r="G52" s="35">
        <f t="shared" si="5"/>
        <v>80749.013863442233</v>
      </c>
      <c r="H52" s="35">
        <f t="shared" si="6"/>
        <v>7002.2225812086299</v>
      </c>
    </row>
    <row r="53" spans="1:8" ht="16" x14ac:dyDescent="0.2">
      <c r="B53" s="34">
        <f t="shared" si="1"/>
        <v>42</v>
      </c>
      <c r="C53" s="34">
        <f t="shared" si="0"/>
        <v>2021</v>
      </c>
      <c r="D53" s="32">
        <f t="shared" si="2"/>
        <v>44228</v>
      </c>
      <c r="E53" s="33">
        <f t="shared" si="3"/>
        <v>1518698.9375387558</v>
      </c>
      <c r="F53" s="46">
        <f t="shared" si="4"/>
        <v>-87751.236444650858</v>
      </c>
      <c r="G53" s="35">
        <f t="shared" si="5"/>
        <v>81085.468087873232</v>
      </c>
      <c r="H53" s="35">
        <f t="shared" si="6"/>
        <v>6665.7683567776212</v>
      </c>
    </row>
    <row r="54" spans="1:8" ht="16" x14ac:dyDescent="0.2">
      <c r="B54" s="34">
        <f t="shared" si="1"/>
        <v>43</v>
      </c>
      <c r="C54" s="34">
        <f t="shared" si="0"/>
        <v>2021</v>
      </c>
      <c r="D54" s="32">
        <f t="shared" si="2"/>
        <v>44256</v>
      </c>
      <c r="E54" s="33">
        <f t="shared" si="3"/>
        <v>1437275.6133338497</v>
      </c>
      <c r="F54" s="46">
        <f t="shared" si="4"/>
        <v>-87751.236444650858</v>
      </c>
      <c r="G54" s="35">
        <f t="shared" si="5"/>
        <v>81423.324204906035</v>
      </c>
      <c r="H54" s="35">
        <f t="shared" si="6"/>
        <v>6327.9122397448164</v>
      </c>
    </row>
    <row r="55" spans="1:8" ht="16" x14ac:dyDescent="0.2">
      <c r="B55" s="34">
        <f t="shared" si="1"/>
        <v>44</v>
      </c>
      <c r="C55" s="34">
        <f t="shared" si="0"/>
        <v>2021</v>
      </c>
      <c r="D55" s="32">
        <f t="shared" si="2"/>
        <v>44287</v>
      </c>
      <c r="E55" s="33">
        <f t="shared" si="3"/>
        <v>1355513.0252780898</v>
      </c>
      <c r="F55" s="46">
        <f t="shared" si="4"/>
        <v>-87751.236444650858</v>
      </c>
      <c r="G55" s="35">
        <f t="shared" si="5"/>
        <v>81762.588055759814</v>
      </c>
      <c r="H55" s="35">
        <f t="shared" si="6"/>
        <v>5988.6483888910407</v>
      </c>
    </row>
    <row r="56" spans="1:8" ht="16" x14ac:dyDescent="0.2">
      <c r="B56" s="34">
        <f t="shared" si="1"/>
        <v>45</v>
      </c>
      <c r="C56" s="34">
        <f t="shared" si="0"/>
        <v>2021</v>
      </c>
      <c r="D56" s="32">
        <f t="shared" si="2"/>
        <v>44317</v>
      </c>
      <c r="E56" s="33">
        <f t="shared" si="3"/>
        <v>1273409.7597720977</v>
      </c>
      <c r="F56" s="46">
        <f t="shared" si="4"/>
        <v>-87751.236444650858</v>
      </c>
      <c r="G56" s="35">
        <f t="shared" si="5"/>
        <v>82103.265505992153</v>
      </c>
      <c r="H56" s="35">
        <f t="shared" si="6"/>
        <v>5647.9709386587083</v>
      </c>
    </row>
    <row r="57" spans="1:8" ht="16" x14ac:dyDescent="0.2">
      <c r="B57" s="34">
        <f t="shared" si="1"/>
        <v>46</v>
      </c>
      <c r="C57" s="34">
        <f t="shared" si="0"/>
        <v>2021</v>
      </c>
      <c r="D57" s="32">
        <f t="shared" si="2"/>
        <v>44348</v>
      </c>
      <c r="E57" s="33">
        <f t="shared" si="3"/>
        <v>1190964.3973264974</v>
      </c>
      <c r="F57" s="46">
        <f t="shared" si="4"/>
        <v>-87751.236444650858</v>
      </c>
      <c r="G57" s="35">
        <f t="shared" si="5"/>
        <v>82445.362445600447</v>
      </c>
      <c r="H57" s="35">
        <f t="shared" si="6"/>
        <v>5305.8739990504073</v>
      </c>
    </row>
    <row r="58" spans="1:8" ht="16" x14ac:dyDescent="0.2">
      <c r="B58" s="34">
        <f t="shared" si="1"/>
        <v>47</v>
      </c>
      <c r="C58" s="34">
        <f t="shared" si="0"/>
        <v>2021</v>
      </c>
      <c r="D58" s="32">
        <f t="shared" si="2"/>
        <v>44378</v>
      </c>
      <c r="E58" s="33">
        <f t="shared" si="3"/>
        <v>1108175.5125373737</v>
      </c>
      <c r="F58" s="46">
        <f t="shared" si="4"/>
        <v>-87751.236444650858</v>
      </c>
      <c r="G58" s="35">
        <f t="shared" si="5"/>
        <v>82788.884789123782</v>
      </c>
      <c r="H58" s="35">
        <f t="shared" si="6"/>
        <v>4962.3516555270726</v>
      </c>
    </row>
    <row r="59" spans="1:8" ht="16" x14ac:dyDescent="0.2">
      <c r="B59" s="34">
        <f t="shared" si="1"/>
        <v>48</v>
      </c>
      <c r="C59" s="34">
        <f t="shared" si="0"/>
        <v>2021</v>
      </c>
      <c r="D59" s="32">
        <f t="shared" si="2"/>
        <v>44409</v>
      </c>
      <c r="E59" s="33">
        <f t="shared" si="3"/>
        <v>1025041.6740616285</v>
      </c>
      <c r="F59" s="46">
        <f t="shared" si="4"/>
        <v>-87751.236444650858</v>
      </c>
      <c r="G59" s="35">
        <f t="shared" si="5"/>
        <v>83133.838475745128</v>
      </c>
      <c r="H59" s="35">
        <f t="shared" si="6"/>
        <v>4617.3979689057242</v>
      </c>
    </row>
    <row r="60" spans="1:8" ht="16" x14ac:dyDescent="0.2">
      <c r="B60" s="34">
        <f t="shared" si="1"/>
        <v>49</v>
      </c>
      <c r="C60" s="34">
        <f t="shared" si="0"/>
        <v>2021</v>
      </c>
      <c r="D60" s="32">
        <f t="shared" si="2"/>
        <v>44440</v>
      </c>
      <c r="E60" s="33">
        <f t="shared" si="3"/>
        <v>941561.44459223445</v>
      </c>
      <c r="F60" s="46">
        <f t="shared" si="4"/>
        <v>-87751.236444650858</v>
      </c>
      <c r="G60" s="35">
        <f t="shared" si="5"/>
        <v>83480.229469394078</v>
      </c>
      <c r="H60" s="35">
        <f t="shared" si="6"/>
        <v>4271.0069752567861</v>
      </c>
    </row>
    <row r="61" spans="1:8" ht="16" x14ac:dyDescent="0.2">
      <c r="B61" s="34">
        <f t="shared" si="1"/>
        <v>50</v>
      </c>
      <c r="C61" s="34">
        <f t="shared" si="0"/>
        <v>2021</v>
      </c>
      <c r="D61" s="32">
        <f t="shared" si="2"/>
        <v>44470</v>
      </c>
      <c r="E61" s="33">
        <f t="shared" si="3"/>
        <v>857733.38083338458</v>
      </c>
      <c r="F61" s="46">
        <f t="shared" si="4"/>
        <v>-87751.236444650858</v>
      </c>
      <c r="G61" s="35">
        <f t="shared" si="5"/>
        <v>83828.063758849879</v>
      </c>
      <c r="H61" s="35">
        <f t="shared" si="6"/>
        <v>3923.172685800977</v>
      </c>
    </row>
    <row r="62" spans="1:8" ht="16" x14ac:dyDescent="0.2">
      <c r="B62" s="34">
        <f t="shared" si="1"/>
        <v>51</v>
      </c>
      <c r="C62" s="34">
        <f t="shared" si="0"/>
        <v>2021</v>
      </c>
      <c r="D62" s="32">
        <f t="shared" si="2"/>
        <v>44501</v>
      </c>
      <c r="E62" s="33">
        <f t="shared" si="3"/>
        <v>773556.03347553953</v>
      </c>
      <c r="F62" s="46">
        <f t="shared" si="4"/>
        <v>-87751.236444650858</v>
      </c>
      <c r="G62" s="35">
        <f t="shared" si="5"/>
        <v>84177.347357845094</v>
      </c>
      <c r="H62" s="35">
        <f t="shared" si="6"/>
        <v>3573.8890868057692</v>
      </c>
    </row>
    <row r="63" spans="1:8" ht="17" thickBot="1" x14ac:dyDescent="0.25">
      <c r="B63" s="34">
        <f t="shared" si="1"/>
        <v>52</v>
      </c>
      <c r="C63" s="34">
        <f t="shared" si="0"/>
        <v>2021</v>
      </c>
      <c r="D63" s="32">
        <f t="shared" si="2"/>
        <v>44531</v>
      </c>
      <c r="E63" s="33">
        <f t="shared" si="3"/>
        <v>689027.94717037003</v>
      </c>
      <c r="F63" s="46">
        <f t="shared" si="4"/>
        <v>-87751.236444650858</v>
      </c>
      <c r="G63" s="35">
        <f t="shared" si="5"/>
        <v>84528.086305169447</v>
      </c>
      <c r="H63" s="35">
        <f t="shared" si="6"/>
        <v>3223.150139481415</v>
      </c>
    </row>
    <row r="64" spans="1:8" ht="16" x14ac:dyDescent="0.2">
      <c r="A64" t="s">
        <v>81</v>
      </c>
      <c r="B64" s="47">
        <f t="shared" si="1"/>
        <v>53</v>
      </c>
      <c r="C64" s="48">
        <f t="shared" si="0"/>
        <v>2022</v>
      </c>
      <c r="D64" s="49">
        <f t="shared" si="2"/>
        <v>44562</v>
      </c>
      <c r="E64" s="50">
        <f t="shared" si="3"/>
        <v>604147.66050559573</v>
      </c>
      <c r="F64" s="51">
        <f t="shared" si="4"/>
        <v>-87751.236444650858</v>
      </c>
      <c r="G64" s="52">
        <f t="shared" si="5"/>
        <v>84880.286664774321</v>
      </c>
      <c r="H64" s="53">
        <f t="shared" si="6"/>
        <v>2870.9497798765419</v>
      </c>
    </row>
    <row r="65" spans="1:8" ht="16" x14ac:dyDescent="0.2">
      <c r="A65" t="s">
        <v>82</v>
      </c>
      <c r="B65" s="54">
        <f t="shared" si="1"/>
        <v>54</v>
      </c>
      <c r="C65" s="55">
        <f t="shared" si="0"/>
        <v>2022</v>
      </c>
      <c r="D65" s="56">
        <f t="shared" si="2"/>
        <v>44593</v>
      </c>
      <c r="E65" s="57">
        <f t="shared" si="3"/>
        <v>518913.70597971819</v>
      </c>
      <c r="F65" s="58">
        <f t="shared" si="4"/>
        <v>-87751.236444650858</v>
      </c>
      <c r="G65" s="59">
        <f t="shared" si="5"/>
        <v>85233.954525877547</v>
      </c>
      <c r="H65" s="60">
        <f t="shared" si="6"/>
        <v>2517.2819187733157</v>
      </c>
    </row>
    <row r="66" spans="1:8" ht="16" x14ac:dyDescent="0.2">
      <c r="A66" t="s">
        <v>83</v>
      </c>
      <c r="B66" s="54">
        <f t="shared" si="1"/>
        <v>55</v>
      </c>
      <c r="C66" s="55">
        <f t="shared" si="0"/>
        <v>2022</v>
      </c>
      <c r="D66" s="56">
        <f t="shared" si="2"/>
        <v>44621</v>
      </c>
      <c r="E66" s="57">
        <f t="shared" si="3"/>
        <v>433324.60997664952</v>
      </c>
      <c r="F66" s="58">
        <f t="shared" si="4"/>
        <v>-87751.236444650858</v>
      </c>
      <c r="G66" s="59">
        <f t="shared" si="5"/>
        <v>85589.096003068698</v>
      </c>
      <c r="H66" s="60">
        <f t="shared" si="6"/>
        <v>2162.1404415821594</v>
      </c>
    </row>
    <row r="67" spans="1:8" ht="16" x14ac:dyDescent="0.2">
      <c r="A67" t="s">
        <v>84</v>
      </c>
      <c r="B67" s="54">
        <f t="shared" si="1"/>
        <v>56</v>
      </c>
      <c r="C67" s="55">
        <f t="shared" si="0"/>
        <v>2022</v>
      </c>
      <c r="D67" s="56">
        <f t="shared" si="2"/>
        <v>44652</v>
      </c>
      <c r="E67" s="57">
        <f t="shared" si="3"/>
        <v>347378.89274023473</v>
      </c>
      <c r="F67" s="58">
        <f t="shared" si="4"/>
        <v>-87751.236444650858</v>
      </c>
      <c r="G67" s="59">
        <f t="shared" si="5"/>
        <v>85945.717236414814</v>
      </c>
      <c r="H67" s="60">
        <f t="shared" si="6"/>
        <v>1805.5192082360397</v>
      </c>
    </row>
    <row r="68" spans="1:8" ht="16" x14ac:dyDescent="0.2">
      <c r="A68" t="s">
        <v>85</v>
      </c>
      <c r="B68" s="54">
        <f t="shared" si="1"/>
        <v>57</v>
      </c>
      <c r="C68" s="55">
        <f t="shared" si="0"/>
        <v>2022</v>
      </c>
      <c r="D68" s="56">
        <f t="shared" si="2"/>
        <v>44682</v>
      </c>
      <c r="E68" s="57">
        <f t="shared" si="3"/>
        <v>261075.06834866817</v>
      </c>
      <c r="F68" s="58">
        <f t="shared" si="4"/>
        <v>-87751.236444650858</v>
      </c>
      <c r="G68" s="59">
        <f t="shared" si="5"/>
        <v>86303.824391566552</v>
      </c>
      <c r="H68" s="60">
        <f t="shared" si="6"/>
        <v>1447.4120530843113</v>
      </c>
    </row>
    <row r="69" spans="1:8" ht="16" x14ac:dyDescent="0.2">
      <c r="A69" t="s">
        <v>86</v>
      </c>
      <c r="B69" s="54">
        <f t="shared" si="1"/>
        <v>58</v>
      </c>
      <c r="C69" s="55">
        <f t="shared" si="0"/>
        <v>2022</v>
      </c>
      <c r="D69" s="56">
        <f t="shared" si="2"/>
        <v>44713</v>
      </c>
      <c r="E69" s="57">
        <f t="shared" si="3"/>
        <v>174411.64468880341</v>
      </c>
      <c r="F69" s="58">
        <f t="shared" si="4"/>
        <v>-87751.236444650858</v>
      </c>
      <c r="G69" s="59">
        <f t="shared" si="5"/>
        <v>86663.42365986474</v>
      </c>
      <c r="H69" s="60">
        <f t="shared" si="6"/>
        <v>1087.8127847861174</v>
      </c>
    </row>
    <row r="70" spans="1:8" ht="16" x14ac:dyDescent="0.2">
      <c r="A70" t="s">
        <v>87</v>
      </c>
      <c r="B70" s="54">
        <f t="shared" si="1"/>
        <v>59</v>
      </c>
      <c r="C70" s="55">
        <f t="shared" si="0"/>
        <v>2022</v>
      </c>
      <c r="D70" s="56">
        <f t="shared" si="2"/>
        <v>44743</v>
      </c>
      <c r="E70" s="57">
        <f t="shared" si="3"/>
        <v>87387.123430355903</v>
      </c>
      <c r="F70" s="58">
        <f t="shared" si="4"/>
        <v>-87751.236444650858</v>
      </c>
      <c r="G70" s="59">
        <f t="shared" si="5"/>
        <v>87024.521258447508</v>
      </c>
      <c r="H70" s="60">
        <f t="shared" si="6"/>
        <v>726.71518620334757</v>
      </c>
    </row>
    <row r="71" spans="1:8" ht="16" x14ac:dyDescent="0.2">
      <c r="A71" t="s">
        <v>88</v>
      </c>
      <c r="B71" s="54">
        <f t="shared" si="1"/>
        <v>60</v>
      </c>
      <c r="C71" s="55">
        <f t="shared" si="0"/>
        <v>2022</v>
      </c>
      <c r="D71" s="56">
        <f t="shared" si="2"/>
        <v>44774</v>
      </c>
      <c r="E71" s="57">
        <f t="shared" si="3"/>
        <v>-1.8044374883174896E-9</v>
      </c>
      <c r="F71" s="58">
        <f t="shared" si="4"/>
        <v>-87751.236444650858</v>
      </c>
      <c r="G71" s="59">
        <f t="shared" si="5"/>
        <v>87387.123430357708</v>
      </c>
      <c r="H71" s="60">
        <f t="shared" si="6"/>
        <v>364.11301429314966</v>
      </c>
    </row>
    <row r="72" spans="1:8" ht="16" x14ac:dyDescent="0.2">
      <c r="A72" t="s">
        <v>89</v>
      </c>
      <c r="B72" s="54" t="str">
        <f t="shared" si="1"/>
        <v>-</v>
      </c>
      <c r="C72" s="55" t="str">
        <f t="shared" si="0"/>
        <v>-</v>
      </c>
      <c r="D72" s="56" t="str">
        <f t="shared" si="2"/>
        <v>-</v>
      </c>
      <c r="E72" s="57">
        <f t="shared" si="3"/>
        <v>-1.8044374883174896E-9</v>
      </c>
      <c r="F72" s="58">
        <f t="shared" si="4"/>
        <v>0</v>
      </c>
      <c r="G72" s="59">
        <f t="shared" si="5"/>
        <v>0</v>
      </c>
      <c r="H72" s="60">
        <f t="shared" si="6"/>
        <v>0</v>
      </c>
    </row>
    <row r="73" spans="1:8" ht="16" x14ac:dyDescent="0.2">
      <c r="A73" t="s">
        <v>90</v>
      </c>
      <c r="B73" s="54" t="str">
        <f t="shared" si="1"/>
        <v>-</v>
      </c>
      <c r="C73" s="55" t="str">
        <f t="shared" si="0"/>
        <v>-</v>
      </c>
      <c r="D73" s="56" t="str">
        <f t="shared" si="2"/>
        <v>-</v>
      </c>
      <c r="E73" s="57">
        <f t="shared" si="3"/>
        <v>-1.8044374883174896E-9</v>
      </c>
      <c r="F73" s="58">
        <f t="shared" si="4"/>
        <v>0</v>
      </c>
      <c r="G73" s="59">
        <f t="shared" si="5"/>
        <v>0</v>
      </c>
      <c r="H73" s="60">
        <f t="shared" si="6"/>
        <v>0</v>
      </c>
    </row>
    <row r="74" spans="1:8" ht="16" x14ac:dyDescent="0.2">
      <c r="A74" t="s">
        <v>91</v>
      </c>
      <c r="B74" s="54" t="str">
        <f t="shared" si="1"/>
        <v>-</v>
      </c>
      <c r="C74" s="55" t="str">
        <f t="shared" si="0"/>
        <v>-</v>
      </c>
      <c r="D74" s="56" t="str">
        <f t="shared" si="2"/>
        <v>-</v>
      </c>
      <c r="E74" s="57">
        <f t="shared" si="3"/>
        <v>-1.8044374883174896E-9</v>
      </c>
      <c r="F74" s="58">
        <f t="shared" si="4"/>
        <v>0</v>
      </c>
      <c r="G74" s="59">
        <f t="shared" si="5"/>
        <v>0</v>
      </c>
      <c r="H74" s="60">
        <f t="shared" si="6"/>
        <v>0</v>
      </c>
    </row>
    <row r="75" spans="1:8" ht="17" thickBot="1" x14ac:dyDescent="0.25">
      <c r="A75" t="s">
        <v>92</v>
      </c>
      <c r="B75" s="61" t="str">
        <f t="shared" si="1"/>
        <v>-</v>
      </c>
      <c r="C75" s="62" t="str">
        <f t="shared" si="0"/>
        <v>-</v>
      </c>
      <c r="D75" s="63" t="str">
        <f t="shared" si="2"/>
        <v>-</v>
      </c>
      <c r="E75" s="64">
        <f t="shared" si="3"/>
        <v>-1.8044374883174896E-9</v>
      </c>
      <c r="F75" s="65">
        <f t="shared" si="4"/>
        <v>0</v>
      </c>
      <c r="G75" s="66">
        <f t="shared" si="5"/>
        <v>0</v>
      </c>
      <c r="H75" s="67">
        <f t="shared" si="6"/>
        <v>0</v>
      </c>
    </row>
    <row r="76" spans="1:8" ht="16" x14ac:dyDescent="0.2">
      <c r="B76" s="34" t="str">
        <f t="shared" si="1"/>
        <v>-</v>
      </c>
      <c r="C76" s="34" t="str">
        <f t="shared" ref="C76:C139" si="7">IF(B76="-","-",YEAR(D76))</f>
        <v>-</v>
      </c>
      <c r="D76" s="32" t="str">
        <f t="shared" si="2"/>
        <v>-</v>
      </c>
      <c r="E76" s="33">
        <f t="shared" si="3"/>
        <v>-1.8044374883174896E-9</v>
      </c>
      <c r="F76" s="46">
        <f t="shared" si="4"/>
        <v>0</v>
      </c>
      <c r="G76" s="35">
        <f t="shared" si="5"/>
        <v>0</v>
      </c>
      <c r="H76" s="35">
        <f t="shared" si="6"/>
        <v>0</v>
      </c>
    </row>
    <row r="77" spans="1:8" ht="16" x14ac:dyDescent="0.2">
      <c r="B77" s="34" t="str">
        <f t="shared" ref="B77:B140" si="8">IFERROR(IF((B76+1)&gt;$C$6,"-",B76+1),"-")</f>
        <v>-</v>
      </c>
      <c r="C77" s="34" t="str">
        <f t="shared" si="7"/>
        <v>-</v>
      </c>
      <c r="D77" s="32" t="str">
        <f t="shared" ref="D77:D140" si="9">IF(B77="-","-",EOMONTH(D76,0)+1)</f>
        <v>-</v>
      </c>
      <c r="E77" s="33">
        <f t="shared" ref="E77:E140" si="10">E76-G77</f>
        <v>-1.8044374883174896E-9</v>
      </c>
      <c r="F77" s="46">
        <f t="shared" ref="F77:F140" si="11">IF(D77&lt;=$D$2,+$C$8,0)</f>
        <v>0</v>
      </c>
      <c r="G77" s="35">
        <f t="shared" ref="G77:G140" si="12">-F77-H77</f>
        <v>0</v>
      </c>
      <c r="H77" s="35">
        <f t="shared" ref="H77:H140" si="13">IF(F77=0,0,E76*$C$7/12)</f>
        <v>0</v>
      </c>
    </row>
    <row r="78" spans="1:8" ht="16" x14ac:dyDescent="0.2">
      <c r="B78" s="34" t="str">
        <f t="shared" si="8"/>
        <v>-</v>
      </c>
      <c r="C78" s="34" t="str">
        <f t="shared" si="7"/>
        <v>-</v>
      </c>
      <c r="D78" s="32" t="str">
        <f t="shared" si="9"/>
        <v>-</v>
      </c>
      <c r="E78" s="33">
        <f t="shared" si="10"/>
        <v>-1.8044374883174896E-9</v>
      </c>
      <c r="F78" s="46">
        <f t="shared" si="11"/>
        <v>0</v>
      </c>
      <c r="G78" s="35">
        <f t="shared" si="12"/>
        <v>0</v>
      </c>
      <c r="H78" s="35">
        <f t="shared" si="13"/>
        <v>0</v>
      </c>
    </row>
    <row r="79" spans="1:8" ht="16" x14ac:dyDescent="0.2">
      <c r="B79" s="34" t="str">
        <f t="shared" si="8"/>
        <v>-</v>
      </c>
      <c r="C79" s="34" t="str">
        <f t="shared" si="7"/>
        <v>-</v>
      </c>
      <c r="D79" s="32" t="str">
        <f t="shared" si="9"/>
        <v>-</v>
      </c>
      <c r="E79" s="33">
        <f t="shared" si="10"/>
        <v>-1.8044374883174896E-9</v>
      </c>
      <c r="F79" s="46">
        <f t="shared" si="11"/>
        <v>0</v>
      </c>
      <c r="G79" s="35">
        <f t="shared" si="12"/>
        <v>0</v>
      </c>
      <c r="H79" s="35">
        <f t="shared" si="13"/>
        <v>0</v>
      </c>
    </row>
    <row r="80" spans="1:8" ht="16" x14ac:dyDescent="0.2">
      <c r="B80" s="34" t="str">
        <f t="shared" si="8"/>
        <v>-</v>
      </c>
      <c r="C80" s="34" t="str">
        <f t="shared" si="7"/>
        <v>-</v>
      </c>
      <c r="D80" s="32" t="str">
        <f t="shared" si="9"/>
        <v>-</v>
      </c>
      <c r="E80" s="33">
        <f t="shared" si="10"/>
        <v>-1.8044374883174896E-9</v>
      </c>
      <c r="F80" s="46">
        <f t="shared" si="11"/>
        <v>0</v>
      </c>
      <c r="G80" s="35">
        <f t="shared" si="12"/>
        <v>0</v>
      </c>
      <c r="H80" s="35">
        <f t="shared" si="13"/>
        <v>0</v>
      </c>
    </row>
    <row r="81" spans="2:8" ht="16" x14ac:dyDescent="0.2">
      <c r="B81" s="34" t="str">
        <f t="shared" si="8"/>
        <v>-</v>
      </c>
      <c r="C81" s="34" t="str">
        <f t="shared" si="7"/>
        <v>-</v>
      </c>
      <c r="D81" s="32" t="str">
        <f t="shared" si="9"/>
        <v>-</v>
      </c>
      <c r="E81" s="33">
        <f t="shared" si="10"/>
        <v>-1.8044374883174896E-9</v>
      </c>
      <c r="F81" s="46">
        <f t="shared" si="11"/>
        <v>0</v>
      </c>
      <c r="G81" s="35">
        <f t="shared" si="12"/>
        <v>0</v>
      </c>
      <c r="H81" s="35">
        <f t="shared" si="13"/>
        <v>0</v>
      </c>
    </row>
    <row r="82" spans="2:8" ht="16" x14ac:dyDescent="0.2">
      <c r="B82" s="34" t="str">
        <f t="shared" si="8"/>
        <v>-</v>
      </c>
      <c r="C82" s="34" t="str">
        <f t="shared" si="7"/>
        <v>-</v>
      </c>
      <c r="D82" s="32" t="str">
        <f t="shared" si="9"/>
        <v>-</v>
      </c>
      <c r="E82" s="33">
        <f t="shared" si="10"/>
        <v>-1.8044374883174896E-9</v>
      </c>
      <c r="F82" s="46">
        <f t="shared" si="11"/>
        <v>0</v>
      </c>
      <c r="G82" s="35">
        <f t="shared" si="12"/>
        <v>0</v>
      </c>
      <c r="H82" s="35">
        <f t="shared" si="13"/>
        <v>0</v>
      </c>
    </row>
    <row r="83" spans="2:8" ht="16" x14ac:dyDescent="0.2">
      <c r="B83" s="34" t="str">
        <f t="shared" si="8"/>
        <v>-</v>
      </c>
      <c r="C83" s="34" t="str">
        <f t="shared" si="7"/>
        <v>-</v>
      </c>
      <c r="D83" s="32" t="str">
        <f t="shared" si="9"/>
        <v>-</v>
      </c>
      <c r="E83" s="33">
        <f t="shared" si="10"/>
        <v>-1.8044374883174896E-9</v>
      </c>
      <c r="F83" s="46">
        <f t="shared" si="11"/>
        <v>0</v>
      </c>
      <c r="G83" s="35">
        <f t="shared" si="12"/>
        <v>0</v>
      </c>
      <c r="H83" s="35">
        <f t="shared" si="13"/>
        <v>0</v>
      </c>
    </row>
    <row r="84" spans="2:8" ht="16" x14ac:dyDescent="0.2">
      <c r="B84" s="34" t="str">
        <f t="shared" si="8"/>
        <v>-</v>
      </c>
      <c r="C84" s="34" t="str">
        <f t="shared" si="7"/>
        <v>-</v>
      </c>
      <c r="D84" s="32" t="str">
        <f t="shared" si="9"/>
        <v>-</v>
      </c>
      <c r="E84" s="33">
        <f t="shared" si="10"/>
        <v>-1.8044374883174896E-9</v>
      </c>
      <c r="F84" s="46">
        <f t="shared" si="11"/>
        <v>0</v>
      </c>
      <c r="G84" s="35">
        <f t="shared" si="12"/>
        <v>0</v>
      </c>
      <c r="H84" s="35">
        <f t="shared" si="13"/>
        <v>0</v>
      </c>
    </row>
    <row r="85" spans="2:8" ht="16" x14ac:dyDescent="0.2">
      <c r="B85" s="34" t="str">
        <f t="shared" si="8"/>
        <v>-</v>
      </c>
      <c r="C85" s="34" t="str">
        <f t="shared" si="7"/>
        <v>-</v>
      </c>
      <c r="D85" s="32" t="str">
        <f t="shared" si="9"/>
        <v>-</v>
      </c>
      <c r="E85" s="33">
        <f t="shared" si="10"/>
        <v>-1.8044374883174896E-9</v>
      </c>
      <c r="F85" s="46">
        <f t="shared" si="11"/>
        <v>0</v>
      </c>
      <c r="G85" s="35">
        <f t="shared" si="12"/>
        <v>0</v>
      </c>
      <c r="H85" s="35">
        <f t="shared" si="13"/>
        <v>0</v>
      </c>
    </row>
    <row r="86" spans="2:8" ht="16" x14ac:dyDescent="0.2">
      <c r="B86" s="34" t="str">
        <f t="shared" si="8"/>
        <v>-</v>
      </c>
      <c r="C86" s="34" t="str">
        <f t="shared" si="7"/>
        <v>-</v>
      </c>
      <c r="D86" s="32" t="str">
        <f t="shared" si="9"/>
        <v>-</v>
      </c>
      <c r="E86" s="33">
        <f t="shared" si="10"/>
        <v>-1.8044374883174896E-9</v>
      </c>
      <c r="F86" s="46">
        <f t="shared" si="11"/>
        <v>0</v>
      </c>
      <c r="G86" s="35">
        <f t="shared" si="12"/>
        <v>0</v>
      </c>
      <c r="H86" s="35">
        <f t="shared" si="13"/>
        <v>0</v>
      </c>
    </row>
    <row r="87" spans="2:8" ht="16" x14ac:dyDescent="0.2">
      <c r="B87" s="34" t="str">
        <f t="shared" si="8"/>
        <v>-</v>
      </c>
      <c r="C87" s="34" t="str">
        <f t="shared" si="7"/>
        <v>-</v>
      </c>
      <c r="D87" s="32" t="str">
        <f t="shared" si="9"/>
        <v>-</v>
      </c>
      <c r="E87" s="33">
        <f t="shared" si="10"/>
        <v>-1.8044374883174896E-9</v>
      </c>
      <c r="F87" s="46">
        <f t="shared" si="11"/>
        <v>0</v>
      </c>
      <c r="G87" s="35">
        <f t="shared" si="12"/>
        <v>0</v>
      </c>
      <c r="H87" s="35">
        <f t="shared" si="13"/>
        <v>0</v>
      </c>
    </row>
    <row r="88" spans="2:8" ht="16" x14ac:dyDescent="0.2">
      <c r="B88" s="34" t="str">
        <f t="shared" si="8"/>
        <v>-</v>
      </c>
      <c r="C88" s="34" t="str">
        <f t="shared" si="7"/>
        <v>-</v>
      </c>
      <c r="D88" s="32" t="str">
        <f t="shared" si="9"/>
        <v>-</v>
      </c>
      <c r="E88" s="33">
        <f t="shared" si="10"/>
        <v>-1.8044374883174896E-9</v>
      </c>
      <c r="F88" s="46">
        <f t="shared" si="11"/>
        <v>0</v>
      </c>
      <c r="G88" s="35">
        <f t="shared" si="12"/>
        <v>0</v>
      </c>
      <c r="H88" s="35">
        <f t="shared" si="13"/>
        <v>0</v>
      </c>
    </row>
    <row r="89" spans="2:8" ht="16" x14ac:dyDescent="0.2">
      <c r="B89" s="34" t="str">
        <f t="shared" si="8"/>
        <v>-</v>
      </c>
      <c r="C89" s="34" t="str">
        <f t="shared" si="7"/>
        <v>-</v>
      </c>
      <c r="D89" s="32" t="str">
        <f t="shared" si="9"/>
        <v>-</v>
      </c>
      <c r="E89" s="33">
        <f t="shared" si="10"/>
        <v>-1.8044374883174896E-9</v>
      </c>
      <c r="F89" s="46">
        <f t="shared" si="11"/>
        <v>0</v>
      </c>
      <c r="G89" s="35">
        <f t="shared" si="12"/>
        <v>0</v>
      </c>
      <c r="H89" s="35">
        <f t="shared" si="13"/>
        <v>0</v>
      </c>
    </row>
    <row r="90" spans="2:8" ht="16" x14ac:dyDescent="0.2">
      <c r="B90" s="34" t="str">
        <f t="shared" si="8"/>
        <v>-</v>
      </c>
      <c r="C90" s="34" t="str">
        <f t="shared" si="7"/>
        <v>-</v>
      </c>
      <c r="D90" s="32" t="str">
        <f t="shared" si="9"/>
        <v>-</v>
      </c>
      <c r="E90" s="33">
        <f t="shared" si="10"/>
        <v>-1.8044374883174896E-9</v>
      </c>
      <c r="F90" s="46">
        <f t="shared" si="11"/>
        <v>0</v>
      </c>
      <c r="G90" s="35">
        <f t="shared" si="12"/>
        <v>0</v>
      </c>
      <c r="H90" s="35">
        <f t="shared" si="13"/>
        <v>0</v>
      </c>
    </row>
    <row r="91" spans="2:8" ht="16" x14ac:dyDescent="0.2">
      <c r="B91" s="34" t="str">
        <f t="shared" si="8"/>
        <v>-</v>
      </c>
      <c r="C91" s="34" t="str">
        <f t="shared" si="7"/>
        <v>-</v>
      </c>
      <c r="D91" s="32" t="str">
        <f t="shared" si="9"/>
        <v>-</v>
      </c>
      <c r="E91" s="33">
        <f t="shared" si="10"/>
        <v>-1.8044374883174896E-9</v>
      </c>
      <c r="F91" s="46">
        <f t="shared" si="11"/>
        <v>0</v>
      </c>
      <c r="G91" s="35">
        <f t="shared" si="12"/>
        <v>0</v>
      </c>
      <c r="H91" s="35">
        <f t="shared" si="13"/>
        <v>0</v>
      </c>
    </row>
    <row r="92" spans="2:8" ht="16" x14ac:dyDescent="0.2">
      <c r="B92" s="34" t="str">
        <f t="shared" si="8"/>
        <v>-</v>
      </c>
      <c r="C92" s="34" t="str">
        <f t="shared" si="7"/>
        <v>-</v>
      </c>
      <c r="D92" s="32" t="str">
        <f t="shared" si="9"/>
        <v>-</v>
      </c>
      <c r="E92" s="33">
        <f t="shared" si="10"/>
        <v>-1.8044374883174896E-9</v>
      </c>
      <c r="F92" s="46">
        <f t="shared" si="11"/>
        <v>0</v>
      </c>
      <c r="G92" s="35">
        <f t="shared" si="12"/>
        <v>0</v>
      </c>
      <c r="H92" s="35">
        <f t="shared" si="13"/>
        <v>0</v>
      </c>
    </row>
    <row r="93" spans="2:8" ht="16" x14ac:dyDescent="0.2">
      <c r="B93" s="34" t="str">
        <f t="shared" si="8"/>
        <v>-</v>
      </c>
      <c r="C93" s="34" t="str">
        <f t="shared" si="7"/>
        <v>-</v>
      </c>
      <c r="D93" s="32" t="str">
        <f t="shared" si="9"/>
        <v>-</v>
      </c>
      <c r="E93" s="33">
        <f t="shared" si="10"/>
        <v>-1.8044374883174896E-9</v>
      </c>
      <c r="F93" s="46">
        <f t="shared" si="11"/>
        <v>0</v>
      </c>
      <c r="G93" s="35">
        <f t="shared" si="12"/>
        <v>0</v>
      </c>
      <c r="H93" s="35">
        <f t="shared" si="13"/>
        <v>0</v>
      </c>
    </row>
    <row r="94" spans="2:8" ht="16" x14ac:dyDescent="0.2">
      <c r="B94" s="34" t="str">
        <f t="shared" si="8"/>
        <v>-</v>
      </c>
      <c r="C94" s="34" t="str">
        <f t="shared" si="7"/>
        <v>-</v>
      </c>
      <c r="D94" s="32" t="str">
        <f t="shared" si="9"/>
        <v>-</v>
      </c>
      <c r="E94" s="33">
        <f t="shared" si="10"/>
        <v>-1.8044374883174896E-9</v>
      </c>
      <c r="F94" s="46">
        <f t="shared" si="11"/>
        <v>0</v>
      </c>
      <c r="G94" s="35">
        <f t="shared" si="12"/>
        <v>0</v>
      </c>
      <c r="H94" s="35">
        <f t="shared" si="13"/>
        <v>0</v>
      </c>
    </row>
    <row r="95" spans="2:8" ht="16" x14ac:dyDescent="0.2">
      <c r="B95" s="34" t="str">
        <f t="shared" si="8"/>
        <v>-</v>
      </c>
      <c r="C95" s="34" t="str">
        <f t="shared" si="7"/>
        <v>-</v>
      </c>
      <c r="D95" s="32" t="str">
        <f t="shared" si="9"/>
        <v>-</v>
      </c>
      <c r="E95" s="33">
        <f t="shared" si="10"/>
        <v>-1.8044374883174896E-9</v>
      </c>
      <c r="F95" s="46">
        <f t="shared" si="11"/>
        <v>0</v>
      </c>
      <c r="G95" s="35">
        <f t="shared" si="12"/>
        <v>0</v>
      </c>
      <c r="H95" s="35">
        <f t="shared" si="13"/>
        <v>0</v>
      </c>
    </row>
    <row r="96" spans="2:8" ht="16" x14ac:dyDescent="0.2">
      <c r="B96" s="34" t="str">
        <f t="shared" si="8"/>
        <v>-</v>
      </c>
      <c r="C96" s="34" t="str">
        <f t="shared" si="7"/>
        <v>-</v>
      </c>
      <c r="D96" s="32" t="str">
        <f t="shared" si="9"/>
        <v>-</v>
      </c>
      <c r="E96" s="33">
        <f t="shared" si="10"/>
        <v>-1.8044374883174896E-9</v>
      </c>
      <c r="F96" s="46">
        <f t="shared" si="11"/>
        <v>0</v>
      </c>
      <c r="G96" s="35">
        <f t="shared" si="12"/>
        <v>0</v>
      </c>
      <c r="H96" s="35">
        <f t="shared" si="13"/>
        <v>0</v>
      </c>
    </row>
    <row r="97" spans="2:8" ht="16" x14ac:dyDescent="0.2">
      <c r="B97" s="34" t="str">
        <f t="shared" si="8"/>
        <v>-</v>
      </c>
      <c r="C97" s="34" t="str">
        <f t="shared" si="7"/>
        <v>-</v>
      </c>
      <c r="D97" s="32" t="str">
        <f t="shared" si="9"/>
        <v>-</v>
      </c>
      <c r="E97" s="33">
        <f t="shared" si="10"/>
        <v>-1.8044374883174896E-9</v>
      </c>
      <c r="F97" s="46">
        <f t="shared" si="11"/>
        <v>0</v>
      </c>
      <c r="G97" s="35">
        <f t="shared" si="12"/>
        <v>0</v>
      </c>
      <c r="H97" s="35">
        <f t="shared" si="13"/>
        <v>0</v>
      </c>
    </row>
    <row r="98" spans="2:8" ht="16" x14ac:dyDescent="0.2">
      <c r="B98" s="34" t="str">
        <f t="shared" si="8"/>
        <v>-</v>
      </c>
      <c r="C98" s="34" t="str">
        <f t="shared" si="7"/>
        <v>-</v>
      </c>
      <c r="D98" s="32" t="str">
        <f t="shared" si="9"/>
        <v>-</v>
      </c>
      <c r="E98" s="33">
        <f t="shared" si="10"/>
        <v>-1.8044374883174896E-9</v>
      </c>
      <c r="F98" s="46">
        <f t="shared" si="11"/>
        <v>0</v>
      </c>
      <c r="G98" s="35">
        <f t="shared" si="12"/>
        <v>0</v>
      </c>
      <c r="H98" s="35">
        <f t="shared" si="13"/>
        <v>0</v>
      </c>
    </row>
    <row r="99" spans="2:8" ht="16" x14ac:dyDescent="0.2">
      <c r="B99" s="34" t="str">
        <f t="shared" si="8"/>
        <v>-</v>
      </c>
      <c r="C99" s="34" t="str">
        <f t="shared" si="7"/>
        <v>-</v>
      </c>
      <c r="D99" s="32" t="str">
        <f t="shared" si="9"/>
        <v>-</v>
      </c>
      <c r="E99" s="33">
        <f t="shared" si="10"/>
        <v>-1.8044374883174896E-9</v>
      </c>
      <c r="F99" s="46">
        <f t="shared" si="11"/>
        <v>0</v>
      </c>
      <c r="G99" s="35">
        <f t="shared" si="12"/>
        <v>0</v>
      </c>
      <c r="H99" s="35">
        <f t="shared" si="13"/>
        <v>0</v>
      </c>
    </row>
    <row r="100" spans="2:8" ht="16" x14ac:dyDescent="0.2">
      <c r="B100" s="34" t="str">
        <f t="shared" si="8"/>
        <v>-</v>
      </c>
      <c r="C100" s="34" t="str">
        <f t="shared" si="7"/>
        <v>-</v>
      </c>
      <c r="D100" s="32" t="str">
        <f t="shared" si="9"/>
        <v>-</v>
      </c>
      <c r="E100" s="33">
        <f t="shared" si="10"/>
        <v>-1.8044374883174896E-9</v>
      </c>
      <c r="F100" s="46">
        <f t="shared" si="11"/>
        <v>0</v>
      </c>
      <c r="G100" s="35">
        <f t="shared" si="12"/>
        <v>0</v>
      </c>
      <c r="H100" s="35">
        <f t="shared" si="13"/>
        <v>0</v>
      </c>
    </row>
    <row r="101" spans="2:8" ht="16" x14ac:dyDescent="0.2">
      <c r="B101" s="34" t="str">
        <f t="shared" si="8"/>
        <v>-</v>
      </c>
      <c r="C101" s="34" t="str">
        <f t="shared" si="7"/>
        <v>-</v>
      </c>
      <c r="D101" s="32" t="str">
        <f t="shared" si="9"/>
        <v>-</v>
      </c>
      <c r="E101" s="33">
        <f t="shared" si="10"/>
        <v>-1.8044374883174896E-9</v>
      </c>
      <c r="F101" s="46">
        <f t="shared" si="11"/>
        <v>0</v>
      </c>
      <c r="G101" s="35">
        <f t="shared" si="12"/>
        <v>0</v>
      </c>
      <c r="H101" s="35">
        <f t="shared" si="13"/>
        <v>0</v>
      </c>
    </row>
    <row r="102" spans="2:8" ht="16" x14ac:dyDescent="0.2">
      <c r="B102" s="34" t="str">
        <f t="shared" si="8"/>
        <v>-</v>
      </c>
      <c r="C102" s="34" t="str">
        <f t="shared" si="7"/>
        <v>-</v>
      </c>
      <c r="D102" s="32" t="str">
        <f t="shared" si="9"/>
        <v>-</v>
      </c>
      <c r="E102" s="33">
        <f t="shared" si="10"/>
        <v>-1.8044374883174896E-9</v>
      </c>
      <c r="F102" s="46">
        <f t="shared" si="11"/>
        <v>0</v>
      </c>
      <c r="G102" s="35">
        <f t="shared" si="12"/>
        <v>0</v>
      </c>
      <c r="H102" s="35">
        <f t="shared" si="13"/>
        <v>0</v>
      </c>
    </row>
    <row r="103" spans="2:8" ht="16" x14ac:dyDescent="0.2">
      <c r="B103" s="34" t="str">
        <f t="shared" si="8"/>
        <v>-</v>
      </c>
      <c r="C103" s="34" t="str">
        <f t="shared" si="7"/>
        <v>-</v>
      </c>
      <c r="D103" s="32" t="str">
        <f t="shared" si="9"/>
        <v>-</v>
      </c>
      <c r="E103" s="33">
        <f t="shared" si="10"/>
        <v>-1.8044374883174896E-9</v>
      </c>
      <c r="F103" s="46">
        <f t="shared" si="11"/>
        <v>0</v>
      </c>
      <c r="G103" s="35">
        <f t="shared" si="12"/>
        <v>0</v>
      </c>
      <c r="H103" s="35">
        <f t="shared" si="13"/>
        <v>0</v>
      </c>
    </row>
    <row r="104" spans="2:8" ht="16" x14ac:dyDescent="0.2">
      <c r="B104" s="34" t="str">
        <f t="shared" si="8"/>
        <v>-</v>
      </c>
      <c r="C104" s="34" t="str">
        <f t="shared" si="7"/>
        <v>-</v>
      </c>
      <c r="D104" s="32" t="str">
        <f t="shared" si="9"/>
        <v>-</v>
      </c>
      <c r="E104" s="33">
        <f t="shared" si="10"/>
        <v>-1.8044374883174896E-9</v>
      </c>
      <c r="F104" s="46">
        <f t="shared" si="11"/>
        <v>0</v>
      </c>
      <c r="G104" s="35">
        <f t="shared" si="12"/>
        <v>0</v>
      </c>
      <c r="H104" s="35">
        <f t="shared" si="13"/>
        <v>0</v>
      </c>
    </row>
    <row r="105" spans="2:8" ht="16" x14ac:dyDescent="0.2">
      <c r="B105" s="34" t="str">
        <f t="shared" si="8"/>
        <v>-</v>
      </c>
      <c r="C105" s="34" t="str">
        <f t="shared" si="7"/>
        <v>-</v>
      </c>
      <c r="D105" s="32" t="str">
        <f t="shared" si="9"/>
        <v>-</v>
      </c>
      <c r="E105" s="33">
        <f t="shared" si="10"/>
        <v>-1.8044374883174896E-9</v>
      </c>
      <c r="F105" s="46">
        <f t="shared" si="11"/>
        <v>0</v>
      </c>
      <c r="G105" s="35">
        <f t="shared" si="12"/>
        <v>0</v>
      </c>
      <c r="H105" s="35">
        <f t="shared" si="13"/>
        <v>0</v>
      </c>
    </row>
    <row r="106" spans="2:8" ht="16" x14ac:dyDescent="0.2">
      <c r="B106" s="34" t="str">
        <f t="shared" si="8"/>
        <v>-</v>
      </c>
      <c r="C106" s="34" t="str">
        <f t="shared" si="7"/>
        <v>-</v>
      </c>
      <c r="D106" s="32" t="str">
        <f t="shared" si="9"/>
        <v>-</v>
      </c>
      <c r="E106" s="33">
        <f t="shared" si="10"/>
        <v>-1.8044374883174896E-9</v>
      </c>
      <c r="F106" s="46">
        <f t="shared" si="11"/>
        <v>0</v>
      </c>
      <c r="G106" s="35">
        <f t="shared" si="12"/>
        <v>0</v>
      </c>
      <c r="H106" s="35">
        <f t="shared" si="13"/>
        <v>0</v>
      </c>
    </row>
    <row r="107" spans="2:8" ht="16" x14ac:dyDescent="0.2">
      <c r="B107" s="34" t="str">
        <f t="shared" si="8"/>
        <v>-</v>
      </c>
      <c r="C107" s="34" t="str">
        <f t="shared" si="7"/>
        <v>-</v>
      </c>
      <c r="D107" s="32" t="str">
        <f t="shared" si="9"/>
        <v>-</v>
      </c>
      <c r="E107" s="33">
        <f t="shared" si="10"/>
        <v>-1.8044374883174896E-9</v>
      </c>
      <c r="F107" s="46">
        <f t="shared" si="11"/>
        <v>0</v>
      </c>
      <c r="G107" s="35">
        <f t="shared" si="12"/>
        <v>0</v>
      </c>
      <c r="H107" s="35">
        <f t="shared" si="13"/>
        <v>0</v>
      </c>
    </row>
    <row r="108" spans="2:8" ht="16" x14ac:dyDescent="0.2">
      <c r="B108" s="34" t="str">
        <f t="shared" si="8"/>
        <v>-</v>
      </c>
      <c r="C108" s="34" t="str">
        <f t="shared" si="7"/>
        <v>-</v>
      </c>
      <c r="D108" s="32" t="str">
        <f t="shared" si="9"/>
        <v>-</v>
      </c>
      <c r="E108" s="33">
        <f t="shared" si="10"/>
        <v>-1.8044374883174896E-9</v>
      </c>
      <c r="F108" s="46">
        <f t="shared" si="11"/>
        <v>0</v>
      </c>
      <c r="G108" s="35">
        <f t="shared" si="12"/>
        <v>0</v>
      </c>
      <c r="H108" s="35">
        <f t="shared" si="13"/>
        <v>0</v>
      </c>
    </row>
    <row r="109" spans="2:8" ht="16" x14ac:dyDescent="0.2">
      <c r="B109" s="34" t="str">
        <f t="shared" si="8"/>
        <v>-</v>
      </c>
      <c r="C109" s="34" t="str">
        <f t="shared" si="7"/>
        <v>-</v>
      </c>
      <c r="D109" s="32" t="str">
        <f t="shared" si="9"/>
        <v>-</v>
      </c>
      <c r="E109" s="33">
        <f t="shared" si="10"/>
        <v>-1.8044374883174896E-9</v>
      </c>
      <c r="F109" s="46">
        <f t="shared" si="11"/>
        <v>0</v>
      </c>
      <c r="G109" s="35">
        <f t="shared" si="12"/>
        <v>0</v>
      </c>
      <c r="H109" s="35">
        <f t="shared" si="13"/>
        <v>0</v>
      </c>
    </row>
    <row r="110" spans="2:8" ht="16" x14ac:dyDescent="0.2">
      <c r="B110" s="34" t="str">
        <f t="shared" si="8"/>
        <v>-</v>
      </c>
      <c r="C110" s="34" t="str">
        <f t="shared" si="7"/>
        <v>-</v>
      </c>
      <c r="D110" s="32" t="str">
        <f t="shared" si="9"/>
        <v>-</v>
      </c>
      <c r="E110" s="33">
        <f t="shared" si="10"/>
        <v>-1.8044374883174896E-9</v>
      </c>
      <c r="F110" s="46">
        <f t="shared" si="11"/>
        <v>0</v>
      </c>
      <c r="G110" s="35">
        <f t="shared" si="12"/>
        <v>0</v>
      </c>
      <c r="H110" s="35">
        <f t="shared" si="13"/>
        <v>0</v>
      </c>
    </row>
    <row r="111" spans="2:8" ht="16" x14ac:dyDescent="0.2">
      <c r="B111" s="34" t="str">
        <f t="shared" si="8"/>
        <v>-</v>
      </c>
      <c r="C111" s="34" t="str">
        <f t="shared" si="7"/>
        <v>-</v>
      </c>
      <c r="D111" s="32" t="str">
        <f t="shared" si="9"/>
        <v>-</v>
      </c>
      <c r="E111" s="33">
        <f t="shared" si="10"/>
        <v>-1.8044374883174896E-9</v>
      </c>
      <c r="F111" s="46">
        <f t="shared" si="11"/>
        <v>0</v>
      </c>
      <c r="G111" s="35">
        <f t="shared" si="12"/>
        <v>0</v>
      </c>
      <c r="H111" s="35">
        <f t="shared" si="13"/>
        <v>0</v>
      </c>
    </row>
    <row r="112" spans="2:8" ht="16" x14ac:dyDescent="0.2">
      <c r="B112" s="34" t="str">
        <f t="shared" si="8"/>
        <v>-</v>
      </c>
      <c r="C112" s="34" t="str">
        <f t="shared" si="7"/>
        <v>-</v>
      </c>
      <c r="D112" s="32" t="str">
        <f t="shared" si="9"/>
        <v>-</v>
      </c>
      <c r="E112" s="33">
        <f t="shared" si="10"/>
        <v>-1.8044374883174896E-9</v>
      </c>
      <c r="F112" s="46">
        <f t="shared" si="11"/>
        <v>0</v>
      </c>
      <c r="G112" s="35">
        <f t="shared" si="12"/>
        <v>0</v>
      </c>
      <c r="H112" s="35">
        <f t="shared" si="13"/>
        <v>0</v>
      </c>
    </row>
    <row r="113" spans="2:8" ht="16" x14ac:dyDescent="0.2">
      <c r="B113" s="34" t="str">
        <f t="shared" si="8"/>
        <v>-</v>
      </c>
      <c r="C113" s="34" t="str">
        <f t="shared" si="7"/>
        <v>-</v>
      </c>
      <c r="D113" s="32" t="str">
        <f t="shared" si="9"/>
        <v>-</v>
      </c>
      <c r="E113" s="33">
        <f t="shared" si="10"/>
        <v>-1.8044374883174896E-9</v>
      </c>
      <c r="F113" s="46">
        <f t="shared" si="11"/>
        <v>0</v>
      </c>
      <c r="G113" s="35">
        <f t="shared" si="12"/>
        <v>0</v>
      </c>
      <c r="H113" s="35">
        <f t="shared" si="13"/>
        <v>0</v>
      </c>
    </row>
    <row r="114" spans="2:8" ht="16" x14ac:dyDescent="0.2">
      <c r="B114" s="34" t="str">
        <f t="shared" si="8"/>
        <v>-</v>
      </c>
      <c r="C114" s="34" t="str">
        <f t="shared" si="7"/>
        <v>-</v>
      </c>
      <c r="D114" s="32" t="str">
        <f t="shared" si="9"/>
        <v>-</v>
      </c>
      <c r="E114" s="33">
        <f t="shared" si="10"/>
        <v>-1.8044374883174896E-9</v>
      </c>
      <c r="F114" s="46">
        <f t="shared" si="11"/>
        <v>0</v>
      </c>
      <c r="G114" s="35">
        <f t="shared" si="12"/>
        <v>0</v>
      </c>
      <c r="H114" s="35">
        <f t="shared" si="13"/>
        <v>0</v>
      </c>
    </row>
    <row r="115" spans="2:8" ht="16" x14ac:dyDescent="0.2">
      <c r="B115" s="34" t="str">
        <f t="shared" si="8"/>
        <v>-</v>
      </c>
      <c r="C115" s="34" t="str">
        <f t="shared" si="7"/>
        <v>-</v>
      </c>
      <c r="D115" s="32" t="str">
        <f t="shared" si="9"/>
        <v>-</v>
      </c>
      <c r="E115" s="33">
        <f t="shared" si="10"/>
        <v>-1.8044374883174896E-9</v>
      </c>
      <c r="F115" s="46">
        <f t="shared" si="11"/>
        <v>0</v>
      </c>
      <c r="G115" s="35">
        <f t="shared" si="12"/>
        <v>0</v>
      </c>
      <c r="H115" s="35">
        <f t="shared" si="13"/>
        <v>0</v>
      </c>
    </row>
    <row r="116" spans="2:8" ht="16" x14ac:dyDescent="0.2">
      <c r="B116" s="34" t="str">
        <f t="shared" si="8"/>
        <v>-</v>
      </c>
      <c r="C116" s="34" t="str">
        <f t="shared" si="7"/>
        <v>-</v>
      </c>
      <c r="D116" s="32" t="str">
        <f t="shared" si="9"/>
        <v>-</v>
      </c>
      <c r="E116" s="33">
        <f t="shared" si="10"/>
        <v>-1.8044374883174896E-9</v>
      </c>
      <c r="F116" s="46">
        <f t="shared" si="11"/>
        <v>0</v>
      </c>
      <c r="G116" s="35">
        <f t="shared" si="12"/>
        <v>0</v>
      </c>
      <c r="H116" s="35">
        <f t="shared" si="13"/>
        <v>0</v>
      </c>
    </row>
    <row r="117" spans="2:8" ht="16" x14ac:dyDescent="0.2">
      <c r="B117" s="34" t="str">
        <f t="shared" si="8"/>
        <v>-</v>
      </c>
      <c r="C117" s="34" t="str">
        <f t="shared" si="7"/>
        <v>-</v>
      </c>
      <c r="D117" s="32" t="str">
        <f t="shared" si="9"/>
        <v>-</v>
      </c>
      <c r="E117" s="33">
        <f t="shared" si="10"/>
        <v>-1.8044374883174896E-9</v>
      </c>
      <c r="F117" s="46">
        <f t="shared" si="11"/>
        <v>0</v>
      </c>
      <c r="G117" s="35">
        <f t="shared" si="12"/>
        <v>0</v>
      </c>
      <c r="H117" s="35">
        <f t="shared" si="13"/>
        <v>0</v>
      </c>
    </row>
    <row r="118" spans="2:8" ht="16" x14ac:dyDescent="0.2">
      <c r="B118" s="34" t="str">
        <f t="shared" si="8"/>
        <v>-</v>
      </c>
      <c r="C118" s="34" t="str">
        <f t="shared" si="7"/>
        <v>-</v>
      </c>
      <c r="D118" s="32" t="str">
        <f t="shared" si="9"/>
        <v>-</v>
      </c>
      <c r="E118" s="33">
        <f t="shared" si="10"/>
        <v>-1.8044374883174896E-9</v>
      </c>
      <c r="F118" s="46">
        <f t="shared" si="11"/>
        <v>0</v>
      </c>
      <c r="G118" s="35">
        <f t="shared" si="12"/>
        <v>0</v>
      </c>
      <c r="H118" s="35">
        <f t="shared" si="13"/>
        <v>0</v>
      </c>
    </row>
    <row r="119" spans="2:8" ht="16" x14ac:dyDescent="0.2">
      <c r="B119" s="34" t="str">
        <f t="shared" si="8"/>
        <v>-</v>
      </c>
      <c r="C119" s="34" t="str">
        <f t="shared" si="7"/>
        <v>-</v>
      </c>
      <c r="D119" s="32" t="str">
        <f t="shared" si="9"/>
        <v>-</v>
      </c>
      <c r="E119" s="33">
        <f t="shared" si="10"/>
        <v>-1.8044374883174896E-9</v>
      </c>
      <c r="F119" s="46">
        <f t="shared" si="11"/>
        <v>0</v>
      </c>
      <c r="G119" s="35">
        <f t="shared" si="12"/>
        <v>0</v>
      </c>
      <c r="H119" s="35">
        <f t="shared" si="13"/>
        <v>0</v>
      </c>
    </row>
    <row r="120" spans="2:8" ht="16" x14ac:dyDescent="0.2">
      <c r="B120" s="34" t="str">
        <f t="shared" si="8"/>
        <v>-</v>
      </c>
      <c r="C120" s="34" t="str">
        <f t="shared" si="7"/>
        <v>-</v>
      </c>
      <c r="D120" s="32" t="str">
        <f t="shared" si="9"/>
        <v>-</v>
      </c>
      <c r="E120" s="33">
        <f t="shared" si="10"/>
        <v>-1.8044374883174896E-9</v>
      </c>
      <c r="F120" s="46">
        <f t="shared" si="11"/>
        <v>0</v>
      </c>
      <c r="G120" s="35">
        <f t="shared" si="12"/>
        <v>0</v>
      </c>
      <c r="H120" s="35">
        <f t="shared" si="13"/>
        <v>0</v>
      </c>
    </row>
    <row r="121" spans="2:8" ht="16" x14ac:dyDescent="0.2">
      <c r="B121" s="34" t="str">
        <f t="shared" si="8"/>
        <v>-</v>
      </c>
      <c r="C121" s="34" t="str">
        <f t="shared" si="7"/>
        <v>-</v>
      </c>
      <c r="D121" s="32" t="str">
        <f t="shared" si="9"/>
        <v>-</v>
      </c>
      <c r="E121" s="33">
        <f t="shared" si="10"/>
        <v>-1.8044374883174896E-9</v>
      </c>
      <c r="F121" s="46">
        <f t="shared" si="11"/>
        <v>0</v>
      </c>
      <c r="G121" s="35">
        <f t="shared" si="12"/>
        <v>0</v>
      </c>
      <c r="H121" s="35">
        <f t="shared" si="13"/>
        <v>0</v>
      </c>
    </row>
    <row r="122" spans="2:8" ht="16" x14ac:dyDescent="0.2">
      <c r="B122" s="34" t="str">
        <f t="shared" si="8"/>
        <v>-</v>
      </c>
      <c r="C122" s="34" t="str">
        <f t="shared" si="7"/>
        <v>-</v>
      </c>
      <c r="D122" s="32" t="str">
        <f t="shared" si="9"/>
        <v>-</v>
      </c>
      <c r="E122" s="33">
        <f t="shared" si="10"/>
        <v>-1.8044374883174896E-9</v>
      </c>
      <c r="F122" s="46">
        <f t="shared" si="11"/>
        <v>0</v>
      </c>
      <c r="G122" s="35">
        <f t="shared" si="12"/>
        <v>0</v>
      </c>
      <c r="H122" s="35">
        <f t="shared" si="13"/>
        <v>0</v>
      </c>
    </row>
    <row r="123" spans="2:8" ht="16" x14ac:dyDescent="0.2">
      <c r="B123" s="34" t="str">
        <f t="shared" si="8"/>
        <v>-</v>
      </c>
      <c r="C123" s="34" t="str">
        <f t="shared" si="7"/>
        <v>-</v>
      </c>
      <c r="D123" s="32" t="str">
        <f t="shared" si="9"/>
        <v>-</v>
      </c>
      <c r="E123" s="33">
        <f t="shared" si="10"/>
        <v>-1.8044374883174896E-9</v>
      </c>
      <c r="F123" s="46">
        <f t="shared" si="11"/>
        <v>0</v>
      </c>
      <c r="G123" s="35">
        <f t="shared" si="12"/>
        <v>0</v>
      </c>
      <c r="H123" s="35">
        <f t="shared" si="13"/>
        <v>0</v>
      </c>
    </row>
    <row r="124" spans="2:8" ht="16" x14ac:dyDescent="0.2">
      <c r="B124" s="34" t="str">
        <f t="shared" si="8"/>
        <v>-</v>
      </c>
      <c r="C124" s="34" t="str">
        <f t="shared" si="7"/>
        <v>-</v>
      </c>
      <c r="D124" s="32" t="str">
        <f t="shared" si="9"/>
        <v>-</v>
      </c>
      <c r="E124" s="33">
        <f t="shared" si="10"/>
        <v>-1.8044374883174896E-9</v>
      </c>
      <c r="F124" s="46">
        <f t="shared" si="11"/>
        <v>0</v>
      </c>
      <c r="G124" s="35">
        <f t="shared" si="12"/>
        <v>0</v>
      </c>
      <c r="H124" s="35">
        <f t="shared" si="13"/>
        <v>0</v>
      </c>
    </row>
    <row r="125" spans="2:8" ht="16" x14ac:dyDescent="0.2">
      <c r="B125" s="34" t="str">
        <f t="shared" si="8"/>
        <v>-</v>
      </c>
      <c r="C125" s="34" t="str">
        <f t="shared" si="7"/>
        <v>-</v>
      </c>
      <c r="D125" s="32" t="str">
        <f t="shared" si="9"/>
        <v>-</v>
      </c>
      <c r="E125" s="33">
        <f t="shared" si="10"/>
        <v>-1.8044374883174896E-9</v>
      </c>
      <c r="F125" s="46">
        <f t="shared" si="11"/>
        <v>0</v>
      </c>
      <c r="G125" s="35">
        <f t="shared" si="12"/>
        <v>0</v>
      </c>
      <c r="H125" s="35">
        <f t="shared" si="13"/>
        <v>0</v>
      </c>
    </row>
    <row r="126" spans="2:8" ht="16" x14ac:dyDescent="0.2">
      <c r="B126" s="34" t="str">
        <f t="shared" si="8"/>
        <v>-</v>
      </c>
      <c r="C126" s="34" t="str">
        <f t="shared" si="7"/>
        <v>-</v>
      </c>
      <c r="D126" s="32" t="str">
        <f t="shared" si="9"/>
        <v>-</v>
      </c>
      <c r="E126" s="33">
        <f t="shared" si="10"/>
        <v>-1.8044374883174896E-9</v>
      </c>
      <c r="F126" s="46">
        <f t="shared" si="11"/>
        <v>0</v>
      </c>
      <c r="G126" s="35">
        <f t="shared" si="12"/>
        <v>0</v>
      </c>
      <c r="H126" s="35">
        <f t="shared" si="13"/>
        <v>0</v>
      </c>
    </row>
    <row r="127" spans="2:8" ht="16" x14ac:dyDescent="0.2">
      <c r="B127" s="34" t="str">
        <f t="shared" si="8"/>
        <v>-</v>
      </c>
      <c r="C127" s="34" t="str">
        <f t="shared" si="7"/>
        <v>-</v>
      </c>
      <c r="D127" s="32" t="str">
        <f t="shared" si="9"/>
        <v>-</v>
      </c>
      <c r="E127" s="33">
        <f t="shared" si="10"/>
        <v>-1.8044374883174896E-9</v>
      </c>
      <c r="F127" s="46">
        <f t="shared" si="11"/>
        <v>0</v>
      </c>
      <c r="G127" s="35">
        <f t="shared" si="12"/>
        <v>0</v>
      </c>
      <c r="H127" s="35">
        <f t="shared" si="13"/>
        <v>0</v>
      </c>
    </row>
    <row r="128" spans="2:8" ht="16" x14ac:dyDescent="0.2">
      <c r="B128" s="34" t="str">
        <f t="shared" si="8"/>
        <v>-</v>
      </c>
      <c r="C128" s="34" t="str">
        <f t="shared" si="7"/>
        <v>-</v>
      </c>
      <c r="D128" s="32" t="str">
        <f t="shared" si="9"/>
        <v>-</v>
      </c>
      <c r="E128" s="33">
        <f t="shared" si="10"/>
        <v>-1.8044374883174896E-9</v>
      </c>
      <c r="F128" s="46">
        <f t="shared" si="11"/>
        <v>0</v>
      </c>
      <c r="G128" s="35">
        <f t="shared" si="12"/>
        <v>0</v>
      </c>
      <c r="H128" s="35">
        <f t="shared" si="13"/>
        <v>0</v>
      </c>
    </row>
    <row r="129" spans="2:8" ht="16" x14ac:dyDescent="0.2">
      <c r="B129" s="34" t="str">
        <f t="shared" si="8"/>
        <v>-</v>
      </c>
      <c r="C129" s="34" t="str">
        <f t="shared" si="7"/>
        <v>-</v>
      </c>
      <c r="D129" s="32" t="str">
        <f t="shared" si="9"/>
        <v>-</v>
      </c>
      <c r="E129" s="33">
        <f t="shared" si="10"/>
        <v>-1.8044374883174896E-9</v>
      </c>
      <c r="F129" s="46">
        <f t="shared" si="11"/>
        <v>0</v>
      </c>
      <c r="G129" s="35">
        <f t="shared" si="12"/>
        <v>0</v>
      </c>
      <c r="H129" s="35">
        <f t="shared" si="13"/>
        <v>0</v>
      </c>
    </row>
    <row r="130" spans="2:8" ht="16" x14ac:dyDescent="0.2">
      <c r="B130" s="34" t="str">
        <f t="shared" si="8"/>
        <v>-</v>
      </c>
      <c r="C130" s="34" t="str">
        <f t="shared" si="7"/>
        <v>-</v>
      </c>
      <c r="D130" s="32" t="str">
        <f t="shared" si="9"/>
        <v>-</v>
      </c>
      <c r="E130" s="33">
        <f t="shared" si="10"/>
        <v>-1.8044374883174896E-9</v>
      </c>
      <c r="F130" s="46">
        <f t="shared" si="11"/>
        <v>0</v>
      </c>
      <c r="G130" s="35">
        <f t="shared" si="12"/>
        <v>0</v>
      </c>
      <c r="H130" s="35">
        <f t="shared" si="13"/>
        <v>0</v>
      </c>
    </row>
    <row r="131" spans="2:8" ht="16" x14ac:dyDescent="0.2">
      <c r="B131" s="34" t="str">
        <f t="shared" si="8"/>
        <v>-</v>
      </c>
      <c r="C131" s="34" t="str">
        <f t="shared" si="7"/>
        <v>-</v>
      </c>
      <c r="D131" s="32" t="str">
        <f t="shared" si="9"/>
        <v>-</v>
      </c>
      <c r="E131" s="33">
        <f t="shared" si="10"/>
        <v>-1.8044374883174896E-9</v>
      </c>
      <c r="F131" s="46">
        <f t="shared" si="11"/>
        <v>0</v>
      </c>
      <c r="G131" s="35">
        <f t="shared" si="12"/>
        <v>0</v>
      </c>
      <c r="H131" s="35">
        <f t="shared" si="13"/>
        <v>0</v>
      </c>
    </row>
    <row r="132" spans="2:8" ht="16" x14ac:dyDescent="0.2">
      <c r="B132" s="34" t="str">
        <f t="shared" si="8"/>
        <v>-</v>
      </c>
      <c r="C132" s="34" t="str">
        <f t="shared" si="7"/>
        <v>-</v>
      </c>
      <c r="D132" s="32" t="str">
        <f t="shared" si="9"/>
        <v>-</v>
      </c>
      <c r="E132" s="33">
        <f t="shared" si="10"/>
        <v>-1.8044374883174896E-9</v>
      </c>
      <c r="F132" s="46">
        <f t="shared" si="11"/>
        <v>0</v>
      </c>
      <c r="G132" s="35">
        <f t="shared" si="12"/>
        <v>0</v>
      </c>
      <c r="H132" s="35">
        <f t="shared" si="13"/>
        <v>0</v>
      </c>
    </row>
    <row r="133" spans="2:8" ht="16" x14ac:dyDescent="0.2">
      <c r="B133" s="34" t="str">
        <f t="shared" si="8"/>
        <v>-</v>
      </c>
      <c r="C133" s="34" t="str">
        <f t="shared" si="7"/>
        <v>-</v>
      </c>
      <c r="D133" s="32" t="str">
        <f t="shared" si="9"/>
        <v>-</v>
      </c>
      <c r="E133" s="33">
        <f t="shared" si="10"/>
        <v>-1.8044374883174896E-9</v>
      </c>
      <c r="F133" s="46">
        <f t="shared" si="11"/>
        <v>0</v>
      </c>
      <c r="G133" s="35">
        <f t="shared" si="12"/>
        <v>0</v>
      </c>
      <c r="H133" s="35">
        <f t="shared" si="13"/>
        <v>0</v>
      </c>
    </row>
    <row r="134" spans="2:8" ht="16" x14ac:dyDescent="0.2">
      <c r="B134" s="34" t="str">
        <f t="shared" si="8"/>
        <v>-</v>
      </c>
      <c r="C134" s="34" t="str">
        <f t="shared" si="7"/>
        <v>-</v>
      </c>
      <c r="D134" s="32" t="str">
        <f t="shared" si="9"/>
        <v>-</v>
      </c>
      <c r="E134" s="33">
        <f t="shared" si="10"/>
        <v>-1.8044374883174896E-9</v>
      </c>
      <c r="F134" s="46">
        <f t="shared" si="11"/>
        <v>0</v>
      </c>
      <c r="G134" s="35">
        <f t="shared" si="12"/>
        <v>0</v>
      </c>
      <c r="H134" s="35">
        <f t="shared" si="13"/>
        <v>0</v>
      </c>
    </row>
    <row r="135" spans="2:8" ht="16" x14ac:dyDescent="0.2">
      <c r="B135" s="34" t="str">
        <f t="shared" si="8"/>
        <v>-</v>
      </c>
      <c r="C135" s="34" t="str">
        <f t="shared" si="7"/>
        <v>-</v>
      </c>
      <c r="D135" s="32" t="str">
        <f t="shared" si="9"/>
        <v>-</v>
      </c>
      <c r="E135" s="33">
        <f t="shared" si="10"/>
        <v>-1.8044374883174896E-9</v>
      </c>
      <c r="F135" s="46">
        <f t="shared" si="11"/>
        <v>0</v>
      </c>
      <c r="G135" s="35">
        <f t="shared" si="12"/>
        <v>0</v>
      </c>
      <c r="H135" s="35">
        <f t="shared" si="13"/>
        <v>0</v>
      </c>
    </row>
    <row r="136" spans="2:8" ht="16" x14ac:dyDescent="0.2">
      <c r="B136" s="34" t="str">
        <f t="shared" si="8"/>
        <v>-</v>
      </c>
      <c r="C136" s="34" t="str">
        <f t="shared" si="7"/>
        <v>-</v>
      </c>
      <c r="D136" s="32" t="str">
        <f t="shared" si="9"/>
        <v>-</v>
      </c>
      <c r="E136" s="33">
        <f t="shared" si="10"/>
        <v>-1.8044374883174896E-9</v>
      </c>
      <c r="F136" s="46">
        <f t="shared" si="11"/>
        <v>0</v>
      </c>
      <c r="G136" s="35">
        <f t="shared" si="12"/>
        <v>0</v>
      </c>
      <c r="H136" s="35">
        <f t="shared" si="13"/>
        <v>0</v>
      </c>
    </row>
    <row r="137" spans="2:8" ht="16" x14ac:dyDescent="0.2">
      <c r="B137" s="34" t="str">
        <f t="shared" si="8"/>
        <v>-</v>
      </c>
      <c r="C137" s="34" t="str">
        <f t="shared" si="7"/>
        <v>-</v>
      </c>
      <c r="D137" s="32" t="str">
        <f t="shared" si="9"/>
        <v>-</v>
      </c>
      <c r="E137" s="33">
        <f t="shared" si="10"/>
        <v>-1.8044374883174896E-9</v>
      </c>
      <c r="F137" s="46">
        <f t="shared" si="11"/>
        <v>0</v>
      </c>
      <c r="G137" s="35">
        <f t="shared" si="12"/>
        <v>0</v>
      </c>
      <c r="H137" s="35">
        <f t="shared" si="13"/>
        <v>0</v>
      </c>
    </row>
    <row r="138" spans="2:8" ht="16" x14ac:dyDescent="0.2">
      <c r="B138" s="34" t="str">
        <f t="shared" si="8"/>
        <v>-</v>
      </c>
      <c r="C138" s="34" t="str">
        <f t="shared" si="7"/>
        <v>-</v>
      </c>
      <c r="D138" s="32" t="str">
        <f t="shared" si="9"/>
        <v>-</v>
      </c>
      <c r="E138" s="33">
        <f t="shared" si="10"/>
        <v>-1.8044374883174896E-9</v>
      </c>
      <c r="F138" s="46">
        <f t="shared" si="11"/>
        <v>0</v>
      </c>
      <c r="G138" s="35">
        <f t="shared" si="12"/>
        <v>0</v>
      </c>
      <c r="H138" s="35">
        <f t="shared" si="13"/>
        <v>0</v>
      </c>
    </row>
    <row r="139" spans="2:8" ht="16" x14ac:dyDescent="0.2">
      <c r="B139" s="34" t="str">
        <f t="shared" si="8"/>
        <v>-</v>
      </c>
      <c r="C139" s="34" t="str">
        <f t="shared" si="7"/>
        <v>-</v>
      </c>
      <c r="D139" s="32" t="str">
        <f t="shared" si="9"/>
        <v>-</v>
      </c>
      <c r="E139" s="33">
        <f t="shared" si="10"/>
        <v>-1.8044374883174896E-9</v>
      </c>
      <c r="F139" s="46">
        <f t="shared" si="11"/>
        <v>0</v>
      </c>
      <c r="G139" s="35">
        <f t="shared" si="12"/>
        <v>0</v>
      </c>
      <c r="H139" s="35">
        <f t="shared" si="13"/>
        <v>0</v>
      </c>
    </row>
    <row r="140" spans="2:8" ht="16" x14ac:dyDescent="0.2">
      <c r="B140" s="34" t="str">
        <f t="shared" si="8"/>
        <v>-</v>
      </c>
      <c r="C140" s="34" t="str">
        <f t="shared" ref="C140:C191" si="14">IF(B140="-","-",YEAR(D140))</f>
        <v>-</v>
      </c>
      <c r="D140" s="32" t="str">
        <f t="shared" si="9"/>
        <v>-</v>
      </c>
      <c r="E140" s="33">
        <f t="shared" si="10"/>
        <v>-1.8044374883174896E-9</v>
      </c>
      <c r="F140" s="46">
        <f t="shared" si="11"/>
        <v>0</v>
      </c>
      <c r="G140" s="35">
        <f t="shared" si="12"/>
        <v>0</v>
      </c>
      <c r="H140" s="35">
        <f t="shared" si="13"/>
        <v>0</v>
      </c>
    </row>
    <row r="141" spans="2:8" ht="16" x14ac:dyDescent="0.2">
      <c r="B141" s="34" t="str">
        <f t="shared" ref="B141:B191" si="15">IFERROR(IF((B140+1)&gt;$C$6,"-",B140+1),"-")</f>
        <v>-</v>
      </c>
      <c r="C141" s="34" t="str">
        <f t="shared" si="14"/>
        <v>-</v>
      </c>
      <c r="D141" s="32" t="str">
        <f t="shared" ref="D141:D191" si="16">IF(B141="-","-",EOMONTH(D140,0)+1)</f>
        <v>-</v>
      </c>
      <c r="E141" s="33">
        <f t="shared" ref="E141:E191" si="17">E140-G141</f>
        <v>-1.8044374883174896E-9</v>
      </c>
      <c r="F141" s="46">
        <f t="shared" ref="F141:F191" si="18">IF(D141&lt;=$D$2,+$C$8,0)</f>
        <v>0</v>
      </c>
      <c r="G141" s="35">
        <f t="shared" ref="G141:G191" si="19">-F141-H141</f>
        <v>0</v>
      </c>
      <c r="H141" s="35">
        <f t="shared" ref="H141:H191" si="20">IF(F141=0,0,E140*$C$7/12)</f>
        <v>0</v>
      </c>
    </row>
    <row r="142" spans="2:8" ht="16" x14ac:dyDescent="0.2">
      <c r="B142" s="34" t="str">
        <f t="shared" si="15"/>
        <v>-</v>
      </c>
      <c r="C142" s="34" t="str">
        <f t="shared" si="14"/>
        <v>-</v>
      </c>
      <c r="D142" s="32" t="str">
        <f t="shared" si="16"/>
        <v>-</v>
      </c>
      <c r="E142" s="33">
        <f t="shared" si="17"/>
        <v>-1.8044374883174896E-9</v>
      </c>
      <c r="F142" s="46">
        <f t="shared" si="18"/>
        <v>0</v>
      </c>
      <c r="G142" s="35">
        <f t="shared" si="19"/>
        <v>0</v>
      </c>
      <c r="H142" s="35">
        <f t="shared" si="20"/>
        <v>0</v>
      </c>
    </row>
    <row r="143" spans="2:8" ht="16" x14ac:dyDescent="0.2">
      <c r="B143" s="34" t="str">
        <f t="shared" si="15"/>
        <v>-</v>
      </c>
      <c r="C143" s="34" t="str">
        <f t="shared" si="14"/>
        <v>-</v>
      </c>
      <c r="D143" s="32" t="str">
        <f t="shared" si="16"/>
        <v>-</v>
      </c>
      <c r="E143" s="33">
        <f t="shared" si="17"/>
        <v>-1.8044374883174896E-9</v>
      </c>
      <c r="F143" s="46">
        <f t="shared" si="18"/>
        <v>0</v>
      </c>
      <c r="G143" s="35">
        <f t="shared" si="19"/>
        <v>0</v>
      </c>
      <c r="H143" s="35">
        <f t="shared" si="20"/>
        <v>0</v>
      </c>
    </row>
    <row r="144" spans="2:8" ht="16" x14ac:dyDescent="0.2">
      <c r="B144" s="34" t="str">
        <f t="shared" si="15"/>
        <v>-</v>
      </c>
      <c r="C144" s="34" t="str">
        <f t="shared" si="14"/>
        <v>-</v>
      </c>
      <c r="D144" s="32" t="str">
        <f t="shared" si="16"/>
        <v>-</v>
      </c>
      <c r="E144" s="33">
        <f t="shared" si="17"/>
        <v>-1.8044374883174896E-9</v>
      </c>
      <c r="F144" s="46">
        <f t="shared" si="18"/>
        <v>0</v>
      </c>
      <c r="G144" s="35">
        <f t="shared" si="19"/>
        <v>0</v>
      </c>
      <c r="H144" s="35">
        <f t="shared" si="20"/>
        <v>0</v>
      </c>
    </row>
    <row r="145" spans="2:8" ht="16" x14ac:dyDescent="0.2">
      <c r="B145" s="34" t="str">
        <f t="shared" si="15"/>
        <v>-</v>
      </c>
      <c r="C145" s="34" t="str">
        <f t="shared" si="14"/>
        <v>-</v>
      </c>
      <c r="D145" s="32" t="str">
        <f t="shared" si="16"/>
        <v>-</v>
      </c>
      <c r="E145" s="33">
        <f t="shared" si="17"/>
        <v>-1.8044374883174896E-9</v>
      </c>
      <c r="F145" s="46">
        <f t="shared" si="18"/>
        <v>0</v>
      </c>
      <c r="G145" s="35">
        <f t="shared" si="19"/>
        <v>0</v>
      </c>
      <c r="H145" s="35">
        <f t="shared" si="20"/>
        <v>0</v>
      </c>
    </row>
    <row r="146" spans="2:8" ht="16" x14ac:dyDescent="0.2">
      <c r="B146" s="34" t="str">
        <f t="shared" si="15"/>
        <v>-</v>
      </c>
      <c r="C146" s="34" t="str">
        <f t="shared" si="14"/>
        <v>-</v>
      </c>
      <c r="D146" s="32" t="str">
        <f t="shared" si="16"/>
        <v>-</v>
      </c>
      <c r="E146" s="33">
        <f t="shared" si="17"/>
        <v>-1.8044374883174896E-9</v>
      </c>
      <c r="F146" s="46">
        <f t="shared" si="18"/>
        <v>0</v>
      </c>
      <c r="G146" s="35">
        <f t="shared" si="19"/>
        <v>0</v>
      </c>
      <c r="H146" s="35">
        <f t="shared" si="20"/>
        <v>0</v>
      </c>
    </row>
    <row r="147" spans="2:8" ht="16" x14ac:dyDescent="0.2">
      <c r="B147" s="34" t="str">
        <f t="shared" si="15"/>
        <v>-</v>
      </c>
      <c r="C147" s="34" t="str">
        <f t="shared" si="14"/>
        <v>-</v>
      </c>
      <c r="D147" s="32" t="str">
        <f t="shared" si="16"/>
        <v>-</v>
      </c>
      <c r="E147" s="33">
        <f t="shared" si="17"/>
        <v>-1.8044374883174896E-9</v>
      </c>
      <c r="F147" s="46">
        <f t="shared" si="18"/>
        <v>0</v>
      </c>
      <c r="G147" s="35">
        <f t="shared" si="19"/>
        <v>0</v>
      </c>
      <c r="H147" s="35">
        <f t="shared" si="20"/>
        <v>0</v>
      </c>
    </row>
    <row r="148" spans="2:8" ht="16" x14ac:dyDescent="0.2">
      <c r="B148" s="34" t="str">
        <f t="shared" si="15"/>
        <v>-</v>
      </c>
      <c r="C148" s="34" t="str">
        <f t="shared" si="14"/>
        <v>-</v>
      </c>
      <c r="D148" s="32" t="str">
        <f t="shared" si="16"/>
        <v>-</v>
      </c>
      <c r="E148" s="33">
        <f t="shared" si="17"/>
        <v>-1.8044374883174896E-9</v>
      </c>
      <c r="F148" s="46">
        <f t="shared" si="18"/>
        <v>0</v>
      </c>
      <c r="G148" s="35">
        <f t="shared" si="19"/>
        <v>0</v>
      </c>
      <c r="H148" s="35">
        <f t="shared" si="20"/>
        <v>0</v>
      </c>
    </row>
    <row r="149" spans="2:8" ht="16" x14ac:dyDescent="0.2">
      <c r="B149" s="34" t="str">
        <f t="shared" si="15"/>
        <v>-</v>
      </c>
      <c r="C149" s="34" t="str">
        <f t="shared" si="14"/>
        <v>-</v>
      </c>
      <c r="D149" s="32" t="str">
        <f t="shared" si="16"/>
        <v>-</v>
      </c>
      <c r="E149" s="33">
        <f t="shared" si="17"/>
        <v>-1.8044374883174896E-9</v>
      </c>
      <c r="F149" s="46">
        <f t="shared" si="18"/>
        <v>0</v>
      </c>
      <c r="G149" s="35">
        <f t="shared" si="19"/>
        <v>0</v>
      </c>
      <c r="H149" s="35">
        <f t="shared" si="20"/>
        <v>0</v>
      </c>
    </row>
    <row r="150" spans="2:8" ht="16" x14ac:dyDescent="0.2">
      <c r="B150" s="34" t="str">
        <f t="shared" si="15"/>
        <v>-</v>
      </c>
      <c r="C150" s="34" t="str">
        <f t="shared" si="14"/>
        <v>-</v>
      </c>
      <c r="D150" s="32" t="str">
        <f t="shared" si="16"/>
        <v>-</v>
      </c>
      <c r="E150" s="33">
        <f t="shared" si="17"/>
        <v>-1.8044374883174896E-9</v>
      </c>
      <c r="F150" s="46">
        <f t="shared" si="18"/>
        <v>0</v>
      </c>
      <c r="G150" s="35">
        <f t="shared" si="19"/>
        <v>0</v>
      </c>
      <c r="H150" s="35">
        <f t="shared" si="20"/>
        <v>0</v>
      </c>
    </row>
    <row r="151" spans="2:8" ht="16" x14ac:dyDescent="0.2">
      <c r="B151" s="34" t="str">
        <f t="shared" si="15"/>
        <v>-</v>
      </c>
      <c r="C151" s="34" t="str">
        <f t="shared" si="14"/>
        <v>-</v>
      </c>
      <c r="D151" s="32" t="str">
        <f t="shared" si="16"/>
        <v>-</v>
      </c>
      <c r="E151" s="33">
        <f t="shared" si="17"/>
        <v>-1.8044374883174896E-9</v>
      </c>
      <c r="F151" s="46">
        <f t="shared" si="18"/>
        <v>0</v>
      </c>
      <c r="G151" s="35">
        <f t="shared" si="19"/>
        <v>0</v>
      </c>
      <c r="H151" s="35">
        <f t="shared" si="20"/>
        <v>0</v>
      </c>
    </row>
    <row r="152" spans="2:8" ht="16" x14ac:dyDescent="0.2">
      <c r="B152" s="34" t="str">
        <f t="shared" si="15"/>
        <v>-</v>
      </c>
      <c r="C152" s="34" t="str">
        <f t="shared" si="14"/>
        <v>-</v>
      </c>
      <c r="D152" s="32" t="str">
        <f t="shared" si="16"/>
        <v>-</v>
      </c>
      <c r="E152" s="33">
        <f t="shared" si="17"/>
        <v>-1.8044374883174896E-9</v>
      </c>
      <c r="F152" s="46">
        <f t="shared" si="18"/>
        <v>0</v>
      </c>
      <c r="G152" s="35">
        <f t="shared" si="19"/>
        <v>0</v>
      </c>
      <c r="H152" s="35">
        <f t="shared" si="20"/>
        <v>0</v>
      </c>
    </row>
    <row r="153" spans="2:8" ht="16" collapsed="1" x14ac:dyDescent="0.2">
      <c r="B153" s="34" t="str">
        <f t="shared" si="15"/>
        <v>-</v>
      </c>
      <c r="C153" s="34" t="str">
        <f t="shared" si="14"/>
        <v>-</v>
      </c>
      <c r="D153" s="32" t="str">
        <f t="shared" si="16"/>
        <v>-</v>
      </c>
      <c r="E153" s="33">
        <f t="shared" si="17"/>
        <v>-1.8044374883174896E-9</v>
      </c>
      <c r="F153" s="46">
        <f t="shared" si="18"/>
        <v>0</v>
      </c>
      <c r="G153" s="35">
        <f t="shared" si="19"/>
        <v>0</v>
      </c>
      <c r="H153" s="35">
        <f t="shared" si="20"/>
        <v>0</v>
      </c>
    </row>
    <row r="154" spans="2:8" ht="16" x14ac:dyDescent="0.2">
      <c r="B154" s="34" t="str">
        <f t="shared" si="15"/>
        <v>-</v>
      </c>
      <c r="C154" s="34" t="str">
        <f t="shared" si="14"/>
        <v>-</v>
      </c>
      <c r="D154" s="32" t="str">
        <f t="shared" si="16"/>
        <v>-</v>
      </c>
      <c r="E154" s="33">
        <f t="shared" si="17"/>
        <v>-1.8044374883174896E-9</v>
      </c>
      <c r="F154" s="46">
        <f t="shared" si="18"/>
        <v>0</v>
      </c>
      <c r="G154" s="35">
        <f t="shared" si="19"/>
        <v>0</v>
      </c>
      <c r="H154" s="35">
        <f t="shared" si="20"/>
        <v>0</v>
      </c>
    </row>
    <row r="155" spans="2:8" ht="16" x14ac:dyDescent="0.2">
      <c r="B155" s="34" t="str">
        <f t="shared" si="15"/>
        <v>-</v>
      </c>
      <c r="C155" s="34" t="str">
        <f t="shared" si="14"/>
        <v>-</v>
      </c>
      <c r="D155" s="32" t="str">
        <f t="shared" si="16"/>
        <v>-</v>
      </c>
      <c r="E155" s="33">
        <f t="shared" si="17"/>
        <v>-1.8044374883174896E-9</v>
      </c>
      <c r="F155" s="46">
        <f t="shared" si="18"/>
        <v>0</v>
      </c>
      <c r="G155" s="35">
        <f t="shared" si="19"/>
        <v>0</v>
      </c>
      <c r="H155" s="35">
        <f t="shared" si="20"/>
        <v>0</v>
      </c>
    </row>
    <row r="156" spans="2:8" ht="16" x14ac:dyDescent="0.2">
      <c r="B156" s="34" t="str">
        <f t="shared" si="15"/>
        <v>-</v>
      </c>
      <c r="C156" s="34" t="str">
        <f t="shared" si="14"/>
        <v>-</v>
      </c>
      <c r="D156" s="32" t="str">
        <f t="shared" si="16"/>
        <v>-</v>
      </c>
      <c r="E156" s="33">
        <f t="shared" si="17"/>
        <v>-1.8044374883174896E-9</v>
      </c>
      <c r="F156" s="46">
        <f t="shared" si="18"/>
        <v>0</v>
      </c>
      <c r="G156" s="35">
        <f t="shared" si="19"/>
        <v>0</v>
      </c>
      <c r="H156" s="35">
        <f t="shared" si="20"/>
        <v>0</v>
      </c>
    </row>
    <row r="157" spans="2:8" ht="16" x14ac:dyDescent="0.2">
      <c r="B157" s="34" t="str">
        <f t="shared" si="15"/>
        <v>-</v>
      </c>
      <c r="C157" s="34" t="str">
        <f t="shared" si="14"/>
        <v>-</v>
      </c>
      <c r="D157" s="32" t="str">
        <f t="shared" si="16"/>
        <v>-</v>
      </c>
      <c r="E157" s="33">
        <f t="shared" si="17"/>
        <v>-1.8044374883174896E-9</v>
      </c>
      <c r="F157" s="46">
        <f t="shared" si="18"/>
        <v>0</v>
      </c>
      <c r="G157" s="35">
        <f t="shared" si="19"/>
        <v>0</v>
      </c>
      <c r="H157" s="35">
        <f t="shared" si="20"/>
        <v>0</v>
      </c>
    </row>
    <row r="158" spans="2:8" ht="16" x14ac:dyDescent="0.2">
      <c r="B158" s="34" t="str">
        <f t="shared" si="15"/>
        <v>-</v>
      </c>
      <c r="C158" s="34" t="str">
        <f t="shared" si="14"/>
        <v>-</v>
      </c>
      <c r="D158" s="32" t="str">
        <f t="shared" si="16"/>
        <v>-</v>
      </c>
      <c r="E158" s="33">
        <f t="shared" si="17"/>
        <v>-1.8044374883174896E-9</v>
      </c>
      <c r="F158" s="46">
        <f t="shared" si="18"/>
        <v>0</v>
      </c>
      <c r="G158" s="35">
        <f t="shared" si="19"/>
        <v>0</v>
      </c>
      <c r="H158" s="35">
        <f t="shared" si="20"/>
        <v>0</v>
      </c>
    </row>
    <row r="159" spans="2:8" ht="16" x14ac:dyDescent="0.2">
      <c r="B159" s="34" t="str">
        <f t="shared" si="15"/>
        <v>-</v>
      </c>
      <c r="C159" s="34" t="str">
        <f t="shared" si="14"/>
        <v>-</v>
      </c>
      <c r="D159" s="32" t="str">
        <f t="shared" si="16"/>
        <v>-</v>
      </c>
      <c r="E159" s="33">
        <f t="shared" si="17"/>
        <v>-1.8044374883174896E-9</v>
      </c>
      <c r="F159" s="46">
        <f t="shared" si="18"/>
        <v>0</v>
      </c>
      <c r="G159" s="35">
        <f t="shared" si="19"/>
        <v>0</v>
      </c>
      <c r="H159" s="35">
        <f t="shared" si="20"/>
        <v>0</v>
      </c>
    </row>
    <row r="160" spans="2:8" ht="16" x14ac:dyDescent="0.2">
      <c r="B160" s="34" t="str">
        <f t="shared" si="15"/>
        <v>-</v>
      </c>
      <c r="C160" s="34" t="str">
        <f t="shared" si="14"/>
        <v>-</v>
      </c>
      <c r="D160" s="32" t="str">
        <f t="shared" si="16"/>
        <v>-</v>
      </c>
      <c r="E160" s="33">
        <f t="shared" si="17"/>
        <v>-1.8044374883174896E-9</v>
      </c>
      <c r="F160" s="46">
        <f t="shared" si="18"/>
        <v>0</v>
      </c>
      <c r="G160" s="35">
        <f t="shared" si="19"/>
        <v>0</v>
      </c>
      <c r="H160" s="35">
        <f t="shared" si="20"/>
        <v>0</v>
      </c>
    </row>
    <row r="161" spans="2:8" ht="16" x14ac:dyDescent="0.2">
      <c r="B161" s="34" t="str">
        <f t="shared" si="15"/>
        <v>-</v>
      </c>
      <c r="C161" s="34" t="str">
        <f t="shared" si="14"/>
        <v>-</v>
      </c>
      <c r="D161" s="32" t="str">
        <f t="shared" si="16"/>
        <v>-</v>
      </c>
      <c r="E161" s="33">
        <f t="shared" si="17"/>
        <v>-1.8044374883174896E-9</v>
      </c>
      <c r="F161" s="46">
        <f t="shared" si="18"/>
        <v>0</v>
      </c>
      <c r="G161" s="35">
        <f t="shared" si="19"/>
        <v>0</v>
      </c>
      <c r="H161" s="35">
        <f t="shared" si="20"/>
        <v>0</v>
      </c>
    </row>
    <row r="162" spans="2:8" ht="16" x14ac:dyDescent="0.2">
      <c r="B162" s="34" t="str">
        <f t="shared" si="15"/>
        <v>-</v>
      </c>
      <c r="C162" s="34" t="str">
        <f t="shared" si="14"/>
        <v>-</v>
      </c>
      <c r="D162" s="32" t="str">
        <f t="shared" si="16"/>
        <v>-</v>
      </c>
      <c r="E162" s="33">
        <f t="shared" si="17"/>
        <v>-1.8044374883174896E-9</v>
      </c>
      <c r="F162" s="46">
        <f t="shared" si="18"/>
        <v>0</v>
      </c>
      <c r="G162" s="35">
        <f t="shared" si="19"/>
        <v>0</v>
      </c>
      <c r="H162" s="35">
        <f t="shared" si="20"/>
        <v>0</v>
      </c>
    </row>
    <row r="163" spans="2:8" ht="16" x14ac:dyDescent="0.2">
      <c r="B163" s="34" t="str">
        <f t="shared" si="15"/>
        <v>-</v>
      </c>
      <c r="C163" s="34" t="str">
        <f t="shared" si="14"/>
        <v>-</v>
      </c>
      <c r="D163" s="32" t="str">
        <f t="shared" si="16"/>
        <v>-</v>
      </c>
      <c r="E163" s="33">
        <f t="shared" si="17"/>
        <v>-1.8044374883174896E-9</v>
      </c>
      <c r="F163" s="46">
        <f t="shared" si="18"/>
        <v>0</v>
      </c>
      <c r="G163" s="35">
        <f t="shared" si="19"/>
        <v>0</v>
      </c>
      <c r="H163" s="35">
        <f t="shared" si="20"/>
        <v>0</v>
      </c>
    </row>
    <row r="164" spans="2:8" ht="16" x14ac:dyDescent="0.2">
      <c r="B164" s="34" t="str">
        <f t="shared" si="15"/>
        <v>-</v>
      </c>
      <c r="C164" s="34" t="str">
        <f t="shared" si="14"/>
        <v>-</v>
      </c>
      <c r="D164" s="32" t="str">
        <f t="shared" si="16"/>
        <v>-</v>
      </c>
      <c r="E164" s="33">
        <f t="shared" si="17"/>
        <v>-1.8044374883174896E-9</v>
      </c>
      <c r="F164" s="46">
        <f t="shared" si="18"/>
        <v>0</v>
      </c>
      <c r="G164" s="35">
        <f t="shared" si="19"/>
        <v>0</v>
      </c>
      <c r="H164" s="35">
        <f t="shared" si="20"/>
        <v>0</v>
      </c>
    </row>
    <row r="165" spans="2:8" ht="16" x14ac:dyDescent="0.2">
      <c r="B165" s="34" t="str">
        <f t="shared" si="15"/>
        <v>-</v>
      </c>
      <c r="C165" s="34" t="str">
        <f t="shared" si="14"/>
        <v>-</v>
      </c>
      <c r="D165" s="32" t="str">
        <f t="shared" si="16"/>
        <v>-</v>
      </c>
      <c r="E165" s="33">
        <f t="shared" si="17"/>
        <v>-1.8044374883174896E-9</v>
      </c>
      <c r="F165" s="46">
        <f t="shared" si="18"/>
        <v>0</v>
      </c>
      <c r="G165" s="35">
        <f t="shared" si="19"/>
        <v>0</v>
      </c>
      <c r="H165" s="35">
        <f t="shared" si="20"/>
        <v>0</v>
      </c>
    </row>
    <row r="166" spans="2:8" ht="16" x14ac:dyDescent="0.2">
      <c r="B166" s="34" t="str">
        <f t="shared" si="15"/>
        <v>-</v>
      </c>
      <c r="C166" s="34" t="str">
        <f t="shared" si="14"/>
        <v>-</v>
      </c>
      <c r="D166" s="32" t="str">
        <f t="shared" si="16"/>
        <v>-</v>
      </c>
      <c r="E166" s="33">
        <f t="shared" si="17"/>
        <v>-1.8044374883174896E-9</v>
      </c>
      <c r="F166" s="46">
        <f t="shared" si="18"/>
        <v>0</v>
      </c>
      <c r="G166" s="35">
        <f t="shared" si="19"/>
        <v>0</v>
      </c>
      <c r="H166" s="35">
        <f t="shared" si="20"/>
        <v>0</v>
      </c>
    </row>
    <row r="167" spans="2:8" ht="16" x14ac:dyDescent="0.2">
      <c r="B167" s="34" t="str">
        <f t="shared" si="15"/>
        <v>-</v>
      </c>
      <c r="C167" s="34" t="str">
        <f t="shared" si="14"/>
        <v>-</v>
      </c>
      <c r="D167" s="32" t="str">
        <f t="shared" si="16"/>
        <v>-</v>
      </c>
      <c r="E167" s="33">
        <f t="shared" si="17"/>
        <v>-1.8044374883174896E-9</v>
      </c>
      <c r="F167" s="46">
        <f t="shared" si="18"/>
        <v>0</v>
      </c>
      <c r="G167" s="35">
        <f t="shared" si="19"/>
        <v>0</v>
      </c>
      <c r="H167" s="35">
        <f t="shared" si="20"/>
        <v>0</v>
      </c>
    </row>
    <row r="168" spans="2:8" ht="16" x14ac:dyDescent="0.2">
      <c r="B168" s="34" t="str">
        <f t="shared" si="15"/>
        <v>-</v>
      </c>
      <c r="C168" s="34" t="str">
        <f t="shared" si="14"/>
        <v>-</v>
      </c>
      <c r="D168" s="32" t="str">
        <f t="shared" si="16"/>
        <v>-</v>
      </c>
      <c r="E168" s="33">
        <f t="shared" si="17"/>
        <v>-1.8044374883174896E-9</v>
      </c>
      <c r="F168" s="46">
        <f t="shared" si="18"/>
        <v>0</v>
      </c>
      <c r="G168" s="35">
        <f t="shared" si="19"/>
        <v>0</v>
      </c>
      <c r="H168" s="35">
        <f t="shared" si="20"/>
        <v>0</v>
      </c>
    </row>
    <row r="169" spans="2:8" ht="16" x14ac:dyDescent="0.2">
      <c r="B169" s="34" t="str">
        <f t="shared" si="15"/>
        <v>-</v>
      </c>
      <c r="C169" s="34" t="str">
        <f t="shared" si="14"/>
        <v>-</v>
      </c>
      <c r="D169" s="32" t="str">
        <f t="shared" si="16"/>
        <v>-</v>
      </c>
      <c r="E169" s="33">
        <f t="shared" si="17"/>
        <v>-1.8044374883174896E-9</v>
      </c>
      <c r="F169" s="46">
        <f t="shared" si="18"/>
        <v>0</v>
      </c>
      <c r="G169" s="35">
        <f t="shared" si="19"/>
        <v>0</v>
      </c>
      <c r="H169" s="35">
        <f t="shared" si="20"/>
        <v>0</v>
      </c>
    </row>
    <row r="170" spans="2:8" ht="16" x14ac:dyDescent="0.2">
      <c r="B170" s="34" t="str">
        <f t="shared" si="15"/>
        <v>-</v>
      </c>
      <c r="C170" s="34" t="str">
        <f t="shared" si="14"/>
        <v>-</v>
      </c>
      <c r="D170" s="32" t="str">
        <f t="shared" si="16"/>
        <v>-</v>
      </c>
      <c r="E170" s="33">
        <f t="shared" si="17"/>
        <v>-1.8044374883174896E-9</v>
      </c>
      <c r="F170" s="46">
        <f t="shared" si="18"/>
        <v>0</v>
      </c>
      <c r="G170" s="35">
        <f t="shared" si="19"/>
        <v>0</v>
      </c>
      <c r="H170" s="35">
        <f t="shared" si="20"/>
        <v>0</v>
      </c>
    </row>
    <row r="171" spans="2:8" ht="16" x14ac:dyDescent="0.2">
      <c r="B171" s="34" t="str">
        <f t="shared" si="15"/>
        <v>-</v>
      </c>
      <c r="C171" s="34" t="str">
        <f t="shared" si="14"/>
        <v>-</v>
      </c>
      <c r="D171" s="32" t="str">
        <f t="shared" si="16"/>
        <v>-</v>
      </c>
      <c r="E171" s="33">
        <f t="shared" si="17"/>
        <v>-1.8044374883174896E-9</v>
      </c>
      <c r="F171" s="46">
        <f t="shared" si="18"/>
        <v>0</v>
      </c>
      <c r="G171" s="35">
        <f t="shared" si="19"/>
        <v>0</v>
      </c>
      <c r="H171" s="35">
        <f t="shared" si="20"/>
        <v>0</v>
      </c>
    </row>
    <row r="172" spans="2:8" ht="16" x14ac:dyDescent="0.2">
      <c r="B172" s="34" t="str">
        <f t="shared" si="15"/>
        <v>-</v>
      </c>
      <c r="C172" s="34" t="str">
        <f t="shared" si="14"/>
        <v>-</v>
      </c>
      <c r="D172" s="32" t="str">
        <f t="shared" si="16"/>
        <v>-</v>
      </c>
      <c r="E172" s="33">
        <f t="shared" si="17"/>
        <v>-1.8044374883174896E-9</v>
      </c>
      <c r="F172" s="46">
        <f t="shared" si="18"/>
        <v>0</v>
      </c>
      <c r="G172" s="35">
        <f t="shared" si="19"/>
        <v>0</v>
      </c>
      <c r="H172" s="35">
        <f t="shared" si="20"/>
        <v>0</v>
      </c>
    </row>
    <row r="173" spans="2:8" ht="16" x14ac:dyDescent="0.2">
      <c r="B173" s="34" t="str">
        <f t="shared" si="15"/>
        <v>-</v>
      </c>
      <c r="C173" s="34" t="str">
        <f t="shared" si="14"/>
        <v>-</v>
      </c>
      <c r="D173" s="32" t="str">
        <f t="shared" si="16"/>
        <v>-</v>
      </c>
      <c r="E173" s="33">
        <f t="shared" si="17"/>
        <v>-1.8044374883174896E-9</v>
      </c>
      <c r="F173" s="46">
        <f t="shared" si="18"/>
        <v>0</v>
      </c>
      <c r="G173" s="35">
        <f t="shared" si="19"/>
        <v>0</v>
      </c>
      <c r="H173" s="35">
        <f t="shared" si="20"/>
        <v>0</v>
      </c>
    </row>
    <row r="174" spans="2:8" ht="16" x14ac:dyDescent="0.2">
      <c r="B174" s="34" t="str">
        <f t="shared" si="15"/>
        <v>-</v>
      </c>
      <c r="C174" s="34" t="str">
        <f t="shared" si="14"/>
        <v>-</v>
      </c>
      <c r="D174" s="32" t="str">
        <f t="shared" si="16"/>
        <v>-</v>
      </c>
      <c r="E174" s="33">
        <f t="shared" si="17"/>
        <v>-1.8044374883174896E-9</v>
      </c>
      <c r="F174" s="46">
        <f t="shared" si="18"/>
        <v>0</v>
      </c>
      <c r="G174" s="35">
        <f t="shared" si="19"/>
        <v>0</v>
      </c>
      <c r="H174" s="35">
        <f t="shared" si="20"/>
        <v>0</v>
      </c>
    </row>
    <row r="175" spans="2:8" ht="16" x14ac:dyDescent="0.2">
      <c r="B175" s="34" t="str">
        <f t="shared" si="15"/>
        <v>-</v>
      </c>
      <c r="C175" s="34" t="str">
        <f t="shared" si="14"/>
        <v>-</v>
      </c>
      <c r="D175" s="32" t="str">
        <f t="shared" si="16"/>
        <v>-</v>
      </c>
      <c r="E175" s="33">
        <f t="shared" si="17"/>
        <v>-1.8044374883174896E-9</v>
      </c>
      <c r="F175" s="46">
        <f t="shared" si="18"/>
        <v>0</v>
      </c>
      <c r="G175" s="35">
        <f t="shared" si="19"/>
        <v>0</v>
      </c>
      <c r="H175" s="35">
        <f t="shared" si="20"/>
        <v>0</v>
      </c>
    </row>
    <row r="176" spans="2:8" ht="16" x14ac:dyDescent="0.2">
      <c r="B176" s="34" t="str">
        <f t="shared" si="15"/>
        <v>-</v>
      </c>
      <c r="C176" s="34" t="str">
        <f t="shared" si="14"/>
        <v>-</v>
      </c>
      <c r="D176" s="32" t="str">
        <f t="shared" si="16"/>
        <v>-</v>
      </c>
      <c r="E176" s="33">
        <f t="shared" si="17"/>
        <v>-1.8044374883174896E-9</v>
      </c>
      <c r="F176" s="46">
        <f t="shared" si="18"/>
        <v>0</v>
      </c>
      <c r="G176" s="35">
        <f t="shared" si="19"/>
        <v>0</v>
      </c>
      <c r="H176" s="35">
        <f t="shared" si="20"/>
        <v>0</v>
      </c>
    </row>
    <row r="177" spans="2:8" ht="16" x14ac:dyDescent="0.2">
      <c r="B177" s="34" t="str">
        <f t="shared" si="15"/>
        <v>-</v>
      </c>
      <c r="C177" s="34" t="str">
        <f t="shared" si="14"/>
        <v>-</v>
      </c>
      <c r="D177" s="32" t="str">
        <f t="shared" si="16"/>
        <v>-</v>
      </c>
      <c r="E177" s="33">
        <f t="shared" si="17"/>
        <v>-1.8044374883174896E-9</v>
      </c>
      <c r="F177" s="46">
        <f t="shared" si="18"/>
        <v>0</v>
      </c>
      <c r="G177" s="35">
        <f t="shared" si="19"/>
        <v>0</v>
      </c>
      <c r="H177" s="35">
        <f t="shared" si="20"/>
        <v>0</v>
      </c>
    </row>
    <row r="178" spans="2:8" ht="16" x14ac:dyDescent="0.2">
      <c r="B178" s="34" t="str">
        <f t="shared" si="15"/>
        <v>-</v>
      </c>
      <c r="C178" s="34" t="str">
        <f t="shared" si="14"/>
        <v>-</v>
      </c>
      <c r="D178" s="32" t="str">
        <f t="shared" si="16"/>
        <v>-</v>
      </c>
      <c r="E178" s="33">
        <f t="shared" si="17"/>
        <v>-1.8044374883174896E-9</v>
      </c>
      <c r="F178" s="46">
        <f t="shared" si="18"/>
        <v>0</v>
      </c>
      <c r="G178" s="35">
        <f t="shared" si="19"/>
        <v>0</v>
      </c>
      <c r="H178" s="35">
        <f t="shared" si="20"/>
        <v>0</v>
      </c>
    </row>
    <row r="179" spans="2:8" ht="16" x14ac:dyDescent="0.2">
      <c r="B179" s="34" t="str">
        <f t="shared" si="15"/>
        <v>-</v>
      </c>
      <c r="C179" s="34" t="str">
        <f t="shared" si="14"/>
        <v>-</v>
      </c>
      <c r="D179" s="32" t="str">
        <f t="shared" si="16"/>
        <v>-</v>
      </c>
      <c r="E179" s="33">
        <f t="shared" si="17"/>
        <v>-1.8044374883174896E-9</v>
      </c>
      <c r="F179" s="46">
        <f t="shared" si="18"/>
        <v>0</v>
      </c>
      <c r="G179" s="35">
        <f t="shared" si="19"/>
        <v>0</v>
      </c>
      <c r="H179" s="35">
        <f t="shared" si="20"/>
        <v>0</v>
      </c>
    </row>
    <row r="180" spans="2:8" ht="16" x14ac:dyDescent="0.2">
      <c r="B180" s="34" t="str">
        <f t="shared" si="15"/>
        <v>-</v>
      </c>
      <c r="C180" s="34" t="str">
        <f t="shared" si="14"/>
        <v>-</v>
      </c>
      <c r="D180" s="32" t="str">
        <f t="shared" si="16"/>
        <v>-</v>
      </c>
      <c r="E180" s="33">
        <f t="shared" si="17"/>
        <v>-1.8044374883174896E-9</v>
      </c>
      <c r="F180" s="46">
        <f t="shared" si="18"/>
        <v>0</v>
      </c>
      <c r="G180" s="35">
        <f t="shared" si="19"/>
        <v>0</v>
      </c>
      <c r="H180" s="35">
        <f t="shared" si="20"/>
        <v>0</v>
      </c>
    </row>
    <row r="181" spans="2:8" ht="16" x14ac:dyDescent="0.2">
      <c r="B181" s="34" t="str">
        <f t="shared" si="15"/>
        <v>-</v>
      </c>
      <c r="C181" s="34" t="str">
        <f t="shared" si="14"/>
        <v>-</v>
      </c>
      <c r="D181" s="32" t="str">
        <f t="shared" si="16"/>
        <v>-</v>
      </c>
      <c r="E181" s="33">
        <f t="shared" si="17"/>
        <v>-1.8044374883174896E-9</v>
      </c>
      <c r="F181" s="46">
        <f t="shared" si="18"/>
        <v>0</v>
      </c>
      <c r="G181" s="35">
        <f t="shared" si="19"/>
        <v>0</v>
      </c>
      <c r="H181" s="35">
        <f t="shared" si="20"/>
        <v>0</v>
      </c>
    </row>
    <row r="182" spans="2:8" ht="16" x14ac:dyDescent="0.2">
      <c r="B182" s="34" t="str">
        <f t="shared" si="15"/>
        <v>-</v>
      </c>
      <c r="C182" s="34" t="str">
        <f t="shared" si="14"/>
        <v>-</v>
      </c>
      <c r="D182" s="32" t="str">
        <f t="shared" si="16"/>
        <v>-</v>
      </c>
      <c r="E182" s="33">
        <f t="shared" si="17"/>
        <v>-1.8044374883174896E-9</v>
      </c>
      <c r="F182" s="46">
        <f t="shared" si="18"/>
        <v>0</v>
      </c>
      <c r="G182" s="35">
        <f t="shared" si="19"/>
        <v>0</v>
      </c>
      <c r="H182" s="35">
        <f t="shared" si="20"/>
        <v>0</v>
      </c>
    </row>
    <row r="183" spans="2:8" ht="16" x14ac:dyDescent="0.2">
      <c r="B183" s="34" t="str">
        <f t="shared" si="15"/>
        <v>-</v>
      </c>
      <c r="C183" s="34" t="str">
        <f t="shared" si="14"/>
        <v>-</v>
      </c>
      <c r="D183" s="32" t="str">
        <f t="shared" si="16"/>
        <v>-</v>
      </c>
      <c r="E183" s="33">
        <f t="shared" si="17"/>
        <v>-1.8044374883174896E-9</v>
      </c>
      <c r="F183" s="46">
        <f t="shared" si="18"/>
        <v>0</v>
      </c>
      <c r="G183" s="35">
        <f t="shared" si="19"/>
        <v>0</v>
      </c>
      <c r="H183" s="35">
        <f t="shared" si="20"/>
        <v>0</v>
      </c>
    </row>
    <row r="184" spans="2:8" ht="16" x14ac:dyDescent="0.2">
      <c r="B184" s="34" t="str">
        <f t="shared" si="15"/>
        <v>-</v>
      </c>
      <c r="C184" s="34" t="str">
        <f t="shared" si="14"/>
        <v>-</v>
      </c>
      <c r="D184" s="32" t="str">
        <f t="shared" si="16"/>
        <v>-</v>
      </c>
      <c r="E184" s="33">
        <f t="shared" si="17"/>
        <v>-1.8044374883174896E-9</v>
      </c>
      <c r="F184" s="46">
        <f t="shared" si="18"/>
        <v>0</v>
      </c>
      <c r="G184" s="35">
        <f t="shared" si="19"/>
        <v>0</v>
      </c>
      <c r="H184" s="35">
        <f t="shared" si="20"/>
        <v>0</v>
      </c>
    </row>
    <row r="185" spans="2:8" ht="16" x14ac:dyDescent="0.2">
      <c r="B185" s="34" t="str">
        <f t="shared" si="15"/>
        <v>-</v>
      </c>
      <c r="C185" s="34" t="str">
        <f t="shared" si="14"/>
        <v>-</v>
      </c>
      <c r="D185" s="32" t="str">
        <f t="shared" si="16"/>
        <v>-</v>
      </c>
      <c r="E185" s="33">
        <f t="shared" si="17"/>
        <v>-1.8044374883174896E-9</v>
      </c>
      <c r="F185" s="46">
        <f t="shared" si="18"/>
        <v>0</v>
      </c>
      <c r="G185" s="35">
        <f t="shared" si="19"/>
        <v>0</v>
      </c>
      <c r="H185" s="35">
        <f t="shared" si="20"/>
        <v>0</v>
      </c>
    </row>
    <row r="186" spans="2:8" ht="16" x14ac:dyDescent="0.2">
      <c r="B186" s="34" t="str">
        <f t="shared" si="15"/>
        <v>-</v>
      </c>
      <c r="C186" s="34" t="str">
        <f t="shared" si="14"/>
        <v>-</v>
      </c>
      <c r="D186" s="32" t="str">
        <f t="shared" si="16"/>
        <v>-</v>
      </c>
      <c r="E186" s="33">
        <f t="shared" si="17"/>
        <v>-1.8044374883174896E-9</v>
      </c>
      <c r="F186" s="46">
        <f t="shared" si="18"/>
        <v>0</v>
      </c>
      <c r="G186" s="35">
        <f t="shared" si="19"/>
        <v>0</v>
      </c>
      <c r="H186" s="35">
        <f t="shared" si="20"/>
        <v>0</v>
      </c>
    </row>
    <row r="187" spans="2:8" ht="16" x14ac:dyDescent="0.2">
      <c r="B187" s="34" t="str">
        <f t="shared" si="15"/>
        <v>-</v>
      </c>
      <c r="C187" s="34" t="str">
        <f t="shared" si="14"/>
        <v>-</v>
      </c>
      <c r="D187" s="32" t="str">
        <f t="shared" si="16"/>
        <v>-</v>
      </c>
      <c r="E187" s="33">
        <f t="shared" si="17"/>
        <v>-1.8044374883174896E-9</v>
      </c>
      <c r="F187" s="46">
        <f t="shared" si="18"/>
        <v>0</v>
      </c>
      <c r="G187" s="35">
        <f t="shared" si="19"/>
        <v>0</v>
      </c>
      <c r="H187" s="35">
        <f t="shared" si="20"/>
        <v>0</v>
      </c>
    </row>
    <row r="188" spans="2:8" ht="16" x14ac:dyDescent="0.2">
      <c r="B188" s="34" t="str">
        <f t="shared" si="15"/>
        <v>-</v>
      </c>
      <c r="C188" s="34" t="str">
        <f t="shared" si="14"/>
        <v>-</v>
      </c>
      <c r="D188" s="32" t="str">
        <f t="shared" si="16"/>
        <v>-</v>
      </c>
      <c r="E188" s="33">
        <f t="shared" si="17"/>
        <v>-1.8044374883174896E-9</v>
      </c>
      <c r="F188" s="46">
        <f t="shared" si="18"/>
        <v>0</v>
      </c>
      <c r="G188" s="35">
        <f t="shared" si="19"/>
        <v>0</v>
      </c>
      <c r="H188" s="35">
        <f t="shared" si="20"/>
        <v>0</v>
      </c>
    </row>
    <row r="189" spans="2:8" ht="16" x14ac:dyDescent="0.2">
      <c r="B189" s="34" t="str">
        <f t="shared" si="15"/>
        <v>-</v>
      </c>
      <c r="C189" s="34" t="str">
        <f t="shared" si="14"/>
        <v>-</v>
      </c>
      <c r="D189" s="32" t="str">
        <f t="shared" si="16"/>
        <v>-</v>
      </c>
      <c r="E189" s="33">
        <f t="shared" si="17"/>
        <v>-1.8044374883174896E-9</v>
      </c>
      <c r="F189" s="46">
        <f t="shared" si="18"/>
        <v>0</v>
      </c>
      <c r="G189" s="35">
        <f t="shared" si="19"/>
        <v>0</v>
      </c>
      <c r="H189" s="35">
        <f t="shared" si="20"/>
        <v>0</v>
      </c>
    </row>
    <row r="190" spans="2:8" ht="16" x14ac:dyDescent="0.2">
      <c r="B190" s="34" t="str">
        <f t="shared" si="15"/>
        <v>-</v>
      </c>
      <c r="C190" s="34" t="str">
        <f t="shared" si="14"/>
        <v>-</v>
      </c>
      <c r="D190" s="32" t="str">
        <f t="shared" si="16"/>
        <v>-</v>
      </c>
      <c r="E190" s="33">
        <f t="shared" si="17"/>
        <v>-1.8044374883174896E-9</v>
      </c>
      <c r="F190" s="46">
        <f t="shared" si="18"/>
        <v>0</v>
      </c>
      <c r="G190" s="35">
        <f t="shared" si="19"/>
        <v>0</v>
      </c>
      <c r="H190" s="35">
        <f t="shared" si="20"/>
        <v>0</v>
      </c>
    </row>
    <row r="191" spans="2:8" ht="16" x14ac:dyDescent="0.2">
      <c r="B191" s="34" t="str">
        <f t="shared" si="15"/>
        <v>-</v>
      </c>
      <c r="C191" s="34" t="str">
        <f t="shared" si="14"/>
        <v>-</v>
      </c>
      <c r="D191" s="32" t="str">
        <f t="shared" si="16"/>
        <v>-</v>
      </c>
      <c r="E191" s="33">
        <f t="shared" si="17"/>
        <v>-1.8044374883174896E-9</v>
      </c>
      <c r="F191" s="46">
        <f t="shared" si="18"/>
        <v>0</v>
      </c>
      <c r="G191" s="35">
        <f t="shared" si="19"/>
        <v>0</v>
      </c>
      <c r="H191" s="35">
        <f t="shared" si="20"/>
        <v>0</v>
      </c>
    </row>
    <row r="192" spans="2:8" collapsed="1" x14ac:dyDescent="0.15"/>
  </sheetData>
  <mergeCells count="1">
    <mergeCell ref="B1:H1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All. 13</vt:lpstr>
      <vt:lpstr>All. 14</vt:lpstr>
      <vt:lpstr>All. 15</vt:lpstr>
      <vt:lpstr>All. 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 Marini</dc:creator>
  <cp:lastModifiedBy>Federica Marini</cp:lastModifiedBy>
  <dcterms:created xsi:type="dcterms:W3CDTF">2022-05-23T06:28:36Z</dcterms:created>
  <dcterms:modified xsi:type="dcterms:W3CDTF">2022-05-23T13:29:52Z</dcterms:modified>
</cp:coreProperties>
</file>