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940\Desktop\UNITS\Didattica\DIDATTICA_TS\Materiali_AA_vari\Slide_Ts_21-22\Valutazione EPP\Materiali\Modello Treviso aggiornato\"/>
    </mc:Choice>
  </mc:AlternateContent>
  <bookViews>
    <workbookView xWindow="0" yWindow="0" windowWidth="28800" windowHeight="12300"/>
  </bookViews>
  <sheets>
    <sheet name="Tasso interesse bancario" sheetId="60" r:id="rId1"/>
    <sheet name="Beta" sheetId="59" r:id="rId2"/>
    <sheet name="Tasso inflazione annuo" sheetId="56" r:id="rId3"/>
    <sheet name="Rivalutazione monetaria" sheetId="52" r:id="rId4"/>
    <sheet name="Rendimento btp 10 anni MEF" sheetId="58" r:id="rId5"/>
    <sheet name="Rendimento_Reale_Borsa" sheetId="51" r:id="rId6"/>
    <sheet name="Rendimento_Nominale_Borsa" sheetId="50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59" l="1"/>
  <c r="A14" i="59" s="1"/>
  <c r="A13" i="59" s="1"/>
  <c r="A12" i="59" s="1"/>
  <c r="A11" i="59" s="1"/>
  <c r="A10" i="59" s="1"/>
  <c r="A16" i="59"/>
  <c r="A17" i="59"/>
  <c r="F9" i="60"/>
  <c r="J9" i="60"/>
  <c r="N9" i="60"/>
  <c r="R9" i="60"/>
  <c r="V9" i="60"/>
  <c r="Z9" i="60"/>
  <c r="AD9" i="60"/>
  <c r="Q13" i="50"/>
  <c r="Q14" i="50"/>
  <c r="Q15" i="50"/>
  <c r="Q16" i="50"/>
  <c r="Q17" i="50"/>
  <c r="Q18" i="50"/>
  <c r="Q19" i="50"/>
  <c r="Q20" i="50"/>
  <c r="Q21" i="50"/>
  <c r="Q22" i="50"/>
  <c r="Q23" i="50"/>
  <c r="Q24" i="50"/>
  <c r="Q25" i="50"/>
  <c r="Q26" i="50"/>
  <c r="Q27" i="50"/>
  <c r="Q28" i="50"/>
  <c r="Q29" i="50"/>
  <c r="Q30" i="50"/>
  <c r="Q31" i="50"/>
  <c r="Q32" i="50"/>
  <c r="Q33" i="50"/>
  <c r="Q34" i="50"/>
  <c r="Q35" i="50"/>
  <c r="Q36" i="50"/>
  <c r="Q37" i="50"/>
  <c r="Q38" i="50"/>
  <c r="Q39" i="50"/>
  <c r="Q40" i="50"/>
  <c r="Q41" i="50"/>
  <c r="Q42" i="50"/>
  <c r="Q43" i="50"/>
  <c r="Q44" i="50"/>
  <c r="Q45" i="50"/>
  <c r="Q46" i="50"/>
  <c r="Q47" i="50"/>
  <c r="Q48" i="50"/>
  <c r="Q49" i="50"/>
  <c r="Q50" i="50"/>
  <c r="Q51" i="50"/>
  <c r="C35" i="58"/>
  <c r="D35" i="58"/>
  <c r="B35" i="58"/>
  <c r="B7" i="60"/>
  <c r="B9" i="60" s="1"/>
  <c r="AF7" i="60"/>
  <c r="AF9" i="60" s="1"/>
  <c r="AE7" i="60"/>
  <c r="AE9" i="60" s="1"/>
  <c r="AD7" i="60"/>
  <c r="AC7" i="60"/>
  <c r="AC9" i="60" s="1"/>
  <c r="AB7" i="60"/>
  <c r="AB9" i="60" s="1"/>
  <c r="AA7" i="60"/>
  <c r="AA9" i="60" s="1"/>
  <c r="Z7" i="60"/>
  <c r="Y7" i="60"/>
  <c r="Y9" i="60" s="1"/>
  <c r="X7" i="60"/>
  <c r="X9" i="60" s="1"/>
  <c r="W7" i="60"/>
  <c r="W9" i="60" s="1"/>
  <c r="V7" i="60"/>
  <c r="U7" i="60"/>
  <c r="U9" i="60" s="1"/>
  <c r="T7" i="60"/>
  <c r="T9" i="60" s="1"/>
  <c r="S7" i="60"/>
  <c r="S9" i="60" s="1"/>
  <c r="R7" i="60"/>
  <c r="Q7" i="60"/>
  <c r="Q9" i="60" s="1"/>
  <c r="P7" i="60"/>
  <c r="P9" i="60" s="1"/>
  <c r="O7" i="60"/>
  <c r="O9" i="60" s="1"/>
  <c r="N7" i="60"/>
  <c r="M7" i="60"/>
  <c r="M9" i="60" s="1"/>
  <c r="L7" i="60"/>
  <c r="L9" i="60" s="1"/>
  <c r="K7" i="60"/>
  <c r="K9" i="60" s="1"/>
  <c r="J7" i="60"/>
  <c r="I7" i="60"/>
  <c r="I9" i="60" s="1"/>
  <c r="H7" i="60"/>
  <c r="H9" i="60" s="1"/>
  <c r="G7" i="60"/>
  <c r="G9" i="60" s="1"/>
  <c r="F7" i="60"/>
  <c r="E7" i="60"/>
  <c r="E9" i="60" s="1"/>
  <c r="D7" i="60"/>
  <c r="D9" i="60" s="1"/>
  <c r="C7" i="60"/>
  <c r="C9" i="60" s="1"/>
  <c r="AF6" i="60"/>
  <c r="AE6" i="60"/>
  <c r="AD6" i="60"/>
  <c r="AC6" i="60"/>
  <c r="AB6" i="60"/>
  <c r="AA6" i="60"/>
  <c r="Z6" i="60"/>
  <c r="Y6" i="60"/>
  <c r="X6" i="60"/>
  <c r="W6" i="60"/>
  <c r="V6" i="60"/>
  <c r="U6" i="60"/>
  <c r="T6" i="60"/>
  <c r="S6" i="60"/>
  <c r="R6" i="60"/>
  <c r="Q6" i="60"/>
  <c r="P6" i="60"/>
  <c r="O6" i="60"/>
  <c r="N6" i="60"/>
  <c r="M6" i="60"/>
  <c r="L6" i="60"/>
  <c r="K6" i="60"/>
  <c r="J6" i="60"/>
  <c r="I6" i="60"/>
  <c r="H6" i="60"/>
  <c r="G6" i="60"/>
  <c r="F6" i="60"/>
  <c r="E6" i="60"/>
  <c r="D6" i="60"/>
  <c r="C6" i="60"/>
  <c r="B6" i="60"/>
  <c r="B36" i="58"/>
  <c r="C33" i="58"/>
  <c r="D33" i="58"/>
  <c r="C29" i="58"/>
  <c r="D29" i="58" s="1"/>
  <c r="C25" i="58"/>
  <c r="D25" i="58"/>
  <c r="C21" i="58"/>
  <c r="D21" i="58" s="1"/>
  <c r="C17" i="58"/>
  <c r="D17" i="58"/>
  <c r="C13" i="58"/>
  <c r="D13" i="58" s="1"/>
  <c r="C9" i="58"/>
  <c r="D9" i="58"/>
  <c r="C5" i="58"/>
  <c r="D5" i="58" s="1"/>
  <c r="D36" i="58" s="1"/>
  <c r="C3" i="58"/>
  <c r="D3" i="58" s="1"/>
  <c r="C10" i="58"/>
  <c r="D10" i="58" s="1"/>
  <c r="C18" i="58"/>
  <c r="D18" i="58"/>
  <c r="C26" i="58"/>
  <c r="D26" i="58" s="1"/>
  <c r="C7" i="58"/>
  <c r="D7" i="58"/>
  <c r="C11" i="58"/>
  <c r="D11" i="58" s="1"/>
  <c r="C15" i="58"/>
  <c r="D15" i="58"/>
  <c r="C19" i="58"/>
  <c r="D19" i="58" s="1"/>
  <c r="C23" i="58"/>
  <c r="D23" i="58"/>
  <c r="C27" i="58"/>
  <c r="D27" i="58" s="1"/>
  <c r="C31" i="58"/>
  <c r="D31" i="58"/>
  <c r="C4" i="58"/>
  <c r="D4" i="58" s="1"/>
  <c r="C8" i="58"/>
  <c r="D8" i="58"/>
  <c r="C12" i="58"/>
  <c r="D12" i="58" s="1"/>
  <c r="C16" i="58"/>
  <c r="D16" i="58"/>
  <c r="C20" i="58"/>
  <c r="D20" i="58" s="1"/>
  <c r="C24" i="58"/>
  <c r="D24" i="58"/>
  <c r="C28" i="58"/>
  <c r="D28" i="58" s="1"/>
  <c r="C32" i="58"/>
  <c r="D32" i="58"/>
  <c r="C6" i="58"/>
  <c r="D6" i="58" s="1"/>
  <c r="C14" i="58"/>
  <c r="D14" i="58"/>
  <c r="C22" i="58"/>
  <c r="D22" i="58" s="1"/>
  <c r="C30" i="58"/>
  <c r="D30" i="58"/>
  <c r="C36" i="58"/>
  <c r="I55" i="51"/>
  <c r="H55" i="51"/>
  <c r="G55" i="51"/>
  <c r="F55" i="51"/>
  <c r="E55" i="51"/>
  <c r="B6" i="51" l="1"/>
  <c r="B8" i="51"/>
  <c r="B10" i="51"/>
  <c r="B12" i="51"/>
  <c r="B14" i="51"/>
  <c r="B16" i="51"/>
  <c r="B18" i="51"/>
  <c r="B20" i="51"/>
  <c r="B22" i="51"/>
  <c r="B24" i="51"/>
  <c r="B26" i="51"/>
  <c r="B28" i="51"/>
  <c r="B30" i="51"/>
  <c r="B32" i="51"/>
  <c r="B34" i="51"/>
  <c r="B36" i="51"/>
  <c r="B38" i="51"/>
  <c r="B40" i="51"/>
  <c r="B42" i="51"/>
  <c r="B44" i="51"/>
  <c r="B46" i="51"/>
  <c r="B48" i="51"/>
  <c r="B50" i="51"/>
  <c r="B5" i="51"/>
  <c r="B7" i="51"/>
  <c r="B9" i="51"/>
  <c r="B11" i="51"/>
  <c r="B13" i="51"/>
  <c r="B15" i="51"/>
  <c r="B17" i="51"/>
  <c r="B19" i="51"/>
  <c r="B21" i="51"/>
  <c r="B23" i="51"/>
  <c r="B25" i="51"/>
  <c r="B27" i="51"/>
  <c r="B29" i="51"/>
  <c r="B31" i="51"/>
  <c r="B33" i="51"/>
  <c r="B35" i="51"/>
  <c r="B37" i="51"/>
  <c r="B39" i="51"/>
  <c r="B41" i="51"/>
  <c r="B43" i="51"/>
  <c r="B45" i="51"/>
  <c r="B47" i="51"/>
  <c r="B49" i="51"/>
  <c r="B51" i="51"/>
  <c r="G51" i="50" l="1"/>
  <c r="E51" i="50"/>
  <c r="F51" i="50"/>
  <c r="C51" i="50"/>
  <c r="D51" i="50"/>
  <c r="F47" i="50"/>
  <c r="E47" i="50"/>
  <c r="D47" i="50"/>
  <c r="G47" i="50"/>
  <c r="C47" i="50"/>
  <c r="C45" i="50"/>
  <c r="E45" i="50"/>
  <c r="D45" i="50"/>
  <c r="F45" i="50"/>
  <c r="G45" i="50"/>
  <c r="D41" i="50"/>
  <c r="C41" i="50"/>
  <c r="E41" i="50"/>
  <c r="F41" i="50"/>
  <c r="G41" i="50"/>
  <c r="E37" i="50"/>
  <c r="C37" i="50"/>
  <c r="F37" i="50"/>
  <c r="D37" i="50"/>
  <c r="G37" i="50"/>
  <c r="D33" i="50"/>
  <c r="C33" i="50"/>
  <c r="F33" i="50"/>
  <c r="E33" i="50"/>
  <c r="G33" i="50"/>
  <c r="C29" i="50"/>
  <c r="E29" i="50"/>
  <c r="D29" i="50"/>
  <c r="F29" i="50"/>
  <c r="G29" i="50"/>
  <c r="E25" i="50"/>
  <c r="D25" i="50"/>
  <c r="G25" i="50"/>
  <c r="C25" i="50"/>
  <c r="F25" i="50"/>
  <c r="G21" i="50"/>
  <c r="F21" i="50"/>
  <c r="E21" i="50"/>
  <c r="D21" i="50"/>
  <c r="C21" i="50"/>
  <c r="D17" i="50"/>
  <c r="E17" i="50"/>
  <c r="F17" i="50"/>
  <c r="G17" i="50"/>
  <c r="C17" i="50"/>
  <c r="F13" i="50"/>
  <c r="E13" i="50"/>
  <c r="C13" i="50"/>
  <c r="D13" i="50"/>
  <c r="C9" i="50"/>
  <c r="D9" i="50"/>
  <c r="E9" i="50"/>
  <c r="C50" i="50"/>
  <c r="E50" i="50"/>
  <c r="F50" i="50"/>
  <c r="D50" i="50"/>
  <c r="G50" i="50"/>
  <c r="D46" i="50"/>
  <c r="F46" i="50"/>
  <c r="C46" i="50"/>
  <c r="G46" i="50"/>
  <c r="E46" i="50"/>
  <c r="C42" i="50"/>
  <c r="G42" i="50"/>
  <c r="E42" i="50"/>
  <c r="D42" i="50"/>
  <c r="F42" i="50"/>
  <c r="E38" i="50"/>
  <c r="G38" i="50"/>
  <c r="C38" i="50"/>
  <c r="D38" i="50"/>
  <c r="F38" i="50"/>
  <c r="G34" i="50"/>
  <c r="E34" i="50"/>
  <c r="C34" i="50"/>
  <c r="D34" i="50"/>
  <c r="F34" i="50"/>
  <c r="D30" i="50"/>
  <c r="F30" i="50"/>
  <c r="C30" i="50"/>
  <c r="G30" i="50"/>
  <c r="E30" i="50"/>
  <c r="C26" i="50"/>
  <c r="G26" i="50"/>
  <c r="E26" i="50"/>
  <c r="D26" i="50"/>
  <c r="F26" i="50"/>
  <c r="D22" i="50"/>
  <c r="F22" i="50"/>
  <c r="E22" i="50"/>
  <c r="G22" i="50"/>
  <c r="C22" i="50"/>
  <c r="C18" i="50"/>
  <c r="F18" i="50"/>
  <c r="G18" i="50"/>
  <c r="D18" i="50"/>
  <c r="E18" i="50"/>
  <c r="F14" i="50"/>
  <c r="C14" i="50"/>
  <c r="D14" i="50"/>
  <c r="E14" i="50"/>
  <c r="F10" i="50"/>
  <c r="C10" i="50"/>
  <c r="D10" i="50"/>
  <c r="E10" i="50"/>
  <c r="C6" i="50"/>
  <c r="G51" i="51"/>
  <c r="E51" i="51"/>
  <c r="H51" i="51"/>
  <c r="I51" i="51"/>
  <c r="F51" i="51"/>
  <c r="I47" i="51"/>
  <c r="F47" i="51"/>
  <c r="G47" i="51"/>
  <c r="H47" i="51"/>
  <c r="E47" i="51"/>
  <c r="E45" i="51"/>
  <c r="I45" i="51"/>
  <c r="G45" i="51"/>
  <c r="H45" i="51"/>
  <c r="F45" i="51"/>
  <c r="G41" i="51"/>
  <c r="F41" i="51"/>
  <c r="H41" i="51"/>
  <c r="E41" i="51"/>
  <c r="I41" i="51"/>
  <c r="E37" i="51"/>
  <c r="I37" i="51"/>
  <c r="F37" i="51"/>
  <c r="G37" i="51"/>
  <c r="H37" i="51"/>
  <c r="G33" i="51"/>
  <c r="I33" i="51"/>
  <c r="H33" i="51"/>
  <c r="F33" i="51"/>
  <c r="E33" i="51"/>
  <c r="H29" i="51"/>
  <c r="E29" i="51"/>
  <c r="G29" i="51"/>
  <c r="F29" i="51"/>
  <c r="I29" i="51"/>
  <c r="G25" i="51"/>
  <c r="I25" i="51"/>
  <c r="H25" i="51"/>
  <c r="F25" i="51"/>
  <c r="E25" i="51"/>
  <c r="E21" i="51"/>
  <c r="I21" i="51"/>
  <c r="F21" i="51"/>
  <c r="G21" i="51"/>
  <c r="H21" i="51"/>
  <c r="G17" i="51"/>
  <c r="I17" i="51"/>
  <c r="F17" i="51"/>
  <c r="H17" i="51"/>
  <c r="E17" i="51"/>
  <c r="F13" i="51"/>
  <c r="G13" i="51"/>
  <c r="E13" i="51"/>
  <c r="H13" i="51"/>
  <c r="F9" i="51"/>
  <c r="G9" i="51"/>
  <c r="E9" i="51"/>
  <c r="G50" i="51"/>
  <c r="H50" i="51"/>
  <c r="F50" i="51"/>
  <c r="E50" i="51"/>
  <c r="I50" i="51"/>
  <c r="E46" i="51"/>
  <c r="F46" i="51"/>
  <c r="I46" i="51"/>
  <c r="G46" i="51"/>
  <c r="H46" i="51"/>
  <c r="G42" i="51"/>
  <c r="H42" i="51"/>
  <c r="I42" i="51"/>
  <c r="E42" i="51"/>
  <c r="F42" i="51"/>
  <c r="E38" i="51"/>
  <c r="F38" i="51"/>
  <c r="I38" i="51"/>
  <c r="G38" i="51"/>
  <c r="H38" i="51"/>
  <c r="E34" i="51"/>
  <c r="G34" i="51"/>
  <c r="F34" i="51"/>
  <c r="H34" i="51"/>
  <c r="I34" i="51"/>
  <c r="H30" i="51"/>
  <c r="F30" i="51"/>
  <c r="I30" i="51"/>
  <c r="G30" i="51"/>
  <c r="E30" i="51"/>
  <c r="I26" i="51"/>
  <c r="G26" i="51"/>
  <c r="H26" i="51"/>
  <c r="E26" i="51"/>
  <c r="F26" i="51"/>
  <c r="G22" i="51"/>
  <c r="H22" i="51"/>
  <c r="F22" i="51"/>
  <c r="I22" i="51"/>
  <c r="E22" i="51"/>
  <c r="H18" i="51"/>
  <c r="F18" i="51"/>
  <c r="I18" i="51"/>
  <c r="G18" i="51"/>
  <c r="E18" i="51"/>
  <c r="F14" i="51"/>
  <c r="G14" i="51"/>
  <c r="H14" i="51"/>
  <c r="E14" i="51"/>
  <c r="F10" i="51"/>
  <c r="G10" i="51"/>
  <c r="H10" i="51"/>
  <c r="E10" i="51"/>
  <c r="E6" i="51"/>
  <c r="E49" i="50"/>
  <c r="J51" i="50" s="1"/>
  <c r="D49" i="50"/>
  <c r="I50" i="50" s="1"/>
  <c r="C49" i="50"/>
  <c r="F49" i="50"/>
  <c r="G49" i="50"/>
  <c r="F43" i="50"/>
  <c r="G43" i="50"/>
  <c r="C43" i="50"/>
  <c r="E43" i="50"/>
  <c r="D43" i="50"/>
  <c r="D39" i="50"/>
  <c r="G39" i="50"/>
  <c r="F39" i="50"/>
  <c r="C39" i="50"/>
  <c r="E39" i="50"/>
  <c r="E35" i="50"/>
  <c r="G35" i="50"/>
  <c r="F35" i="50"/>
  <c r="C35" i="50"/>
  <c r="D35" i="50"/>
  <c r="E31" i="50"/>
  <c r="F31" i="50"/>
  <c r="D31" i="50"/>
  <c r="G31" i="50"/>
  <c r="C31" i="50"/>
  <c r="F27" i="50"/>
  <c r="G27" i="50"/>
  <c r="E27" i="50"/>
  <c r="D27" i="50"/>
  <c r="C27" i="50"/>
  <c r="E23" i="50"/>
  <c r="D23" i="50"/>
  <c r="F23" i="50"/>
  <c r="G23" i="50"/>
  <c r="C23" i="50"/>
  <c r="C19" i="50"/>
  <c r="F19" i="50"/>
  <c r="E19" i="50"/>
  <c r="D19" i="50"/>
  <c r="G19" i="50"/>
  <c r="F15" i="50"/>
  <c r="C15" i="50"/>
  <c r="E15" i="50"/>
  <c r="D15" i="50"/>
  <c r="G15" i="50"/>
  <c r="F11" i="50"/>
  <c r="C11" i="50"/>
  <c r="E11" i="50"/>
  <c r="D11" i="50"/>
  <c r="C7" i="50"/>
  <c r="D7" i="50"/>
  <c r="I48" i="51"/>
  <c r="F48" i="51"/>
  <c r="G48" i="51"/>
  <c r="H48" i="51"/>
  <c r="E48" i="51"/>
  <c r="H44" i="51"/>
  <c r="G44" i="51"/>
  <c r="E44" i="51"/>
  <c r="I44" i="51"/>
  <c r="F44" i="51"/>
  <c r="I40" i="51"/>
  <c r="F40" i="51"/>
  <c r="H40" i="51"/>
  <c r="E40" i="51"/>
  <c r="G40" i="51"/>
  <c r="H36" i="51"/>
  <c r="G36" i="51"/>
  <c r="E36" i="51"/>
  <c r="I36" i="51"/>
  <c r="F36" i="51"/>
  <c r="I32" i="51"/>
  <c r="F32" i="51"/>
  <c r="G32" i="51"/>
  <c r="H32" i="51"/>
  <c r="E32" i="51"/>
  <c r="H28" i="51"/>
  <c r="G28" i="51"/>
  <c r="E28" i="51"/>
  <c r="I28" i="51"/>
  <c r="F28" i="51"/>
  <c r="I24" i="51"/>
  <c r="F24" i="51"/>
  <c r="H24" i="51"/>
  <c r="E24" i="51"/>
  <c r="G24" i="51"/>
  <c r="I20" i="51"/>
  <c r="G20" i="51"/>
  <c r="H20" i="51"/>
  <c r="F20" i="51"/>
  <c r="E20" i="51"/>
  <c r="H16" i="51"/>
  <c r="F16" i="51"/>
  <c r="E16" i="51"/>
  <c r="I16" i="51"/>
  <c r="G16" i="51"/>
  <c r="C12" i="50"/>
  <c r="F12" i="50"/>
  <c r="E12" i="50"/>
  <c r="D12" i="50"/>
  <c r="I13" i="50" s="1"/>
  <c r="D8" i="50"/>
  <c r="C8" i="50"/>
  <c r="E8" i="50"/>
  <c r="J10" i="50" s="1"/>
  <c r="G49" i="51"/>
  <c r="F49" i="51"/>
  <c r="H49" i="51"/>
  <c r="E49" i="51"/>
  <c r="I49" i="51"/>
  <c r="G43" i="51"/>
  <c r="E43" i="51"/>
  <c r="H43" i="51"/>
  <c r="I43" i="51"/>
  <c r="F43" i="51"/>
  <c r="I39" i="51"/>
  <c r="F39" i="51"/>
  <c r="E39" i="51"/>
  <c r="G39" i="51"/>
  <c r="H39" i="51"/>
  <c r="J43" i="51" s="1"/>
  <c r="H35" i="51"/>
  <c r="E35" i="51"/>
  <c r="G35" i="51"/>
  <c r="I35" i="51"/>
  <c r="K39" i="51" s="1"/>
  <c r="F35" i="51"/>
  <c r="I31" i="51"/>
  <c r="H31" i="51"/>
  <c r="F31" i="51"/>
  <c r="G31" i="51"/>
  <c r="E31" i="51"/>
  <c r="H27" i="51"/>
  <c r="J31" i="51" s="1"/>
  <c r="E27" i="51"/>
  <c r="G27" i="51"/>
  <c r="I27" i="51"/>
  <c r="F27" i="51"/>
  <c r="I23" i="51"/>
  <c r="H23" i="51"/>
  <c r="E23" i="51"/>
  <c r="F23" i="51"/>
  <c r="G23" i="51"/>
  <c r="F19" i="51"/>
  <c r="E19" i="51"/>
  <c r="G19" i="51"/>
  <c r="I19" i="51"/>
  <c r="H19" i="51"/>
  <c r="I15" i="51"/>
  <c r="F15" i="51"/>
  <c r="G15" i="51"/>
  <c r="H15" i="51"/>
  <c r="E15" i="51"/>
  <c r="F11" i="51"/>
  <c r="G11" i="51"/>
  <c r="H11" i="51"/>
  <c r="E11" i="51"/>
  <c r="E7" i="51"/>
  <c r="F7" i="51"/>
  <c r="C48" i="50"/>
  <c r="D48" i="50"/>
  <c r="F48" i="50"/>
  <c r="G48" i="50"/>
  <c r="E48" i="50"/>
  <c r="D44" i="50"/>
  <c r="I45" i="50" s="1"/>
  <c r="F44" i="50"/>
  <c r="G44" i="50"/>
  <c r="E44" i="50"/>
  <c r="C44" i="50"/>
  <c r="E40" i="50"/>
  <c r="J42" i="50" s="1"/>
  <c r="D40" i="50"/>
  <c r="I41" i="50" s="1"/>
  <c r="C40" i="50"/>
  <c r="G40" i="50"/>
  <c r="F40" i="50"/>
  <c r="E36" i="50"/>
  <c r="J38" i="50" s="1"/>
  <c r="F36" i="50"/>
  <c r="D36" i="50"/>
  <c r="G36" i="50"/>
  <c r="L40" i="50" s="1"/>
  <c r="C36" i="50"/>
  <c r="D32" i="50"/>
  <c r="I33" i="50" s="1"/>
  <c r="F32" i="50"/>
  <c r="C32" i="50"/>
  <c r="G32" i="50"/>
  <c r="E32" i="50"/>
  <c r="D28" i="50"/>
  <c r="I29" i="50" s="1"/>
  <c r="F28" i="50"/>
  <c r="E28" i="50"/>
  <c r="G28" i="50"/>
  <c r="C28" i="50"/>
  <c r="E24" i="50"/>
  <c r="C24" i="50"/>
  <c r="D24" i="50"/>
  <c r="I25" i="50" s="1"/>
  <c r="F24" i="50"/>
  <c r="G24" i="50"/>
  <c r="L28" i="50" s="1"/>
  <c r="C20" i="50"/>
  <c r="G20" i="50"/>
  <c r="E20" i="50"/>
  <c r="D20" i="50"/>
  <c r="F20" i="50"/>
  <c r="D16" i="50"/>
  <c r="I17" i="50" s="1"/>
  <c r="F16" i="50"/>
  <c r="C16" i="50"/>
  <c r="G16" i="50"/>
  <c r="L20" i="50" s="1"/>
  <c r="E16" i="50"/>
  <c r="E12" i="51"/>
  <c r="G12" i="51"/>
  <c r="F12" i="51"/>
  <c r="H12" i="51"/>
  <c r="E8" i="51"/>
  <c r="G8" i="51"/>
  <c r="F8" i="51"/>
  <c r="J35" i="51" l="1"/>
  <c r="J24" i="51"/>
  <c r="J48" i="51"/>
  <c r="K31" i="51"/>
  <c r="J16" i="51"/>
  <c r="K47" i="51"/>
  <c r="K48" i="51"/>
  <c r="E53" i="51"/>
  <c r="E57" i="51" s="1"/>
  <c r="J19" i="51"/>
  <c r="K23" i="51"/>
  <c r="K27" i="51"/>
  <c r="K43" i="51"/>
  <c r="K28" i="51"/>
  <c r="K44" i="51"/>
  <c r="J22" i="50"/>
  <c r="J18" i="50"/>
  <c r="J34" i="50"/>
  <c r="J50" i="50"/>
  <c r="J30" i="50"/>
  <c r="L48" i="50"/>
  <c r="K32" i="50"/>
  <c r="R32" i="50" s="1"/>
  <c r="K44" i="50"/>
  <c r="R44" i="50" s="1"/>
  <c r="K48" i="50"/>
  <c r="R48" i="50" s="1"/>
  <c r="I9" i="50"/>
  <c r="C52" i="50"/>
  <c r="C56" i="50" s="1"/>
  <c r="I47" i="50"/>
  <c r="I21" i="50"/>
  <c r="J26" i="50"/>
  <c r="K20" i="50"/>
  <c r="R20" i="50" s="1"/>
  <c r="K36" i="50"/>
  <c r="R36" i="50" s="1"/>
  <c r="I37" i="50"/>
  <c r="L44" i="50"/>
  <c r="I49" i="50"/>
  <c r="I18" i="50"/>
  <c r="I34" i="50"/>
  <c r="L32" i="50"/>
  <c r="J46" i="50"/>
  <c r="J14" i="50"/>
  <c r="L24" i="50"/>
  <c r="K40" i="50"/>
  <c r="R40" i="50" s="1"/>
  <c r="K19" i="51"/>
  <c r="K35" i="51"/>
  <c r="J20" i="51"/>
  <c r="J28" i="51"/>
  <c r="K32" i="51"/>
  <c r="K36" i="51"/>
  <c r="J44" i="51"/>
  <c r="I12" i="50"/>
  <c r="L19" i="50"/>
  <c r="K19" i="50"/>
  <c r="R19" i="50" s="1"/>
  <c r="K23" i="50"/>
  <c r="R23" i="50" s="1"/>
  <c r="K27" i="50"/>
  <c r="R27" i="50" s="1"/>
  <c r="I28" i="50"/>
  <c r="J33" i="50"/>
  <c r="L39" i="50"/>
  <c r="K43" i="50"/>
  <c r="R43" i="50" s="1"/>
  <c r="J45" i="50"/>
  <c r="F53" i="51"/>
  <c r="F57" i="51" s="1"/>
  <c r="F52" i="51"/>
  <c r="F56" i="51" s="1"/>
  <c r="J18" i="51"/>
  <c r="K34" i="51"/>
  <c r="J38" i="51"/>
  <c r="J42" i="51"/>
  <c r="J46" i="51"/>
  <c r="K50" i="51"/>
  <c r="E52" i="51"/>
  <c r="E56" i="51" s="1"/>
  <c r="J37" i="51"/>
  <c r="K45" i="51"/>
  <c r="K49" i="51"/>
  <c r="I7" i="50"/>
  <c r="D53" i="50"/>
  <c r="D52" i="50"/>
  <c r="I19" i="50"/>
  <c r="I23" i="50"/>
  <c r="L30" i="50"/>
  <c r="I35" i="50"/>
  <c r="K42" i="50"/>
  <c r="R42" i="50" s="1"/>
  <c r="J40" i="50"/>
  <c r="L46" i="50"/>
  <c r="I51" i="50"/>
  <c r="C53" i="50"/>
  <c r="C57" i="50" s="1"/>
  <c r="I10" i="50"/>
  <c r="J15" i="50"/>
  <c r="K21" i="50"/>
  <c r="R21" i="50" s="1"/>
  <c r="I22" i="50"/>
  <c r="K29" i="50"/>
  <c r="R29" i="50" s="1"/>
  <c r="J27" i="50"/>
  <c r="J31" i="50"/>
  <c r="K37" i="50"/>
  <c r="R37" i="50" s="1"/>
  <c r="I38" i="50"/>
  <c r="L45" i="50"/>
  <c r="I42" i="50"/>
  <c r="J47" i="50"/>
  <c r="I48" i="50"/>
  <c r="K28" i="50"/>
  <c r="R28" i="50" s="1"/>
  <c r="G52" i="51"/>
  <c r="G56" i="51" s="1"/>
  <c r="G53" i="51"/>
  <c r="G57" i="51" s="1"/>
  <c r="K24" i="50"/>
  <c r="R24" i="50" s="1"/>
  <c r="L36" i="50"/>
  <c r="J15" i="51"/>
  <c r="J23" i="51"/>
  <c r="J27" i="51"/>
  <c r="J39" i="51"/>
  <c r="J47" i="51"/>
  <c r="K20" i="51"/>
  <c r="K24" i="51"/>
  <c r="J36" i="51"/>
  <c r="J40" i="51"/>
  <c r="J9" i="50"/>
  <c r="E52" i="50"/>
  <c r="D56" i="50" s="1"/>
  <c r="E53" i="50"/>
  <c r="D57" i="50" s="1"/>
  <c r="J13" i="50"/>
  <c r="I16" i="50"/>
  <c r="L23" i="50"/>
  <c r="I24" i="50"/>
  <c r="J29" i="50"/>
  <c r="L35" i="50"/>
  <c r="I36" i="50"/>
  <c r="J37" i="50"/>
  <c r="L43" i="50"/>
  <c r="K22" i="51"/>
  <c r="K26" i="51"/>
  <c r="K30" i="51"/>
  <c r="K21" i="51"/>
  <c r="K33" i="51"/>
  <c r="J33" i="51"/>
  <c r="K37" i="51"/>
  <c r="K14" i="50"/>
  <c r="R14" i="50" s="1"/>
  <c r="L18" i="50"/>
  <c r="G52" i="50"/>
  <c r="E56" i="50" s="1"/>
  <c r="G53" i="50"/>
  <c r="E57" i="50" s="1"/>
  <c r="L22" i="50"/>
  <c r="L26" i="50"/>
  <c r="K30" i="50"/>
  <c r="R30" i="50" s="1"/>
  <c r="K34" i="50"/>
  <c r="R34" i="50" s="1"/>
  <c r="I39" i="50"/>
  <c r="K46" i="50"/>
  <c r="R46" i="50" s="1"/>
  <c r="K50" i="50"/>
  <c r="R50" i="50" s="1"/>
  <c r="K17" i="50"/>
  <c r="R17" i="50" s="1"/>
  <c r="J19" i="50"/>
  <c r="J23" i="50"/>
  <c r="L33" i="50"/>
  <c r="K41" i="50"/>
  <c r="R41" i="50" s="1"/>
  <c r="K45" i="50"/>
  <c r="R45" i="50" s="1"/>
  <c r="L49" i="50"/>
  <c r="J49" i="50"/>
  <c r="K16" i="50"/>
  <c r="R16" i="50" s="1"/>
  <c r="F52" i="50"/>
  <c r="K40" i="51"/>
  <c r="I8" i="50"/>
  <c r="J17" i="50"/>
  <c r="I20" i="50"/>
  <c r="J25" i="50"/>
  <c r="L31" i="50"/>
  <c r="I32" i="50"/>
  <c r="J41" i="50"/>
  <c r="I40" i="50"/>
  <c r="L47" i="50"/>
  <c r="K18" i="51"/>
  <c r="I52" i="51"/>
  <c r="I56" i="51" s="1"/>
  <c r="I53" i="51"/>
  <c r="I57" i="51" s="1"/>
  <c r="J34" i="51"/>
  <c r="K42" i="51"/>
  <c r="J50" i="51"/>
  <c r="J13" i="51"/>
  <c r="H53" i="51"/>
  <c r="H57" i="51" s="1"/>
  <c r="H52" i="51"/>
  <c r="H56" i="51" s="1"/>
  <c r="J17" i="51"/>
  <c r="K25" i="51"/>
  <c r="J29" i="51"/>
  <c r="K41" i="51"/>
  <c r="J45" i="51"/>
  <c r="J49" i="51"/>
  <c r="K51" i="51"/>
  <c r="J12" i="50"/>
  <c r="J16" i="50"/>
  <c r="K18" i="50"/>
  <c r="R18" i="50" s="1"/>
  <c r="K22" i="50"/>
  <c r="R22" i="50" s="1"/>
  <c r="J24" i="50"/>
  <c r="I27" i="50"/>
  <c r="J32" i="50"/>
  <c r="I31" i="50"/>
  <c r="J36" i="50"/>
  <c r="I43" i="50"/>
  <c r="J48" i="50"/>
  <c r="J11" i="50"/>
  <c r="I14" i="50"/>
  <c r="K25" i="50"/>
  <c r="R25" i="50" s="1"/>
  <c r="L29" i="50"/>
  <c r="K33" i="50"/>
  <c r="R33" i="50" s="1"/>
  <c r="L37" i="50"/>
  <c r="J43" i="50"/>
  <c r="K49" i="50"/>
  <c r="R49" i="50" s="1"/>
  <c r="K51" i="50"/>
  <c r="R51" i="50" s="1"/>
  <c r="J32" i="51"/>
  <c r="K15" i="50"/>
  <c r="R15" i="50" s="1"/>
  <c r="J21" i="50"/>
  <c r="L27" i="50"/>
  <c r="K31" i="50"/>
  <c r="R31" i="50" s="1"/>
  <c r="K35" i="50"/>
  <c r="R35" i="50" s="1"/>
  <c r="K39" i="50"/>
  <c r="R39" i="50" s="1"/>
  <c r="I44" i="50"/>
  <c r="K47" i="50"/>
  <c r="R47" i="50" s="1"/>
  <c r="J14" i="51"/>
  <c r="J22" i="51"/>
  <c r="J26" i="51"/>
  <c r="J30" i="51"/>
  <c r="K38" i="51"/>
  <c r="K46" i="51"/>
  <c r="J21" i="51"/>
  <c r="J25" i="51"/>
  <c r="K29" i="51"/>
  <c r="J41" i="51"/>
  <c r="J51" i="51"/>
  <c r="I11" i="50"/>
  <c r="I15" i="50"/>
  <c r="J20" i="50"/>
  <c r="K26" i="50"/>
  <c r="R26" i="50" s="1"/>
  <c r="J28" i="50"/>
  <c r="L34" i="50"/>
  <c r="K38" i="50"/>
  <c r="R38" i="50" s="1"/>
  <c r="L38" i="50"/>
  <c r="L42" i="50"/>
  <c r="J44" i="50"/>
  <c r="L50" i="50"/>
  <c r="F53" i="50"/>
  <c r="K13" i="50"/>
  <c r="L21" i="50"/>
  <c r="L25" i="50"/>
  <c r="I26" i="50"/>
  <c r="I30" i="50"/>
  <c r="J35" i="50"/>
  <c r="L41" i="50"/>
  <c r="J39" i="50"/>
  <c r="I46" i="50"/>
  <c r="L51" i="50"/>
  <c r="I52" i="50" l="1"/>
  <c r="I53" i="50"/>
  <c r="J52" i="51"/>
  <c r="J53" i="51"/>
  <c r="L53" i="50"/>
  <c r="L52" i="50"/>
  <c r="J53" i="50"/>
  <c r="J52" i="50"/>
  <c r="K53" i="50"/>
  <c r="K52" i="50"/>
  <c r="R13" i="50"/>
  <c r="K52" i="51"/>
  <c r="K53" i="51"/>
</calcChain>
</file>

<file path=xl/sharedStrings.xml><?xml version="1.0" encoding="utf-8"?>
<sst xmlns="http://schemas.openxmlformats.org/spreadsheetml/2006/main" count="62" uniqueCount="48">
  <si>
    <t>Anno</t>
  </si>
  <si>
    <t>Media</t>
  </si>
  <si>
    <t>Orizzonte temporale</t>
  </si>
  <si>
    <t xml:space="preserve">INDICE dei PREZZI al CONSUMO per le FAMIGLIE di OPERAI e IMPIEGATI - </t>
  </si>
  <si>
    <t xml:space="preserve">(FOI NAZIONALE e GENERALE - al netto dei tabacchi) </t>
  </si>
  <si>
    <t xml:space="preserve">COEFFICIENTI PER TRADURRE VALORI MONETARI DEI PERIODI SOTTOINDICATI NEL MESE DI: </t>
  </si>
  <si>
    <t>Coefficiente rivalutazione</t>
  </si>
  <si>
    <t>Coeff. Riv.</t>
  </si>
  <si>
    <t>Media Nominale</t>
  </si>
  <si>
    <t>Media reale 2020</t>
  </si>
  <si>
    <t>Fonte: Istat</t>
  </si>
  <si>
    <t>Fonte: COMIT - Intesa san Paolo</t>
  </si>
  <si>
    <t>Inflazione</t>
  </si>
  <si>
    <t>annua dic su dic</t>
  </si>
  <si>
    <t>Fonte: Elaborazioni www.rivaluta.it su dati ISTAT</t>
  </si>
  <si>
    <t>Performance R</t>
  </si>
  <si>
    <t>PerformanceR</t>
  </si>
  <si>
    <t>Rendistato netto reale</t>
  </si>
  <si>
    <t>5 anni media mobile quinquennale</t>
  </si>
  <si>
    <t>10 anni media mobile quinquennale</t>
  </si>
  <si>
    <t>Real Estate (Development)</t>
  </si>
  <si>
    <t>Industry Name</t>
  </si>
  <si>
    <t>Created by:</t>
  </si>
  <si>
    <t>Aswath Damodaran, adamodar@stern.nyu.edu</t>
  </si>
  <si>
    <t>What is this data?</t>
  </si>
  <si>
    <t>Beta, Unlevered beta and other risk measures</t>
  </si>
  <si>
    <t>Western Europe</t>
  </si>
  <si>
    <t>Home Page:</t>
  </si>
  <si>
    <t>http://www.damodaran.com</t>
  </si>
  <si>
    <t>Data website:</t>
  </si>
  <si>
    <t>http://www.stern.nyu.edu/~adamodar/New_Home_Page/data.html</t>
  </si>
  <si>
    <t>Companies in each industry:</t>
  </si>
  <si>
    <t>http://www.stern.nyu.edu/~adamodar/pc/datasets/indname.xls</t>
  </si>
  <si>
    <t>Variable definitions:</t>
  </si>
  <si>
    <t>http://www.stern.nyu.edu/~adamodar/New_Home_Page/datafile/variable.htm</t>
  </si>
  <si>
    <t>Rendistato netto nominale</t>
  </si>
  <si>
    <t>Serie storica parametri calcolo interessi passivi</t>
  </si>
  <si>
    <t>Parametro</t>
  </si>
  <si>
    <t>Tasso inteserre passivo mutui casa</t>
  </si>
  <si>
    <t>Fonte: MEF</t>
  </si>
  <si>
    <t>Rendimento lordo nominale</t>
  </si>
  <si>
    <t>Beta</t>
  </si>
  <si>
    <t>Un'anno</t>
  </si>
  <si>
    <t>Due anni</t>
  </si>
  <si>
    <t>Dieci anni</t>
  </si>
  <si>
    <t>Tasso interesse passivo nominale imprese</t>
  </si>
  <si>
    <t>Tasso interesse passivo reale imprese</t>
  </si>
  <si>
    <t>Differenza Mutui casa Finanziamento imprese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</si>
</sst>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_-* #,##0.0\ _€_-;\-* #,##0.0\ _€_-;_-* &quot;-&quot;?\ _€_-;_-@_-"/>
    <numFmt numFmtId="168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right"/>
    </xf>
    <xf numFmtId="9" fontId="0" fillId="0" borderId="0" xfId="2" applyFont="1"/>
    <xf numFmtId="9" fontId="0" fillId="0" borderId="0" xfId="0" applyNumberFormat="1"/>
    <xf numFmtId="165" fontId="0" fillId="0" borderId="0" xfId="2" applyNumberFormat="1" applyFont="1"/>
    <xf numFmtId="17" fontId="0" fillId="0" borderId="0" xfId="0" applyNumberFormat="1"/>
    <xf numFmtId="0" fontId="0" fillId="0" borderId="0" xfId="0" applyAlignment="1">
      <alignment horizontal="right" wrapText="1"/>
    </xf>
    <xf numFmtId="166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168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horizontal="center"/>
    </xf>
    <xf numFmtId="15" fontId="0" fillId="0" borderId="0" xfId="0" applyNumberFormat="1"/>
    <xf numFmtId="2" fontId="0" fillId="0" borderId="0" xfId="0" applyNumberFormat="1"/>
    <xf numFmtId="0" fontId="0" fillId="2" borderId="0" xfId="0" applyFill="1" applyAlignment="1">
      <alignment vertical="center"/>
    </xf>
    <xf numFmtId="10" fontId="0" fillId="0" borderId="0" xfId="4" applyNumberFormat="1" applyFont="1"/>
    <xf numFmtId="1" fontId="0" fillId="0" borderId="0" xfId="4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5">
    <cellStyle name="Migliaia" xfId="1" builtinId="3"/>
    <cellStyle name="Normale" xfId="0" builtinId="0"/>
    <cellStyle name="Normale 2" xfId="3"/>
    <cellStyle name="Percentuale" xfId="2" builtinId="5"/>
    <cellStyle name="Percentu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'Tasso interesse bancario'!$A$7</c:f>
              <c:strCache>
                <c:ptCount val="1"/>
                <c:pt idx="0">
                  <c:v>Tasso interesse passivo nominale imprese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'Tasso interesse bancario'!$B$6:$AF$6</c:f>
              <c:numCache>
                <c:formatCode>0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'Tasso interesse bancario'!$B$7:$AF$7</c:f>
              <c:numCache>
                <c:formatCode>0.0%</c:formatCode>
                <c:ptCount val="31"/>
                <c:pt idx="0">
                  <c:v>0.14768000000000031</c:v>
                </c:pt>
                <c:pt idx="1">
                  <c:v>0.1453600000000006</c:v>
                </c:pt>
                <c:pt idx="2">
                  <c:v>0.14304000000000031</c:v>
                </c:pt>
                <c:pt idx="3">
                  <c:v>0.14072000000000059</c:v>
                </c:pt>
                <c:pt idx="4">
                  <c:v>0.1384</c:v>
                </c:pt>
                <c:pt idx="5">
                  <c:v>0.1313</c:v>
                </c:pt>
                <c:pt idx="6">
                  <c:v>0.1087</c:v>
                </c:pt>
                <c:pt idx="7">
                  <c:v>8.9599999999999999E-2</c:v>
                </c:pt>
                <c:pt idx="8">
                  <c:v>7.3099999999999998E-2</c:v>
                </c:pt>
                <c:pt idx="9">
                  <c:v>8.2299999999999998E-2</c:v>
                </c:pt>
                <c:pt idx="10">
                  <c:v>8.249999999999999E-2</c:v>
                </c:pt>
                <c:pt idx="11">
                  <c:v>7.569999999999999E-2</c:v>
                </c:pt>
                <c:pt idx="12">
                  <c:v>6.8000000000000005E-2</c:v>
                </c:pt>
                <c:pt idx="13">
                  <c:v>7.4499999999999997E-2</c:v>
                </c:pt>
                <c:pt idx="14">
                  <c:v>6.409999999999999E-2</c:v>
                </c:pt>
                <c:pt idx="15">
                  <c:v>7.2300000000000003E-2</c:v>
                </c:pt>
                <c:pt idx="16">
                  <c:v>7.9199999999999993E-2</c:v>
                </c:pt>
                <c:pt idx="17">
                  <c:v>8.3900000000000002E-2</c:v>
                </c:pt>
                <c:pt idx="18">
                  <c:v>5.7599999999999998E-2</c:v>
                </c:pt>
                <c:pt idx="19">
                  <c:v>5.3199999999999997E-2</c:v>
                </c:pt>
                <c:pt idx="20">
                  <c:v>6.2799999999999995E-2</c:v>
                </c:pt>
                <c:pt idx="21">
                  <c:v>6.6299999999999998E-2</c:v>
                </c:pt>
                <c:pt idx="22">
                  <c:v>6.4799999999999996E-2</c:v>
                </c:pt>
                <c:pt idx="23">
                  <c:v>6.0399999999999995E-2</c:v>
                </c:pt>
                <c:pt idx="24">
                  <c:v>5.1699999999999996E-2</c:v>
                </c:pt>
                <c:pt idx="25">
                  <c:v>4.7399999999999998E-2</c:v>
                </c:pt>
                <c:pt idx="26">
                  <c:v>4.5399999999999996E-2</c:v>
                </c:pt>
                <c:pt idx="27">
                  <c:v>4.4899999999999995E-2</c:v>
                </c:pt>
                <c:pt idx="28">
                  <c:v>4.3799999999999999E-2</c:v>
                </c:pt>
                <c:pt idx="29">
                  <c:v>4.2200000000000001E-2</c:v>
                </c:pt>
                <c:pt idx="30">
                  <c:v>4.2200000000000001E-2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0E-46F5-9821-C628B15D65DE}"/>
            </c:ext>
          </c:extLst>
        </c:ser>
        <c:ser>
          <c:idx val="1"/>
          <c:order val="1"/>
          <c:tx>
            <c:strRef>
              <c:f>'Tasso interesse bancario'!$A$9</c:f>
              <c:strCache>
                <c:ptCount val="1"/>
                <c:pt idx="0">
                  <c:v>Tasso interesse passivo reale imprese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'Tasso interesse bancario'!$B$6:$AF$6</c:f>
              <c:numCache>
                <c:formatCode>0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'Tasso interesse bancario'!$B$9:$AF$9</c:f>
              <c:numCache>
                <c:formatCode>0.0%</c:formatCode>
                <c:ptCount val="31"/>
                <c:pt idx="0">
                  <c:v>8.1680000000000308E-2</c:v>
                </c:pt>
                <c:pt idx="1">
                  <c:v>8.6360000000000603E-2</c:v>
                </c:pt>
                <c:pt idx="2">
                  <c:v>9.4040000000000304E-2</c:v>
                </c:pt>
                <c:pt idx="3">
                  <c:v>9.6720000000000597E-2</c:v>
                </c:pt>
                <c:pt idx="4">
                  <c:v>9.8399999999999987E-2</c:v>
                </c:pt>
                <c:pt idx="5">
                  <c:v>7.5300000000000006E-2</c:v>
                </c:pt>
                <c:pt idx="6">
                  <c:v>7.9700000000000007E-2</c:v>
                </c:pt>
                <c:pt idx="7">
                  <c:v>7.0599999999999996E-2</c:v>
                </c:pt>
                <c:pt idx="8">
                  <c:v>5.6099999999999997E-2</c:v>
                </c:pt>
                <c:pt idx="9">
                  <c:v>6.1299999999999993E-2</c:v>
                </c:pt>
                <c:pt idx="10">
                  <c:v>5.5499999999999994E-2</c:v>
                </c:pt>
                <c:pt idx="11">
                  <c:v>5.1699999999999989E-2</c:v>
                </c:pt>
                <c:pt idx="12">
                  <c:v>4.0000000000000008E-2</c:v>
                </c:pt>
                <c:pt idx="13">
                  <c:v>4.9499999999999995E-2</c:v>
                </c:pt>
                <c:pt idx="14">
                  <c:v>4.4099999999999986E-2</c:v>
                </c:pt>
                <c:pt idx="15">
                  <c:v>5.2299999999999999E-2</c:v>
                </c:pt>
                <c:pt idx="16">
                  <c:v>6.019999999999999E-2</c:v>
                </c:pt>
                <c:pt idx="17">
                  <c:v>5.7900000000000007E-2</c:v>
                </c:pt>
                <c:pt idx="18">
                  <c:v>3.56E-2</c:v>
                </c:pt>
                <c:pt idx="19">
                  <c:v>4.3199999999999995E-2</c:v>
                </c:pt>
                <c:pt idx="20">
                  <c:v>4.3799999999999992E-2</c:v>
                </c:pt>
                <c:pt idx="21">
                  <c:v>3.3299999999999996E-2</c:v>
                </c:pt>
                <c:pt idx="22">
                  <c:v>4.1799999999999997E-2</c:v>
                </c:pt>
                <c:pt idx="23">
                  <c:v>5.3399999999999996E-2</c:v>
                </c:pt>
                <c:pt idx="24">
                  <c:v>5.1699999999999996E-2</c:v>
                </c:pt>
                <c:pt idx="25">
                  <c:v>4.6399999999999997E-2</c:v>
                </c:pt>
                <c:pt idx="26">
                  <c:v>4.0399999999999998E-2</c:v>
                </c:pt>
                <c:pt idx="27">
                  <c:v>3.5899999999999994E-2</c:v>
                </c:pt>
                <c:pt idx="28">
                  <c:v>3.2799999999999996E-2</c:v>
                </c:pt>
                <c:pt idx="29">
                  <c:v>3.7200000000000004E-2</c:v>
                </c:pt>
                <c:pt idx="30">
                  <c:v>4.4200000000000003E-2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BAE-4E9E-A820-A89DABBA09A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586304864"/>
        <c:axId val="1586309024"/>
      </c:scatterChart>
      <c:valAx>
        <c:axId val="1586304864"/>
        <c:scaling>
          <c:orientation val="minMax"/>
          <c:max val="2021"/>
          <c:min val="198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6309024"/>
        <c:crosses val="autoZero"/>
        <c:crossBetween val="midCat"/>
        <c:majorUnit val="2"/>
      </c:valAx>
      <c:valAx>
        <c:axId val="158630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Tasso interesse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6304864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Beta!$B$9</c:f>
              <c:strCache>
                <c:ptCount val="1"/>
                <c:pt idx="0">
                  <c:v>Beta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Beta!$A$10:$A$18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xVal>
          <c:yVal>
            <c:numRef>
              <c:f>Beta!$B$10:$B$18</c:f>
              <c:numCache>
                <c:formatCode>0.00</c:formatCode>
                <c:ptCount val="9"/>
                <c:pt idx="0">
                  <c:v>0.83814088888888905</c:v>
                </c:pt>
                <c:pt idx="1">
                  <c:v>0.94516250000000002</c:v>
                </c:pt>
                <c:pt idx="2">
                  <c:v>0.87341095238095268</c:v>
                </c:pt>
                <c:pt idx="3">
                  <c:v>0.90954021317829403</c:v>
                </c:pt>
                <c:pt idx="4">
                  <c:v>0.86862063086104002</c:v>
                </c:pt>
                <c:pt idx="5">
                  <c:v>1.0516855060000001</c:v>
                </c:pt>
                <c:pt idx="6">
                  <c:v>0.83673829489867213</c:v>
                </c:pt>
                <c:pt idx="7">
                  <c:v>0.88</c:v>
                </c:pt>
                <c:pt idx="8">
                  <c:v>0.79058215283787292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41-425A-BED0-270FE13E3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3993312"/>
        <c:axId val="1593993728"/>
      </c:scatterChart>
      <c:valAx>
        <c:axId val="1593993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993728"/>
        <c:crosses val="autoZero"/>
        <c:crossBetween val="midCat"/>
      </c:valAx>
      <c:valAx>
        <c:axId val="1593993728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Coefficiente Beta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993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'Tasso inflazione annuo'!$A$15:$A$45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'Tasso inflazione annuo'!$B$15:$B$45</c:f>
              <c:numCache>
                <c:formatCode>0.00%</c:formatCode>
                <c:ptCount val="31"/>
                <c:pt idx="0">
                  <c:v>6.6000000000000003E-2</c:v>
                </c:pt>
                <c:pt idx="1">
                  <c:v>5.8999999999999997E-2</c:v>
                </c:pt>
                <c:pt idx="2">
                  <c:v>4.9000000000000002E-2</c:v>
                </c:pt>
                <c:pt idx="3">
                  <c:v>4.3999999999999997E-2</c:v>
                </c:pt>
                <c:pt idx="4">
                  <c:v>0.04</c:v>
                </c:pt>
                <c:pt idx="5">
                  <c:v>5.6000000000000001E-2</c:v>
                </c:pt>
                <c:pt idx="6">
                  <c:v>2.9000000000000001E-2</c:v>
                </c:pt>
                <c:pt idx="7">
                  <c:v>1.9E-2</c:v>
                </c:pt>
                <c:pt idx="8">
                  <c:v>1.7000000000000001E-2</c:v>
                </c:pt>
                <c:pt idx="9">
                  <c:v>2.1000000000000001E-2</c:v>
                </c:pt>
                <c:pt idx="10">
                  <c:v>2.7E-2</c:v>
                </c:pt>
                <c:pt idx="11">
                  <c:v>2.4E-2</c:v>
                </c:pt>
                <c:pt idx="12">
                  <c:v>2.8000000000000001E-2</c:v>
                </c:pt>
                <c:pt idx="13">
                  <c:v>2.5000000000000001E-2</c:v>
                </c:pt>
                <c:pt idx="14">
                  <c:v>0.02</c:v>
                </c:pt>
                <c:pt idx="15">
                  <c:v>0.02</c:v>
                </c:pt>
                <c:pt idx="16">
                  <c:v>1.9E-2</c:v>
                </c:pt>
                <c:pt idx="17">
                  <c:v>2.5999999999999999E-2</c:v>
                </c:pt>
                <c:pt idx="18">
                  <c:v>2.1999999999999999E-2</c:v>
                </c:pt>
                <c:pt idx="19">
                  <c:v>0.01</c:v>
                </c:pt>
                <c:pt idx="20">
                  <c:v>1.9E-2</c:v>
                </c:pt>
                <c:pt idx="21">
                  <c:v>3.3000000000000002E-2</c:v>
                </c:pt>
                <c:pt idx="22">
                  <c:v>2.3E-2</c:v>
                </c:pt>
                <c:pt idx="23">
                  <c:v>7.0000000000000001E-3</c:v>
                </c:pt>
                <c:pt idx="24">
                  <c:v>0</c:v>
                </c:pt>
                <c:pt idx="25">
                  <c:v>1E-3</c:v>
                </c:pt>
                <c:pt idx="26">
                  <c:v>5.0000000000000001E-3</c:v>
                </c:pt>
                <c:pt idx="27">
                  <c:v>8.9999999999999993E-3</c:v>
                </c:pt>
                <c:pt idx="28">
                  <c:v>1.0999999999999999E-2</c:v>
                </c:pt>
                <c:pt idx="29">
                  <c:v>5.0000000000000001E-3</c:v>
                </c:pt>
                <c:pt idx="30">
                  <c:v>-2E-3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94-4DA5-8C0F-771B034C8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3980416"/>
        <c:axId val="1593972928"/>
      </c:scatterChart>
      <c:valAx>
        <c:axId val="1593980416"/>
        <c:scaling>
          <c:orientation val="minMax"/>
          <c:max val="2021"/>
          <c:min val="198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972928"/>
        <c:crosses val="autoZero"/>
        <c:crossBetween val="midCat"/>
        <c:majorUnit val="2"/>
      </c:valAx>
      <c:valAx>
        <c:axId val="159397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Tasso inflazione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980416"/>
        <c:crosses val="autoZero"/>
        <c:crossBetween val="midCat"/>
        <c:majorUnit val="5.000000000000001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Rendimento Lordo Titoli di Stato Decennali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'Rendimento btp 10 anni MEF'!$B$2</c:f>
              <c:strCache>
                <c:ptCount val="1"/>
                <c:pt idx="0">
                  <c:v>Rendimento lordo nominale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'Rendimento btp 10 anni MEF'!$A$3:$A$33</c:f>
              <c:numCache>
                <c:formatCode>0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'Rendimento btp 10 anni MEF'!$B$3:$B$33</c:f>
              <c:numCache>
                <c:formatCode>0.00</c:formatCode>
                <c:ptCount val="31"/>
                <c:pt idx="0">
                  <c:v>13.87</c:v>
                </c:pt>
                <c:pt idx="1">
                  <c:v>13.1</c:v>
                </c:pt>
                <c:pt idx="2">
                  <c:v>12.07</c:v>
                </c:pt>
                <c:pt idx="3">
                  <c:v>10.63</c:v>
                </c:pt>
                <c:pt idx="4">
                  <c:v>9.74</c:v>
                </c:pt>
                <c:pt idx="5">
                  <c:v>12.06</c:v>
                </c:pt>
                <c:pt idx="6">
                  <c:v>9.3699999999999992</c:v>
                </c:pt>
                <c:pt idx="7">
                  <c:v>6.88</c:v>
                </c:pt>
                <c:pt idx="8">
                  <c:v>4.95</c:v>
                </c:pt>
                <c:pt idx="9">
                  <c:v>4.5199999999999996</c:v>
                </c:pt>
                <c:pt idx="10">
                  <c:v>5.35</c:v>
                </c:pt>
                <c:pt idx="11">
                  <c:v>5.13</c:v>
                </c:pt>
                <c:pt idx="12">
                  <c:v>5.04</c:v>
                </c:pt>
                <c:pt idx="13">
                  <c:v>4.2</c:v>
                </c:pt>
                <c:pt idx="14">
                  <c:v>4.29</c:v>
                </c:pt>
                <c:pt idx="15">
                  <c:v>3.54</c:v>
                </c:pt>
                <c:pt idx="16">
                  <c:v>3.95</c:v>
                </c:pt>
                <c:pt idx="17">
                  <c:v>4.41</c:v>
                </c:pt>
                <c:pt idx="18">
                  <c:v>4.75</c:v>
                </c:pt>
                <c:pt idx="19">
                  <c:v>4.32</c:v>
                </c:pt>
                <c:pt idx="20">
                  <c:v>4.01</c:v>
                </c:pt>
                <c:pt idx="21">
                  <c:v>5.25</c:v>
                </c:pt>
                <c:pt idx="22">
                  <c:v>5.65</c:v>
                </c:pt>
                <c:pt idx="23">
                  <c:v>4.34</c:v>
                </c:pt>
                <c:pt idx="24">
                  <c:v>3</c:v>
                </c:pt>
                <c:pt idx="25">
                  <c:v>1.7</c:v>
                </c:pt>
                <c:pt idx="26">
                  <c:v>1.4</c:v>
                </c:pt>
                <c:pt idx="27">
                  <c:v>2.14</c:v>
                </c:pt>
                <c:pt idx="28">
                  <c:v>2.54</c:v>
                </c:pt>
                <c:pt idx="29">
                  <c:v>1.94</c:v>
                </c:pt>
                <c:pt idx="30">
                  <c:v>1.28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08-471B-9AE2-9A7AC17D6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3982496"/>
        <c:axId val="1593975424"/>
      </c:scatterChart>
      <c:valAx>
        <c:axId val="1593982496"/>
        <c:scaling>
          <c:orientation val="minMax"/>
          <c:max val="2021"/>
          <c:min val="198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975424"/>
        <c:crosses val="autoZero"/>
        <c:crossBetween val="midCat"/>
        <c:majorUnit val="1"/>
      </c:valAx>
      <c:valAx>
        <c:axId val="159397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Rendimento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98249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strRef>
                  <c:f>Rendimento_Reale_Borsa!$E$55</c:f>
                  <c:strCache>
                    <c:ptCount val="1"/>
                    <c:pt idx="0">
                      <c:v>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{B6B7E6E5-ECA4-464D-B853-D823AF31B4DB}</c15:txfldGUID>
                      <c15:f>Rendimento_Reale_Borsa!$E$55</c15:f>
                      <c15:dlblFieldTableCache>
                        <c:ptCount val="1"/>
                        <c:pt idx="0">
                          <c:v>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1DE3-491F-BCB5-A3E43E7B53FF}"/>
                </c:ext>
              </c:extLst>
            </c:dLbl>
            <c:dLbl>
              <c:idx val="1"/>
              <c:layout/>
              <c:tx>
                <c:strRef>
                  <c:f>Rendimento_Reale_Borsa!$F$55</c:f>
                  <c:strCache>
                    <c:ptCount val="1"/>
                    <c:pt idx="0">
                      <c:v>2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{554A56D9-7513-4988-8E25-0285D843D555}</c15:txfldGUID>
                      <c15:f>Rendimento_Reale_Borsa!$F$55</c15:f>
                      <c15:dlblFieldTableCache>
                        <c:ptCount val="1"/>
                        <c:pt idx="0">
                          <c:v>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1DE3-491F-BCB5-A3E43E7B53FF}"/>
                </c:ext>
              </c:extLst>
            </c:dLbl>
            <c:dLbl>
              <c:idx val="2"/>
              <c:layout/>
              <c:tx>
                <c:strRef>
                  <c:f>Rendimento_Reale_Borsa!$G$55</c:f>
                  <c:strCache>
                    <c:ptCount val="1"/>
                    <c:pt idx="0">
                      <c:v>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{AE45F3FD-D576-47A1-B24C-7F18FD0EBEE8}</c15:txfldGUID>
                      <c15:f>Rendimento_Reale_Borsa!$G$55</c15:f>
                      <c15:dlblFieldTableCache>
                        <c:ptCount val="1"/>
                        <c:pt idx="0">
                          <c:v>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1DE3-491F-BCB5-A3E43E7B53FF}"/>
                </c:ext>
              </c:extLst>
            </c:dLbl>
            <c:dLbl>
              <c:idx val="3"/>
              <c:layout/>
              <c:tx>
                <c:strRef>
                  <c:f>Rendimento_Reale_Borsa!$H$55</c:f>
                  <c:strCache>
                    <c:ptCount val="1"/>
                    <c:pt idx="0">
                      <c:v>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{D60D2FB9-E92A-476B-8941-632C81BFC471}</c15:txfldGUID>
                      <c15:f>Rendimento_Reale_Borsa!$H$55</c15:f>
                      <c15:dlblFieldTableCache>
                        <c:ptCount val="1"/>
                        <c:pt idx="0">
                          <c:v>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1DE3-491F-BCB5-A3E43E7B53FF}"/>
                </c:ext>
              </c:extLst>
            </c:dLbl>
            <c:dLbl>
              <c:idx val="4"/>
              <c:layout/>
              <c:tx>
                <c:strRef>
                  <c:f>Rendimento_Reale_Borsa!$I$55</c:f>
                  <c:strCache>
                    <c:ptCount val="1"/>
                    <c:pt idx="0">
                      <c:v>10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{4961499A-4CA1-4526-91C5-3D8C7B23AB97}</c15:txfldGUID>
                      <c15:f>Rendimento_Reale_Borsa!$I$55</c15:f>
                      <c15:dlblFieldTableCache>
                        <c:ptCount val="1"/>
                        <c:pt idx="0">
                          <c:v>10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1DE3-491F-BCB5-A3E43E7B53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Rendimento_Reale_Borsa!$E$56:$I$56</c:f>
              <c:numCache>
                <c:formatCode>0.0%</c:formatCode>
                <c:ptCount val="5"/>
                <c:pt idx="0">
                  <c:v>6.0038600334352196E-2</c:v>
                </c:pt>
                <c:pt idx="1">
                  <c:v>5.5178856849909912E-2</c:v>
                </c:pt>
                <c:pt idx="2">
                  <c:v>5.2987268934342094E-2</c:v>
                </c:pt>
                <c:pt idx="3">
                  <c:v>5.2973030170754137E-2</c:v>
                </c:pt>
                <c:pt idx="4">
                  <c:v>5.1507750041228456E-2</c:v>
                </c:pt>
              </c:numCache>
            </c:numRef>
          </c:xVal>
          <c:yVal>
            <c:numRef>
              <c:f>Rendimento_Reale_Borsa!$E$57:$I$57</c:f>
              <c:numCache>
                <c:formatCode>0.0%</c:formatCode>
                <c:ptCount val="5"/>
                <c:pt idx="0">
                  <c:v>0.27962429215993723</c:v>
                </c:pt>
                <c:pt idx="1">
                  <c:v>0.21613623342897306</c:v>
                </c:pt>
                <c:pt idx="2">
                  <c:v>0.16989125777610614</c:v>
                </c:pt>
                <c:pt idx="3">
                  <c:v>0.11152337151787053</c:v>
                </c:pt>
                <c:pt idx="4">
                  <c:v>6.4599374535370055E-2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Rendimento_Reale_Borsa!#REF!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1DE3-491F-BCB5-A3E43E7B5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450848"/>
        <c:axId val="965452096"/>
      </c:scatterChart>
      <c:valAx>
        <c:axId val="965450848"/>
        <c:scaling>
          <c:orientation val="minMax"/>
          <c:max val="5.5000000000000007E-2"/>
          <c:min val="4.5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Rendimento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452096"/>
        <c:crosses val="autoZero"/>
        <c:crossBetween val="midCat"/>
        <c:majorUnit val="1.0000000000000002E-3"/>
      </c:valAx>
      <c:valAx>
        <c:axId val="96545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D.S.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45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strRef>
                  <c:f>Rendimento_Nominale_Borsa!$C$55</c:f>
                  <c:strCache>
                    <c:ptCount val="1"/>
                    <c:pt idx="0">
                      <c:v>Un'anno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{DA77FEC9-701B-43EE-9376-6A41CA928327}</c15:txfldGUID>
                      <c15:f>Rendimento_Nominale_Borsa!$C$55</c15:f>
                      <c15:dlblFieldTableCache>
                        <c:ptCount val="1"/>
                        <c:pt idx="0">
                          <c:v>Un'anno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FAD4-4019-B14C-8C60F53E79E2}"/>
                </c:ext>
              </c:extLst>
            </c:dLbl>
            <c:dLbl>
              <c:idx val="1"/>
              <c:layout/>
              <c:tx>
                <c:strRef>
                  <c:f>Rendimento_Nominale_Borsa!$D$55</c:f>
                  <c:strCache>
                    <c:ptCount val="1"/>
                    <c:pt idx="0">
                      <c:v>Due anni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{F640B617-C3C0-4897-99DD-05CB32FBB75B}</c15:txfldGUID>
                      <c15:f>Rendimento_Nominale_Borsa!$D$55</c15:f>
                      <c15:dlblFieldTableCache>
                        <c:ptCount val="1"/>
                        <c:pt idx="0">
                          <c:v>Due anni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AD4-4019-B14C-8C60F53E79E2}"/>
                </c:ext>
              </c:extLst>
            </c:dLbl>
            <c:dLbl>
              <c:idx val="2"/>
              <c:layout/>
              <c:tx>
                <c:strRef>
                  <c:f>Rendimento_Nominale_Borsa!$E$55</c:f>
                  <c:strCache>
                    <c:ptCount val="1"/>
                    <c:pt idx="0">
                      <c:v>Dieci anni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{364777D4-FC4C-4E1F-882C-041A95987452}</c15:txfldGUID>
                      <c15:f>Rendimento_Nominale_Borsa!$E$55</c15:f>
                      <c15:dlblFieldTableCache>
                        <c:ptCount val="1"/>
                        <c:pt idx="0">
                          <c:v>Dieci anni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FAD4-4019-B14C-8C60F53E79E2}"/>
                </c:ext>
              </c:extLst>
            </c:dLbl>
            <c:dLbl>
              <c:idx val="3"/>
              <c:tx>
                <c:strRef>
                  <c:f>Rendimento_Nominale_Borsa!$F$55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{1CE45335-5C40-48CF-A5B5-32FB3B448110}</c15:txfldGUID>
                      <c15:f>Rendimento_Nominale_Borsa!$F$55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AD4-4019-B14C-8C60F53E7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Rendimento_Nominale_Borsa!$C$56:$F$56</c:f>
              <c:numCache>
                <c:formatCode>0.0%</c:formatCode>
                <c:ptCount val="4"/>
                <c:pt idx="0">
                  <c:v>0.11846528883995179</c:v>
                </c:pt>
                <c:pt idx="1">
                  <c:v>0.10866514513147067</c:v>
                </c:pt>
                <c:pt idx="2">
                  <c:v>0.10162685842791282</c:v>
                </c:pt>
              </c:numCache>
            </c:numRef>
          </c:xVal>
          <c:yVal>
            <c:numRef>
              <c:f>Rendimento_Nominale_Borsa!$C$57:$F$57</c:f>
              <c:numCache>
                <c:formatCode>0.0%</c:formatCode>
                <c:ptCount val="4"/>
                <c:pt idx="0">
                  <c:v>0.295591685801606</c:v>
                </c:pt>
                <c:pt idx="1">
                  <c:v>0.18465446029987492</c:v>
                </c:pt>
                <c:pt idx="2">
                  <c:v>9.2832400267892273E-2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Rendimento_Nominale_Borsa!#REF!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FAD4-4019-B14C-8C60F53E7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450848"/>
        <c:axId val="965452096"/>
      </c:scatterChart>
      <c:valAx>
        <c:axId val="965450848"/>
        <c:scaling>
          <c:orientation val="minMax"/>
          <c:max val="0.12000000000000001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Rendimento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452096"/>
        <c:crosses val="autoZero"/>
        <c:crossBetween val="midCat"/>
        <c:majorUnit val="1.0000000000000002E-2"/>
      </c:valAx>
      <c:valAx>
        <c:axId val="96545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D.S.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45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Rendimento_Nominale_Borsa!$Q$31:$Q$51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Rendimento_Nominale_Borsa!$R$31:$R$51</c:f>
              <c:numCache>
                <c:formatCode>0.0%</c:formatCode>
                <c:ptCount val="21"/>
                <c:pt idx="0">
                  <c:v>0.18495735384427178</c:v>
                </c:pt>
                <c:pt idx="1">
                  <c:v>0.22183635071716559</c:v>
                </c:pt>
                <c:pt idx="2">
                  <c:v>0.21127413777185361</c:v>
                </c:pt>
                <c:pt idx="3">
                  <c:v>0.16303156931585264</c:v>
                </c:pt>
                <c:pt idx="4">
                  <c:v>0.12250086248886338</c:v>
                </c:pt>
                <c:pt idx="5">
                  <c:v>6.1179401800423514E-2</c:v>
                </c:pt>
                <c:pt idx="6">
                  <c:v>2.6449626705287034E-2</c:v>
                </c:pt>
                <c:pt idx="7">
                  <c:v>3.1904539164368154E-2</c:v>
                </c:pt>
                <c:pt idx="8">
                  <c:v>4.9596470492847121E-2</c:v>
                </c:pt>
                <c:pt idx="9">
                  <c:v>4.5940904193627327E-2</c:v>
                </c:pt>
                <c:pt idx="10">
                  <c:v>4.1376443666640707E-2</c:v>
                </c:pt>
                <c:pt idx="11">
                  <c:v>1.3438712325589108E-2</c:v>
                </c:pt>
                <c:pt idx="12">
                  <c:v>-3.8723456185795778E-2</c:v>
                </c:pt>
                <c:pt idx="13">
                  <c:v>-6.1291032628405587E-2</c:v>
                </c:pt>
                <c:pt idx="14">
                  <c:v>-4.4533998423034113E-2</c:v>
                </c:pt>
                <c:pt idx="15">
                  <c:v>-2.2884894533602186E-2</c:v>
                </c:pt>
                <c:pt idx="16">
                  <c:v>2.0403501256380575E-3</c:v>
                </c:pt>
                <c:pt idx="17">
                  <c:v>5.2275505065060138E-2</c:v>
                </c:pt>
                <c:pt idx="18">
                  <c:v>7.8794557316549302E-2</c:v>
                </c:pt>
                <c:pt idx="19">
                  <c:v>7.804295758571711E-2</c:v>
                </c:pt>
                <c:pt idx="20">
                  <c:v>6.9450266010725237E-2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063-40DC-BE14-4C61DD720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335520"/>
        <c:axId val="1070340096"/>
      </c:scatterChart>
      <c:valAx>
        <c:axId val="1070335520"/>
        <c:scaling>
          <c:orientation val="minMax"/>
          <c:max val="2021"/>
          <c:min val="199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340096"/>
        <c:crosses val="autoZero"/>
        <c:crossBetween val="midCat"/>
        <c:majorUnit val="2"/>
      </c:valAx>
      <c:valAx>
        <c:axId val="107034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Rendimento lordo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335520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533399</xdr:colOff>
      <xdr:row>14</xdr:row>
      <xdr:rowOff>47624</xdr:rowOff>
    </xdr:from>
    <xdr:to>
      <xdr:col>10</xdr:col>
      <xdr:colOff>142875</xdr:colOff>
      <xdr:row>40</xdr:row>
      <xdr:rowOff>123825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7</xdr:row>
      <xdr:rowOff>0</xdr:rowOff>
    </xdr:from>
    <xdr:to>
      <xdr:col>19</xdr:col>
      <xdr:colOff>85725</xdr:colOff>
      <xdr:row>24</xdr:row>
      <xdr:rowOff>142875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13</xdr:row>
      <xdr:rowOff>152401</xdr:rowOff>
    </xdr:from>
    <xdr:to>
      <xdr:col>20</xdr:col>
      <xdr:colOff>504825</xdr:colOff>
      <xdr:row>46</xdr:row>
      <xdr:rowOff>9525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9523</xdr:colOff>
      <xdr:row>1</xdr:row>
      <xdr:rowOff>190499</xdr:rowOff>
    </xdr:from>
    <xdr:to>
      <xdr:col>21</xdr:col>
      <xdr:colOff>257175</xdr:colOff>
      <xdr:row>34</xdr:row>
      <xdr:rowOff>361950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600074</xdr:colOff>
      <xdr:row>17</xdr:row>
      <xdr:rowOff>0</xdr:rowOff>
    </xdr:from>
    <xdr:to>
      <xdr:col>27</xdr:col>
      <xdr:colOff>266699</xdr:colOff>
      <xdr:row>39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171449</xdr:colOff>
      <xdr:row>3</xdr:row>
      <xdr:rowOff>9525</xdr:rowOff>
    </xdr:from>
    <xdr:to>
      <xdr:col>29</xdr:col>
      <xdr:colOff>447674</xdr:colOff>
      <xdr:row>23</xdr:row>
      <xdr:rowOff>28575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438149</xdr:colOff>
      <xdr:row>39</xdr:row>
      <xdr:rowOff>161925</xdr:rowOff>
    </xdr:from>
    <xdr:to>
      <xdr:col>32</xdr:col>
      <xdr:colOff>123824</xdr:colOff>
      <xdr:row>58</xdr:row>
      <xdr:rowOff>180975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workbookViewId="0">
      <selection activeCell="A7" sqref="A7"/>
    </sheetView>
  </sheetViews>
  <sheetFormatPr defaultColWidth="10.140625" defaultRowHeight="15" x14ac:dyDescent="0.25"/>
  <cols>
    <col min="1" max="1" width="41.140625" customWidth="1"/>
    <col min="2" max="2" width="12.28515625" bestFit="1" customWidth="1"/>
  </cols>
  <sheetData>
    <row r="1" spans="1:32" x14ac:dyDescent="0.25">
      <c r="A1" t="s">
        <v>36</v>
      </c>
    </row>
    <row r="3" spans="1:32" x14ac:dyDescent="0.25">
      <c r="A3" t="s">
        <v>37</v>
      </c>
      <c r="B3">
        <v>1990</v>
      </c>
      <c r="C3">
        <v>1991</v>
      </c>
      <c r="D3">
        <v>1992</v>
      </c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O3">
        <v>2003</v>
      </c>
      <c r="P3">
        <v>2004</v>
      </c>
      <c r="Q3">
        <v>2005</v>
      </c>
      <c r="R3">
        <v>2006</v>
      </c>
      <c r="S3">
        <v>2007</v>
      </c>
      <c r="T3">
        <v>2008</v>
      </c>
      <c r="U3">
        <v>2009</v>
      </c>
      <c r="V3">
        <v>2010</v>
      </c>
      <c r="W3">
        <v>2011</v>
      </c>
      <c r="X3">
        <v>2012</v>
      </c>
      <c r="Y3">
        <v>2013</v>
      </c>
      <c r="Z3">
        <v>2014</v>
      </c>
      <c r="AA3">
        <v>2015</v>
      </c>
      <c r="AB3">
        <v>2016</v>
      </c>
      <c r="AC3">
        <v>2017</v>
      </c>
      <c r="AD3">
        <v>2018</v>
      </c>
      <c r="AE3">
        <v>2019</v>
      </c>
      <c r="AF3">
        <v>2020</v>
      </c>
    </row>
    <row r="4" spans="1:32" x14ac:dyDescent="0.25">
      <c r="A4" s="18" t="s">
        <v>38</v>
      </c>
      <c r="B4" s="19">
        <v>0.1176800000000003</v>
      </c>
      <c r="C4" s="19">
        <v>0.11536000000000059</v>
      </c>
      <c r="D4" s="19">
        <v>0.11304000000000031</v>
      </c>
      <c r="E4" s="19">
        <v>0.1107200000000006</v>
      </c>
      <c r="F4" s="19">
        <v>0.1084</v>
      </c>
      <c r="G4" s="19">
        <v>0.1013</v>
      </c>
      <c r="H4" s="19">
        <v>7.8700000000000006E-2</v>
      </c>
      <c r="I4" s="19">
        <v>5.96E-2</v>
      </c>
      <c r="J4" s="19">
        <v>4.3099999999999999E-2</v>
      </c>
      <c r="K4" s="19">
        <v>5.2299999999999999E-2</v>
      </c>
      <c r="L4" s="19">
        <v>5.2499999999999998E-2</v>
      </c>
      <c r="M4" s="19">
        <v>4.5699999999999998E-2</v>
      </c>
      <c r="N4" s="19">
        <v>3.7999999999999999E-2</v>
      </c>
      <c r="O4" s="19">
        <v>4.4499999999999998E-2</v>
      </c>
      <c r="P4" s="19">
        <v>3.4099999999999998E-2</v>
      </c>
      <c r="Q4" s="19">
        <v>4.2299999999999997E-2</v>
      </c>
      <c r="R4" s="19">
        <v>4.9200000000000001E-2</v>
      </c>
      <c r="S4" s="19">
        <v>5.3900000000000003E-2</v>
      </c>
      <c r="T4" s="19">
        <v>2.76E-2</v>
      </c>
      <c r="U4" s="19">
        <v>2.3199999999999998E-2</v>
      </c>
      <c r="V4" s="19">
        <v>3.2800000000000003E-2</v>
      </c>
      <c r="W4" s="19">
        <v>3.6299999999999999E-2</v>
      </c>
      <c r="X4" s="19">
        <v>3.4799999999999998E-2</v>
      </c>
      <c r="Y4" s="19">
        <v>3.04E-2</v>
      </c>
      <c r="Z4" s="19">
        <v>2.1700000000000001E-2</v>
      </c>
      <c r="AA4" s="19">
        <v>1.7399999999999999E-2</v>
      </c>
      <c r="AB4" s="19">
        <v>1.54E-2</v>
      </c>
      <c r="AC4" s="19">
        <v>1.49E-2</v>
      </c>
      <c r="AD4" s="19">
        <v>1.38E-2</v>
      </c>
      <c r="AE4" s="19">
        <v>1.2200000000000001E-2</v>
      </c>
      <c r="AF4" s="19">
        <v>1.2200000000000001E-2</v>
      </c>
    </row>
    <row r="6" spans="1:32" x14ac:dyDescent="0.25">
      <c r="A6" t="s">
        <v>0</v>
      </c>
      <c r="B6" s="20">
        <f t="shared" ref="B6:AF6" si="0">+B3</f>
        <v>1990</v>
      </c>
      <c r="C6" s="20">
        <f t="shared" si="0"/>
        <v>1991</v>
      </c>
      <c r="D6" s="20">
        <f t="shared" si="0"/>
        <v>1992</v>
      </c>
      <c r="E6" s="20">
        <f t="shared" si="0"/>
        <v>1993</v>
      </c>
      <c r="F6" s="20">
        <f t="shared" si="0"/>
        <v>1994</v>
      </c>
      <c r="G6" s="20">
        <f t="shared" si="0"/>
        <v>1995</v>
      </c>
      <c r="H6" s="20">
        <f t="shared" si="0"/>
        <v>1996</v>
      </c>
      <c r="I6" s="20">
        <f t="shared" si="0"/>
        <v>1997</v>
      </c>
      <c r="J6" s="20">
        <f t="shared" si="0"/>
        <v>1998</v>
      </c>
      <c r="K6" s="20">
        <f t="shared" si="0"/>
        <v>1999</v>
      </c>
      <c r="L6" s="20">
        <f t="shared" si="0"/>
        <v>2000</v>
      </c>
      <c r="M6" s="20">
        <f t="shared" si="0"/>
        <v>2001</v>
      </c>
      <c r="N6" s="20">
        <f t="shared" si="0"/>
        <v>2002</v>
      </c>
      <c r="O6" s="20">
        <f t="shared" si="0"/>
        <v>2003</v>
      </c>
      <c r="P6" s="20">
        <f t="shared" si="0"/>
        <v>2004</v>
      </c>
      <c r="Q6" s="20">
        <f t="shared" si="0"/>
        <v>2005</v>
      </c>
      <c r="R6" s="20">
        <f t="shared" si="0"/>
        <v>2006</v>
      </c>
      <c r="S6" s="20">
        <f t="shared" si="0"/>
        <v>2007</v>
      </c>
      <c r="T6" s="20">
        <f t="shared" si="0"/>
        <v>2008</v>
      </c>
      <c r="U6" s="20">
        <f t="shared" si="0"/>
        <v>2009</v>
      </c>
      <c r="V6" s="20">
        <f t="shared" si="0"/>
        <v>2010</v>
      </c>
      <c r="W6" s="20">
        <f t="shared" si="0"/>
        <v>2011</v>
      </c>
      <c r="X6" s="20">
        <f t="shared" si="0"/>
        <v>2012</v>
      </c>
      <c r="Y6" s="20">
        <f t="shared" si="0"/>
        <v>2013</v>
      </c>
      <c r="Z6" s="20">
        <f t="shared" si="0"/>
        <v>2014</v>
      </c>
      <c r="AA6" s="20">
        <f t="shared" si="0"/>
        <v>2015</v>
      </c>
      <c r="AB6" s="20">
        <f t="shared" si="0"/>
        <v>2016</v>
      </c>
      <c r="AC6" s="20">
        <f t="shared" si="0"/>
        <v>2017</v>
      </c>
      <c r="AD6" s="20">
        <f t="shared" si="0"/>
        <v>2018</v>
      </c>
      <c r="AE6" s="20">
        <f t="shared" si="0"/>
        <v>2019</v>
      </c>
      <c r="AF6" s="20">
        <f t="shared" si="0"/>
        <v>2020</v>
      </c>
    </row>
    <row r="7" spans="1:32" x14ac:dyDescent="0.25">
      <c r="A7" t="s">
        <v>45</v>
      </c>
      <c r="B7" s="10">
        <f t="shared" ref="B7:AF7" si="1">+B4+$B$11</f>
        <v>0.14768000000000031</v>
      </c>
      <c r="C7" s="10">
        <f t="shared" si="1"/>
        <v>0.1453600000000006</v>
      </c>
      <c r="D7" s="10">
        <f t="shared" si="1"/>
        <v>0.14304000000000031</v>
      </c>
      <c r="E7" s="10">
        <f t="shared" si="1"/>
        <v>0.14072000000000059</v>
      </c>
      <c r="F7" s="10">
        <f t="shared" si="1"/>
        <v>0.1384</v>
      </c>
      <c r="G7" s="10">
        <f t="shared" si="1"/>
        <v>0.1313</v>
      </c>
      <c r="H7" s="10">
        <f t="shared" si="1"/>
        <v>0.1087</v>
      </c>
      <c r="I7" s="10">
        <f t="shared" si="1"/>
        <v>8.9599999999999999E-2</v>
      </c>
      <c r="J7" s="10">
        <f t="shared" si="1"/>
        <v>7.3099999999999998E-2</v>
      </c>
      <c r="K7" s="10">
        <f t="shared" si="1"/>
        <v>8.2299999999999998E-2</v>
      </c>
      <c r="L7" s="10">
        <f t="shared" si="1"/>
        <v>8.249999999999999E-2</v>
      </c>
      <c r="M7" s="10">
        <f t="shared" si="1"/>
        <v>7.569999999999999E-2</v>
      </c>
      <c r="N7" s="10">
        <f t="shared" si="1"/>
        <v>6.8000000000000005E-2</v>
      </c>
      <c r="O7" s="10">
        <f t="shared" si="1"/>
        <v>7.4499999999999997E-2</v>
      </c>
      <c r="P7" s="10">
        <f t="shared" si="1"/>
        <v>6.409999999999999E-2</v>
      </c>
      <c r="Q7" s="10">
        <f t="shared" si="1"/>
        <v>7.2300000000000003E-2</v>
      </c>
      <c r="R7" s="10">
        <f t="shared" si="1"/>
        <v>7.9199999999999993E-2</v>
      </c>
      <c r="S7" s="10">
        <f t="shared" si="1"/>
        <v>8.3900000000000002E-2</v>
      </c>
      <c r="T7" s="10">
        <f t="shared" si="1"/>
        <v>5.7599999999999998E-2</v>
      </c>
      <c r="U7" s="10">
        <f t="shared" si="1"/>
        <v>5.3199999999999997E-2</v>
      </c>
      <c r="V7" s="10">
        <f t="shared" si="1"/>
        <v>6.2799999999999995E-2</v>
      </c>
      <c r="W7" s="10">
        <f t="shared" si="1"/>
        <v>6.6299999999999998E-2</v>
      </c>
      <c r="X7" s="10">
        <f t="shared" si="1"/>
        <v>6.4799999999999996E-2</v>
      </c>
      <c r="Y7" s="10">
        <f t="shared" si="1"/>
        <v>6.0399999999999995E-2</v>
      </c>
      <c r="Z7" s="10">
        <f t="shared" si="1"/>
        <v>5.1699999999999996E-2</v>
      </c>
      <c r="AA7" s="10">
        <f t="shared" si="1"/>
        <v>4.7399999999999998E-2</v>
      </c>
      <c r="AB7" s="10">
        <f t="shared" si="1"/>
        <v>4.5399999999999996E-2</v>
      </c>
      <c r="AC7" s="10">
        <f t="shared" si="1"/>
        <v>4.4899999999999995E-2</v>
      </c>
      <c r="AD7" s="10">
        <f t="shared" si="1"/>
        <v>4.3799999999999999E-2</v>
      </c>
      <c r="AE7" s="10">
        <f t="shared" si="1"/>
        <v>4.2200000000000001E-2</v>
      </c>
      <c r="AF7" s="10">
        <f t="shared" si="1"/>
        <v>4.2200000000000001E-2</v>
      </c>
    </row>
    <row r="8" spans="1:32" x14ac:dyDescent="0.25">
      <c r="A8" t="s">
        <v>12</v>
      </c>
      <c r="B8" s="5">
        <v>6.6000000000000003E-2</v>
      </c>
      <c r="C8" s="5">
        <v>5.8999999999999997E-2</v>
      </c>
      <c r="D8" s="5">
        <v>4.9000000000000002E-2</v>
      </c>
      <c r="E8" s="5">
        <v>4.3999999999999997E-2</v>
      </c>
      <c r="F8" s="5">
        <v>0.04</v>
      </c>
      <c r="G8" s="5">
        <v>5.6000000000000001E-2</v>
      </c>
      <c r="H8" s="5">
        <v>2.9000000000000001E-2</v>
      </c>
      <c r="I8" s="5">
        <v>1.9E-2</v>
      </c>
      <c r="J8" s="5">
        <v>1.7000000000000001E-2</v>
      </c>
      <c r="K8" s="5">
        <v>2.1000000000000001E-2</v>
      </c>
      <c r="L8" s="5">
        <v>2.7E-2</v>
      </c>
      <c r="M8" s="5">
        <v>2.4E-2</v>
      </c>
      <c r="N8" s="5">
        <v>2.8000000000000001E-2</v>
      </c>
      <c r="O8" s="5">
        <v>2.5000000000000001E-2</v>
      </c>
      <c r="P8" s="5">
        <v>0.02</v>
      </c>
      <c r="Q8" s="5">
        <v>0.02</v>
      </c>
      <c r="R8" s="5">
        <v>1.9E-2</v>
      </c>
      <c r="S8" s="5">
        <v>2.5999999999999999E-2</v>
      </c>
      <c r="T8" s="5">
        <v>2.1999999999999999E-2</v>
      </c>
      <c r="U8" s="5">
        <v>0.01</v>
      </c>
      <c r="V8" s="5">
        <v>1.9E-2</v>
      </c>
      <c r="W8" s="5">
        <v>3.3000000000000002E-2</v>
      </c>
      <c r="X8" s="5">
        <v>2.3E-2</v>
      </c>
      <c r="Y8" s="5">
        <v>7.0000000000000001E-3</v>
      </c>
      <c r="Z8" s="5">
        <v>0</v>
      </c>
      <c r="AA8" s="5">
        <v>1E-3</v>
      </c>
      <c r="AB8" s="5">
        <v>5.0000000000000001E-3</v>
      </c>
      <c r="AC8" s="5">
        <v>8.9999999999999993E-3</v>
      </c>
      <c r="AD8" s="5">
        <v>1.0999999999999999E-2</v>
      </c>
      <c r="AE8" s="5">
        <v>5.0000000000000001E-3</v>
      </c>
      <c r="AF8" s="5">
        <v>-2E-3</v>
      </c>
    </row>
    <row r="9" spans="1:32" x14ac:dyDescent="0.25">
      <c r="A9" t="s">
        <v>46</v>
      </c>
      <c r="B9" s="10">
        <f>+B7-B8</f>
        <v>8.1680000000000308E-2</v>
      </c>
      <c r="C9" s="10">
        <f t="shared" ref="C9:AF9" si="2">+C7-C8</f>
        <v>8.6360000000000603E-2</v>
      </c>
      <c r="D9" s="10">
        <f t="shared" si="2"/>
        <v>9.4040000000000304E-2</v>
      </c>
      <c r="E9" s="10">
        <f t="shared" si="2"/>
        <v>9.6720000000000597E-2</v>
      </c>
      <c r="F9" s="10">
        <f t="shared" si="2"/>
        <v>9.8399999999999987E-2</v>
      </c>
      <c r="G9" s="10">
        <f t="shared" si="2"/>
        <v>7.5300000000000006E-2</v>
      </c>
      <c r="H9" s="10">
        <f t="shared" si="2"/>
        <v>7.9700000000000007E-2</v>
      </c>
      <c r="I9" s="10">
        <f t="shared" si="2"/>
        <v>7.0599999999999996E-2</v>
      </c>
      <c r="J9" s="10">
        <f t="shared" si="2"/>
        <v>5.6099999999999997E-2</v>
      </c>
      <c r="K9" s="10">
        <f t="shared" si="2"/>
        <v>6.1299999999999993E-2</v>
      </c>
      <c r="L9" s="10">
        <f t="shared" si="2"/>
        <v>5.5499999999999994E-2</v>
      </c>
      <c r="M9" s="10">
        <f t="shared" si="2"/>
        <v>5.1699999999999989E-2</v>
      </c>
      <c r="N9" s="10">
        <f t="shared" si="2"/>
        <v>4.0000000000000008E-2</v>
      </c>
      <c r="O9" s="10">
        <f t="shared" si="2"/>
        <v>4.9499999999999995E-2</v>
      </c>
      <c r="P9" s="10">
        <f t="shared" si="2"/>
        <v>4.4099999999999986E-2</v>
      </c>
      <c r="Q9" s="10">
        <f t="shared" si="2"/>
        <v>5.2299999999999999E-2</v>
      </c>
      <c r="R9" s="10">
        <f t="shared" si="2"/>
        <v>6.019999999999999E-2</v>
      </c>
      <c r="S9" s="10">
        <f t="shared" si="2"/>
        <v>5.7900000000000007E-2</v>
      </c>
      <c r="T9" s="10">
        <f t="shared" si="2"/>
        <v>3.56E-2</v>
      </c>
      <c r="U9" s="10">
        <f t="shared" si="2"/>
        <v>4.3199999999999995E-2</v>
      </c>
      <c r="V9" s="10">
        <f t="shared" si="2"/>
        <v>4.3799999999999992E-2</v>
      </c>
      <c r="W9" s="10">
        <f t="shared" si="2"/>
        <v>3.3299999999999996E-2</v>
      </c>
      <c r="X9" s="10">
        <f t="shared" si="2"/>
        <v>4.1799999999999997E-2</v>
      </c>
      <c r="Y9" s="10">
        <f t="shared" si="2"/>
        <v>5.3399999999999996E-2</v>
      </c>
      <c r="Z9" s="10">
        <f t="shared" si="2"/>
        <v>5.1699999999999996E-2</v>
      </c>
      <c r="AA9" s="10">
        <f t="shared" si="2"/>
        <v>4.6399999999999997E-2</v>
      </c>
      <c r="AB9" s="10">
        <f t="shared" si="2"/>
        <v>4.0399999999999998E-2</v>
      </c>
      <c r="AC9" s="10">
        <f t="shared" si="2"/>
        <v>3.5899999999999994E-2</v>
      </c>
      <c r="AD9" s="10">
        <f t="shared" si="2"/>
        <v>3.2799999999999996E-2</v>
      </c>
      <c r="AE9" s="10">
        <f t="shared" si="2"/>
        <v>3.7200000000000004E-2</v>
      </c>
      <c r="AF9" s="10">
        <f t="shared" si="2"/>
        <v>4.4200000000000003E-2</v>
      </c>
    </row>
    <row r="11" spans="1:32" x14ac:dyDescent="0.25">
      <c r="A11" t="s">
        <v>47</v>
      </c>
      <c r="B11">
        <v>0.03</v>
      </c>
    </row>
    <row r="12" spans="1:32" x14ac:dyDescent="0.25">
      <c r="B12" s="19"/>
    </row>
    <row r="13" spans="1:32" x14ac:dyDescent="0.25">
      <c r="B13" s="19"/>
    </row>
    <row r="14" spans="1:32" x14ac:dyDescent="0.25">
      <c r="B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x14ac:dyDescent="0.25">
      <c r="B15" s="19"/>
    </row>
    <row r="16" spans="1:32" x14ac:dyDescent="0.25"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17" sqref="A10:A17"/>
    </sheetView>
  </sheetViews>
  <sheetFormatPr defaultRowHeight="15" x14ac:dyDescent="0.25"/>
  <cols>
    <col min="1" max="1" width="17.28515625" customWidth="1"/>
    <col min="2" max="2" width="15" customWidth="1"/>
    <col min="4" max="6" width="9.5703125" bestFit="1" customWidth="1"/>
    <col min="7" max="7" width="12.28515625" customWidth="1"/>
    <col min="8" max="8" width="23.140625" customWidth="1"/>
    <col min="9" max="9" width="20.140625" customWidth="1"/>
  </cols>
  <sheetData>
    <row r="1" spans="1:6" x14ac:dyDescent="0.25">
      <c r="A1" t="s">
        <v>22</v>
      </c>
      <c r="B1" t="s">
        <v>23</v>
      </c>
    </row>
    <row r="2" spans="1:6" x14ac:dyDescent="0.25">
      <c r="A2" t="s">
        <v>24</v>
      </c>
      <c r="B2" t="s">
        <v>25</v>
      </c>
      <c r="F2" t="s">
        <v>26</v>
      </c>
    </row>
    <row r="3" spans="1:6" x14ac:dyDescent="0.25">
      <c r="A3" t="s">
        <v>27</v>
      </c>
      <c r="B3" t="s">
        <v>28</v>
      </c>
    </row>
    <row r="4" spans="1:6" x14ac:dyDescent="0.25">
      <c r="A4" t="s">
        <v>29</v>
      </c>
      <c r="B4" t="s">
        <v>30</v>
      </c>
    </row>
    <row r="5" spans="1:6" x14ac:dyDescent="0.25">
      <c r="A5" t="s">
        <v>31</v>
      </c>
      <c r="B5" t="s">
        <v>32</v>
      </c>
    </row>
    <row r="6" spans="1:6" x14ac:dyDescent="0.25">
      <c r="A6" t="s">
        <v>33</v>
      </c>
      <c r="B6" t="s">
        <v>34</v>
      </c>
    </row>
    <row r="7" spans="1:6" x14ac:dyDescent="0.25">
      <c r="A7" t="s">
        <v>21</v>
      </c>
      <c r="B7" t="s">
        <v>20</v>
      </c>
    </row>
    <row r="8" spans="1:6" x14ac:dyDescent="0.25">
      <c r="B8" s="16"/>
    </row>
    <row r="9" spans="1:6" x14ac:dyDescent="0.25">
      <c r="A9" t="s">
        <v>0</v>
      </c>
      <c r="B9" t="s">
        <v>41</v>
      </c>
    </row>
    <row r="10" spans="1:6" x14ac:dyDescent="0.25">
      <c r="A10">
        <f t="shared" ref="A10:A16" si="0">+A11-1</f>
        <v>2011</v>
      </c>
      <c r="B10" s="17">
        <v>0.83814088888888905</v>
      </c>
    </row>
    <row r="11" spans="1:6" x14ac:dyDescent="0.25">
      <c r="A11">
        <f t="shared" si="0"/>
        <v>2012</v>
      </c>
      <c r="B11" s="17">
        <v>0.94516250000000002</v>
      </c>
    </row>
    <row r="12" spans="1:6" x14ac:dyDescent="0.25">
      <c r="A12">
        <f t="shared" si="0"/>
        <v>2013</v>
      </c>
      <c r="B12" s="17">
        <v>0.87341095238095268</v>
      </c>
    </row>
    <row r="13" spans="1:6" x14ac:dyDescent="0.25">
      <c r="A13">
        <f t="shared" si="0"/>
        <v>2014</v>
      </c>
      <c r="B13" s="17">
        <v>0.90954021317829403</v>
      </c>
    </row>
    <row r="14" spans="1:6" x14ac:dyDescent="0.25">
      <c r="A14">
        <f t="shared" si="0"/>
        <v>2015</v>
      </c>
      <c r="B14" s="17">
        <v>0.86862063086104002</v>
      </c>
    </row>
    <row r="15" spans="1:6" x14ac:dyDescent="0.25">
      <c r="A15">
        <f t="shared" si="0"/>
        <v>2016</v>
      </c>
      <c r="B15" s="17">
        <v>1.0516855060000001</v>
      </c>
    </row>
    <row r="16" spans="1:6" x14ac:dyDescent="0.25">
      <c r="A16">
        <f t="shared" si="0"/>
        <v>2017</v>
      </c>
      <c r="B16" s="17">
        <v>0.83673829489867213</v>
      </c>
    </row>
    <row r="17" spans="1:2" x14ac:dyDescent="0.25">
      <c r="A17">
        <f>+A18-1</f>
        <v>2018</v>
      </c>
      <c r="B17" s="17">
        <v>0.88</v>
      </c>
    </row>
    <row r="18" spans="1:2" x14ac:dyDescent="0.25">
      <c r="A18">
        <v>2019</v>
      </c>
      <c r="B18" s="17">
        <v>0.79058215283787292</v>
      </c>
    </row>
    <row r="19" spans="1:2" x14ac:dyDescent="0.25">
      <c r="A19" t="s">
        <v>1</v>
      </c>
      <c r="B19" s="17">
        <v>0.88820901544952457</v>
      </c>
    </row>
    <row r="20" spans="1:2" x14ac:dyDescent="0.25">
      <c r="B20" s="17"/>
    </row>
    <row r="21" spans="1:2" x14ac:dyDescent="0.25">
      <c r="B21" s="17"/>
    </row>
    <row r="22" spans="1:2" x14ac:dyDescent="0.25">
      <c r="B22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5" workbookViewId="0">
      <selection activeCell="B27" sqref="B27"/>
    </sheetView>
  </sheetViews>
  <sheetFormatPr defaultRowHeight="15" x14ac:dyDescent="0.25"/>
  <cols>
    <col min="2" max="2" width="15" customWidth="1"/>
  </cols>
  <sheetData>
    <row r="1" spans="1:2" x14ac:dyDescent="0.25">
      <c r="A1" t="s">
        <v>14</v>
      </c>
    </row>
    <row r="3" spans="1:2" x14ac:dyDescent="0.25">
      <c r="B3" t="s">
        <v>12</v>
      </c>
    </row>
    <row r="4" spans="1:2" x14ac:dyDescent="0.25">
      <c r="A4" t="s">
        <v>0</v>
      </c>
      <c r="B4" t="s">
        <v>13</v>
      </c>
    </row>
    <row r="5" spans="1:2" x14ac:dyDescent="0.25">
      <c r="A5">
        <v>1980</v>
      </c>
      <c r="B5" s="11">
        <v>0.21299999999999999</v>
      </c>
    </row>
    <row r="6" spans="1:2" x14ac:dyDescent="0.25">
      <c r="A6">
        <v>1981</v>
      </c>
      <c r="B6" s="11">
        <v>0.16400000000000001</v>
      </c>
    </row>
    <row r="7" spans="1:2" x14ac:dyDescent="0.25">
      <c r="A7">
        <v>1982</v>
      </c>
      <c r="B7" s="11">
        <v>0.161</v>
      </c>
    </row>
    <row r="8" spans="1:2" x14ac:dyDescent="0.25">
      <c r="A8">
        <v>1983</v>
      </c>
      <c r="B8" s="11">
        <v>0.126</v>
      </c>
    </row>
    <row r="9" spans="1:2" x14ac:dyDescent="0.25">
      <c r="A9">
        <v>1984</v>
      </c>
      <c r="B9" s="11">
        <v>9.4E-2</v>
      </c>
    </row>
    <row r="10" spans="1:2" x14ac:dyDescent="0.25">
      <c r="A10">
        <v>1985</v>
      </c>
      <c r="B10" s="11">
        <v>8.7999999999999995E-2</v>
      </c>
    </row>
    <row r="11" spans="1:2" x14ac:dyDescent="0.25">
      <c r="A11">
        <v>1986</v>
      </c>
      <c r="B11" s="11">
        <v>4.2000000000000003E-2</v>
      </c>
    </row>
    <row r="12" spans="1:2" x14ac:dyDescent="0.25">
      <c r="A12">
        <v>1987</v>
      </c>
      <c r="B12" s="11">
        <v>5.1999999999999998E-2</v>
      </c>
    </row>
    <row r="13" spans="1:2" x14ac:dyDescent="0.25">
      <c r="A13">
        <v>1988</v>
      </c>
      <c r="B13" s="11">
        <v>5.3999999999999999E-2</v>
      </c>
    </row>
    <row r="14" spans="1:2" x14ac:dyDescent="0.25">
      <c r="A14">
        <v>1989</v>
      </c>
      <c r="B14" s="11">
        <v>6.3E-2</v>
      </c>
    </row>
    <row r="15" spans="1:2" x14ac:dyDescent="0.25">
      <c r="A15">
        <v>1990</v>
      </c>
      <c r="B15" s="11">
        <v>6.6000000000000003E-2</v>
      </c>
    </row>
    <row r="16" spans="1:2" x14ac:dyDescent="0.25">
      <c r="A16">
        <v>1991</v>
      </c>
      <c r="B16" s="11">
        <v>5.8999999999999997E-2</v>
      </c>
    </row>
    <row r="17" spans="1:2" x14ac:dyDescent="0.25">
      <c r="A17">
        <v>1992</v>
      </c>
      <c r="B17" s="11">
        <v>4.9000000000000002E-2</v>
      </c>
    </row>
    <row r="18" spans="1:2" x14ac:dyDescent="0.25">
      <c r="A18">
        <v>1993</v>
      </c>
      <c r="B18" s="11">
        <v>4.3999999999999997E-2</v>
      </c>
    </row>
    <row r="19" spans="1:2" x14ac:dyDescent="0.25">
      <c r="A19">
        <v>1994</v>
      </c>
      <c r="B19" s="11">
        <v>0.04</v>
      </c>
    </row>
    <row r="20" spans="1:2" x14ac:dyDescent="0.25">
      <c r="A20">
        <v>1995</v>
      </c>
      <c r="B20" s="11">
        <v>5.6000000000000001E-2</v>
      </c>
    </row>
    <row r="21" spans="1:2" x14ac:dyDescent="0.25">
      <c r="A21">
        <v>1996</v>
      </c>
      <c r="B21" s="11">
        <v>2.9000000000000001E-2</v>
      </c>
    </row>
    <row r="22" spans="1:2" x14ac:dyDescent="0.25">
      <c r="A22">
        <v>1997</v>
      </c>
      <c r="B22" s="11">
        <v>1.9E-2</v>
      </c>
    </row>
    <row r="23" spans="1:2" x14ac:dyDescent="0.25">
      <c r="A23">
        <v>1998</v>
      </c>
      <c r="B23" s="11">
        <v>1.7000000000000001E-2</v>
      </c>
    </row>
    <row r="24" spans="1:2" x14ac:dyDescent="0.25">
      <c r="A24">
        <v>1999</v>
      </c>
      <c r="B24" s="11">
        <v>2.1000000000000001E-2</v>
      </c>
    </row>
    <row r="25" spans="1:2" x14ac:dyDescent="0.25">
      <c r="A25">
        <v>2000</v>
      </c>
      <c r="B25" s="11">
        <v>2.7E-2</v>
      </c>
    </row>
    <row r="26" spans="1:2" x14ac:dyDescent="0.25">
      <c r="A26">
        <v>2001</v>
      </c>
      <c r="B26" s="11">
        <v>2.4E-2</v>
      </c>
    </row>
    <row r="27" spans="1:2" x14ac:dyDescent="0.25">
      <c r="A27">
        <v>2002</v>
      </c>
      <c r="B27" s="11">
        <v>2.8000000000000001E-2</v>
      </c>
    </row>
    <row r="28" spans="1:2" x14ac:dyDescent="0.25">
      <c r="A28">
        <v>2003</v>
      </c>
      <c r="B28" s="11">
        <v>2.5000000000000001E-2</v>
      </c>
    </row>
    <row r="29" spans="1:2" x14ac:dyDescent="0.25">
      <c r="A29">
        <v>2004</v>
      </c>
      <c r="B29" s="11">
        <v>0.02</v>
      </c>
    </row>
    <row r="30" spans="1:2" x14ac:dyDescent="0.25">
      <c r="A30">
        <v>2005</v>
      </c>
      <c r="B30" s="11">
        <v>0.02</v>
      </c>
    </row>
    <row r="31" spans="1:2" x14ac:dyDescent="0.25">
      <c r="A31">
        <v>2006</v>
      </c>
      <c r="B31" s="11">
        <v>1.9E-2</v>
      </c>
    </row>
    <row r="32" spans="1:2" x14ac:dyDescent="0.25">
      <c r="A32">
        <v>2007</v>
      </c>
      <c r="B32" s="11">
        <v>2.5999999999999999E-2</v>
      </c>
    </row>
    <row r="33" spans="1:2" x14ac:dyDescent="0.25">
      <c r="A33">
        <v>2008</v>
      </c>
      <c r="B33" s="11">
        <v>2.1999999999999999E-2</v>
      </c>
    </row>
    <row r="34" spans="1:2" x14ac:dyDescent="0.25">
      <c r="A34">
        <v>2009</v>
      </c>
      <c r="B34" s="11">
        <v>0.01</v>
      </c>
    </row>
    <row r="35" spans="1:2" x14ac:dyDescent="0.25">
      <c r="A35">
        <v>2010</v>
      </c>
      <c r="B35" s="11">
        <v>1.9E-2</v>
      </c>
    </row>
    <row r="36" spans="1:2" x14ac:dyDescent="0.25">
      <c r="A36">
        <v>2011</v>
      </c>
      <c r="B36" s="11">
        <v>3.3000000000000002E-2</v>
      </c>
    </row>
    <row r="37" spans="1:2" x14ac:dyDescent="0.25">
      <c r="A37">
        <v>2012</v>
      </c>
      <c r="B37" s="11">
        <v>2.3E-2</v>
      </c>
    </row>
    <row r="38" spans="1:2" x14ac:dyDescent="0.25">
      <c r="A38">
        <v>2013</v>
      </c>
      <c r="B38" s="11">
        <v>7.0000000000000001E-3</v>
      </c>
    </row>
    <row r="39" spans="1:2" x14ac:dyDescent="0.25">
      <c r="A39">
        <v>2014</v>
      </c>
      <c r="B39" s="11">
        <v>0</v>
      </c>
    </row>
    <row r="40" spans="1:2" x14ac:dyDescent="0.25">
      <c r="A40">
        <v>2015</v>
      </c>
      <c r="B40" s="11">
        <v>1E-3</v>
      </c>
    </row>
    <row r="41" spans="1:2" x14ac:dyDescent="0.25">
      <c r="A41">
        <v>2016</v>
      </c>
      <c r="B41" s="11">
        <v>5.0000000000000001E-3</v>
      </c>
    </row>
    <row r="42" spans="1:2" x14ac:dyDescent="0.25">
      <c r="A42">
        <v>2017</v>
      </c>
      <c r="B42" s="11">
        <v>8.9999999999999993E-3</v>
      </c>
    </row>
    <row r="43" spans="1:2" x14ac:dyDescent="0.25">
      <c r="A43">
        <v>2018</v>
      </c>
      <c r="B43" s="11">
        <v>1.0999999999999999E-2</v>
      </c>
    </row>
    <row r="44" spans="1:2" x14ac:dyDescent="0.25">
      <c r="A44">
        <v>2019</v>
      </c>
      <c r="B44" s="11">
        <v>5.0000000000000001E-3</v>
      </c>
    </row>
    <row r="45" spans="1:2" x14ac:dyDescent="0.25">
      <c r="A45">
        <v>2020</v>
      </c>
      <c r="B45" s="11">
        <v>-2E-3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workbookViewId="0">
      <selection activeCell="A5" sqref="A5"/>
    </sheetView>
  </sheetViews>
  <sheetFormatPr defaultRowHeight="15" x14ac:dyDescent="0.25"/>
  <cols>
    <col min="2" max="2" width="13.140625" customWidth="1"/>
  </cols>
  <sheetData>
    <row r="1" spans="1:2" x14ac:dyDescent="0.25">
      <c r="A1" t="s">
        <v>3</v>
      </c>
    </row>
    <row r="2" spans="1:2" x14ac:dyDescent="0.25">
      <c r="A2" t="s">
        <v>4</v>
      </c>
    </row>
    <row r="3" spans="1:2" x14ac:dyDescent="0.25">
      <c r="A3" t="s">
        <v>5</v>
      </c>
    </row>
    <row r="4" spans="1:2" x14ac:dyDescent="0.25">
      <c r="A4" s="6" t="s">
        <v>10</v>
      </c>
    </row>
    <row r="5" spans="1:2" x14ac:dyDescent="0.25">
      <c r="A5" t="s">
        <v>0</v>
      </c>
      <c r="B5" t="s">
        <v>6</v>
      </c>
    </row>
    <row r="6" spans="1:2" x14ac:dyDescent="0.25">
      <c r="A6">
        <v>1947</v>
      </c>
      <c r="B6">
        <v>40.079000000000001</v>
      </c>
    </row>
    <row r="7" spans="1:2" x14ac:dyDescent="0.25">
      <c r="A7">
        <v>1948</v>
      </c>
      <c r="B7">
        <v>37.853999999999999</v>
      </c>
    </row>
    <row r="8" spans="1:2" x14ac:dyDescent="0.25">
      <c r="A8">
        <v>1949</v>
      </c>
      <c r="B8">
        <v>37.305999999999997</v>
      </c>
    </row>
    <row r="9" spans="1:2" x14ac:dyDescent="0.25">
      <c r="A9">
        <v>1950</v>
      </c>
      <c r="B9">
        <v>37.814999999999998</v>
      </c>
    </row>
    <row r="10" spans="1:2" x14ac:dyDescent="0.25">
      <c r="A10">
        <v>1951</v>
      </c>
      <c r="B10">
        <v>34.466999999999999</v>
      </c>
    </row>
    <row r="11" spans="1:2" x14ac:dyDescent="0.25">
      <c r="A11">
        <v>1952</v>
      </c>
      <c r="B11">
        <v>33.061999999999998</v>
      </c>
    </row>
    <row r="12" spans="1:2" x14ac:dyDescent="0.25">
      <c r="A12">
        <v>1953</v>
      </c>
      <c r="B12">
        <v>32.432000000000002</v>
      </c>
    </row>
    <row r="13" spans="1:2" x14ac:dyDescent="0.25">
      <c r="A13">
        <v>1954</v>
      </c>
      <c r="B13">
        <v>31.582000000000001</v>
      </c>
    </row>
    <row r="14" spans="1:2" x14ac:dyDescent="0.25">
      <c r="A14">
        <v>1955</v>
      </c>
      <c r="B14">
        <v>30.721</v>
      </c>
    </row>
    <row r="15" spans="1:2" x14ac:dyDescent="0.25">
      <c r="A15">
        <v>1956</v>
      </c>
      <c r="B15">
        <v>29.263999999999999</v>
      </c>
    </row>
    <row r="16" spans="1:2" x14ac:dyDescent="0.25">
      <c r="A16">
        <v>1957</v>
      </c>
      <c r="B16">
        <v>28.709</v>
      </c>
    </row>
    <row r="17" spans="1:2" x14ac:dyDescent="0.25">
      <c r="A17">
        <v>1958</v>
      </c>
      <c r="B17">
        <v>27.398</v>
      </c>
    </row>
    <row r="18" spans="1:2" x14ac:dyDescent="0.25">
      <c r="A18">
        <v>1959</v>
      </c>
      <c r="B18">
        <v>27.510999999999999</v>
      </c>
    </row>
    <row r="19" spans="1:2" x14ac:dyDescent="0.25">
      <c r="A19">
        <v>1960</v>
      </c>
      <c r="B19">
        <v>26.800999999999998</v>
      </c>
    </row>
    <row r="20" spans="1:2" x14ac:dyDescent="0.25">
      <c r="A20">
        <v>1961</v>
      </c>
      <c r="B20">
        <v>26.039000000000001</v>
      </c>
    </row>
    <row r="21" spans="1:2" x14ac:dyDescent="0.25">
      <c r="A21">
        <v>1962</v>
      </c>
      <c r="B21">
        <v>24.776</v>
      </c>
    </row>
    <row r="22" spans="1:2" x14ac:dyDescent="0.25">
      <c r="A22">
        <v>1963</v>
      </c>
      <c r="B22">
        <v>23.044</v>
      </c>
    </row>
    <row r="23" spans="1:2" x14ac:dyDescent="0.25">
      <c r="A23">
        <v>1964</v>
      </c>
      <c r="B23">
        <v>21.754000000000001</v>
      </c>
    </row>
    <row r="24" spans="1:2" x14ac:dyDescent="0.25">
      <c r="A24">
        <v>1965</v>
      </c>
      <c r="B24">
        <v>20.847999999999999</v>
      </c>
    </row>
    <row r="25" spans="1:2" x14ac:dyDescent="0.25">
      <c r="A25">
        <v>1966</v>
      </c>
      <c r="B25">
        <v>20.439</v>
      </c>
    </row>
    <row r="26" spans="1:2" x14ac:dyDescent="0.25">
      <c r="A26">
        <v>1967</v>
      </c>
      <c r="B26">
        <v>20.038</v>
      </c>
    </row>
    <row r="27" spans="1:2" x14ac:dyDescent="0.25">
      <c r="A27">
        <v>1968</v>
      </c>
      <c r="B27">
        <v>19.786000000000001</v>
      </c>
    </row>
    <row r="28" spans="1:2" x14ac:dyDescent="0.25">
      <c r="A28">
        <v>1969</v>
      </c>
      <c r="B28">
        <v>19.245999999999999</v>
      </c>
    </row>
    <row r="29" spans="1:2" x14ac:dyDescent="0.25">
      <c r="A29">
        <v>1970</v>
      </c>
      <c r="B29">
        <v>18.315000000000001</v>
      </c>
    </row>
    <row r="30" spans="1:2" x14ac:dyDescent="0.25">
      <c r="A30">
        <v>1971</v>
      </c>
      <c r="B30">
        <v>17.443000000000001</v>
      </c>
    </row>
    <row r="31" spans="1:2" x14ac:dyDescent="0.25">
      <c r="A31">
        <v>1972</v>
      </c>
      <c r="B31">
        <v>16.515000000000001</v>
      </c>
    </row>
    <row r="32" spans="1:2" x14ac:dyDescent="0.25">
      <c r="A32">
        <v>1973</v>
      </c>
      <c r="B32">
        <v>14.962999999999999</v>
      </c>
    </row>
    <row r="33" spans="1:2" x14ac:dyDescent="0.25">
      <c r="A33">
        <v>1974</v>
      </c>
      <c r="B33">
        <v>12.526999999999999</v>
      </c>
    </row>
    <row r="34" spans="1:2" x14ac:dyDescent="0.25">
      <c r="A34">
        <v>1975</v>
      </c>
      <c r="B34">
        <v>9.1760000000000002</v>
      </c>
    </row>
    <row r="35" spans="1:2" x14ac:dyDescent="0.25">
      <c r="A35">
        <v>1976</v>
      </c>
      <c r="B35">
        <v>7.7690000000000001</v>
      </c>
    </row>
    <row r="36" spans="1:2" x14ac:dyDescent="0.25">
      <c r="A36">
        <v>1977</v>
      </c>
      <c r="B36">
        <v>6.9089999999999998</v>
      </c>
    </row>
    <row r="37" spans="1:2" x14ac:dyDescent="0.25">
      <c r="A37">
        <v>1978</v>
      </c>
      <c r="B37">
        <v>5.97</v>
      </c>
    </row>
    <row r="38" spans="1:2" x14ac:dyDescent="0.25">
      <c r="A38">
        <v>1979</v>
      </c>
      <c r="B38">
        <v>4.9279999999999999</v>
      </c>
    </row>
    <row r="39" spans="1:2" x14ac:dyDescent="0.25">
      <c r="A39">
        <v>1980</v>
      </c>
      <c r="B39">
        <v>4.1520000000000001</v>
      </c>
    </row>
    <row r="40" spans="1:2" x14ac:dyDescent="0.25">
      <c r="A40">
        <v>1981</v>
      </c>
      <c r="B40">
        <v>3.5680000000000001</v>
      </c>
    </row>
    <row r="41" spans="1:2" x14ac:dyDescent="0.25">
      <c r="A41">
        <v>1982</v>
      </c>
      <c r="B41">
        <v>3.1030000000000002</v>
      </c>
    </row>
    <row r="42" spans="1:2" x14ac:dyDescent="0.25">
      <c r="A42">
        <v>1983</v>
      </c>
      <c r="B42">
        <v>2.806</v>
      </c>
    </row>
    <row r="43" spans="1:2" x14ac:dyDescent="0.25">
      <c r="A43">
        <v>1984</v>
      </c>
      <c r="B43">
        <v>2.5840000000000001</v>
      </c>
    </row>
    <row r="44" spans="1:2" x14ac:dyDescent="0.25">
      <c r="A44">
        <v>1985</v>
      </c>
      <c r="B44">
        <v>2.4359999999999999</v>
      </c>
    </row>
    <row r="45" spans="1:2" x14ac:dyDescent="0.25">
      <c r="A45">
        <v>1986</v>
      </c>
      <c r="B45">
        <v>2.3279999999999998</v>
      </c>
    </row>
    <row r="46" spans="1:2" x14ac:dyDescent="0.25">
      <c r="A46">
        <v>1987</v>
      </c>
      <c r="B46">
        <v>2.218</v>
      </c>
    </row>
    <row r="47" spans="1:2" x14ac:dyDescent="0.25">
      <c r="A47">
        <v>1988</v>
      </c>
      <c r="B47">
        <v>2.081</v>
      </c>
    </row>
    <row r="48" spans="1:2" x14ac:dyDescent="0.25">
      <c r="A48">
        <v>1989</v>
      </c>
      <c r="B48">
        <v>1.9610000000000001</v>
      </c>
    </row>
    <row r="49" spans="1:2" x14ac:dyDescent="0.25">
      <c r="A49">
        <v>1990</v>
      </c>
      <c r="B49">
        <v>1.843</v>
      </c>
    </row>
    <row r="50" spans="1:2" x14ac:dyDescent="0.25">
      <c r="A50">
        <v>1991</v>
      </c>
      <c r="B50">
        <v>1.748</v>
      </c>
    </row>
    <row r="51" spans="1:2" x14ac:dyDescent="0.25">
      <c r="A51">
        <v>1992</v>
      </c>
      <c r="B51">
        <v>1.6779999999999999</v>
      </c>
    </row>
    <row r="52" spans="1:2" x14ac:dyDescent="0.25">
      <c r="A52">
        <v>1993</v>
      </c>
      <c r="B52">
        <v>1.6140000000000001</v>
      </c>
    </row>
    <row r="53" spans="1:2" x14ac:dyDescent="0.25">
      <c r="A53">
        <v>1994</v>
      </c>
      <c r="B53">
        <v>1.532</v>
      </c>
    </row>
    <row r="54" spans="1:2" x14ac:dyDescent="0.25">
      <c r="A54">
        <v>1995</v>
      </c>
      <c r="B54">
        <v>1.4750000000000001</v>
      </c>
    </row>
    <row r="55" spans="1:2" x14ac:dyDescent="0.25">
      <c r="A55">
        <v>1996</v>
      </c>
      <c r="B55">
        <v>1.45</v>
      </c>
    </row>
    <row r="56" spans="1:2" x14ac:dyDescent="0.25">
      <c r="A56">
        <v>1997</v>
      </c>
      <c r="B56">
        <v>1.4239999999999999</v>
      </c>
    </row>
    <row r="57" spans="1:2" x14ac:dyDescent="0.25">
      <c r="A57">
        <v>1998</v>
      </c>
      <c r="B57">
        <v>1.4019999999999999</v>
      </c>
    </row>
    <row r="58" spans="1:2" x14ac:dyDescent="0.25">
      <c r="A58">
        <v>1999</v>
      </c>
      <c r="B58">
        <v>1.367</v>
      </c>
    </row>
    <row r="59" spans="1:2" x14ac:dyDescent="0.25">
      <c r="A59">
        <v>2000</v>
      </c>
      <c r="B59">
        <v>1.331</v>
      </c>
    </row>
    <row r="60" spans="1:2" x14ac:dyDescent="0.25">
      <c r="A60">
        <v>2001</v>
      </c>
      <c r="B60">
        <v>1.3</v>
      </c>
    </row>
    <row r="61" spans="1:2" x14ac:dyDescent="0.25">
      <c r="A61">
        <v>2002</v>
      </c>
      <c r="B61">
        <v>1.268</v>
      </c>
    </row>
    <row r="62" spans="1:2" x14ac:dyDescent="0.25">
      <c r="A62">
        <v>2003</v>
      </c>
      <c r="B62">
        <v>1.244</v>
      </c>
    </row>
    <row r="63" spans="1:2" x14ac:dyDescent="0.25">
      <c r="A63">
        <v>2004</v>
      </c>
      <c r="B63">
        <v>1.2230000000000001</v>
      </c>
    </row>
    <row r="64" spans="1:2" x14ac:dyDescent="0.25">
      <c r="A64">
        <v>2005</v>
      </c>
      <c r="B64">
        <v>1.1990000000000001</v>
      </c>
    </row>
    <row r="65" spans="1:2" x14ac:dyDescent="0.25">
      <c r="A65">
        <v>2006</v>
      </c>
      <c r="B65">
        <v>1.179</v>
      </c>
    </row>
    <row r="66" spans="1:2" x14ac:dyDescent="0.25">
      <c r="A66">
        <v>2007</v>
      </c>
      <c r="B66">
        <v>1.1419999999999999</v>
      </c>
    </row>
    <row r="67" spans="1:2" x14ac:dyDescent="0.25">
      <c r="A67">
        <v>2008</v>
      </c>
      <c r="B67">
        <v>1.133</v>
      </c>
    </row>
    <row r="68" spans="1:2" x14ac:dyDescent="0.25">
      <c r="A68">
        <v>2009</v>
      </c>
      <c r="B68">
        <v>1.1160000000000001</v>
      </c>
    </row>
    <row r="69" spans="1:2" x14ac:dyDescent="0.25">
      <c r="A69">
        <v>2010</v>
      </c>
      <c r="B69">
        <v>1.087</v>
      </c>
    </row>
    <row r="70" spans="1:2" x14ac:dyDescent="0.25">
      <c r="A70">
        <v>2011</v>
      </c>
      <c r="B70">
        <v>1.0549999999999999</v>
      </c>
    </row>
    <row r="71" spans="1:2" x14ac:dyDescent="0.25">
      <c r="A71">
        <v>2012</v>
      </c>
      <c r="B71">
        <v>1.0429999999999999</v>
      </c>
    </row>
    <row r="72" spans="1:2" x14ac:dyDescent="0.25">
      <c r="A72">
        <v>2013</v>
      </c>
      <c r="B72">
        <v>1.0409999999999999</v>
      </c>
    </row>
    <row r="73" spans="1:2" x14ac:dyDescent="0.25">
      <c r="A73">
        <v>2014</v>
      </c>
      <c r="B73">
        <v>1.042</v>
      </c>
    </row>
    <row r="74" spans="1:2" x14ac:dyDescent="0.25">
      <c r="A74">
        <v>2015</v>
      </c>
      <c r="B74">
        <v>1.0429999999999999</v>
      </c>
    </row>
    <row r="75" spans="1:2" x14ac:dyDescent="0.25">
      <c r="A75">
        <v>2016</v>
      </c>
      <c r="B75">
        <v>1.032</v>
      </c>
    </row>
    <row r="76" spans="1:2" x14ac:dyDescent="0.25">
      <c r="A76">
        <v>2017</v>
      </c>
      <c r="B76">
        <v>1.0209999999999999</v>
      </c>
    </row>
    <row r="77" spans="1:2" x14ac:dyDescent="0.25">
      <c r="A77">
        <v>2018</v>
      </c>
      <c r="B77">
        <v>1.016</v>
      </c>
    </row>
    <row r="78" spans="1:2" x14ac:dyDescent="0.25">
      <c r="A78">
        <v>2019</v>
      </c>
      <c r="B78">
        <v>1.0189999999999999</v>
      </c>
    </row>
    <row r="79" spans="1:2" x14ac:dyDescent="0.25">
      <c r="A79">
        <v>2020</v>
      </c>
      <c r="B79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7"/>
  <sheetViews>
    <sheetView workbookViewId="0">
      <selection activeCell="D36" sqref="D36"/>
    </sheetView>
  </sheetViews>
  <sheetFormatPr defaultRowHeight="15" x14ac:dyDescent="0.25"/>
  <cols>
    <col min="1" max="1" width="9.140625" style="12"/>
    <col min="2" max="2" width="13.42578125" customWidth="1"/>
    <col min="3" max="4" width="11.140625" style="13" customWidth="1"/>
    <col min="5" max="5" width="9.140625" style="12"/>
  </cols>
  <sheetData>
    <row r="1" spans="1:9" x14ac:dyDescent="0.25">
      <c r="A1" s="12" t="s">
        <v>39</v>
      </c>
    </row>
    <row r="2" spans="1:9" s="12" customFormat="1" x14ac:dyDescent="0.25">
      <c r="A2" s="12" t="s">
        <v>0</v>
      </c>
      <c r="B2" t="s">
        <v>40</v>
      </c>
      <c r="C2" s="13" t="s">
        <v>35</v>
      </c>
      <c r="D2" s="13" t="s">
        <v>17</v>
      </c>
      <c r="F2"/>
      <c r="G2"/>
      <c r="H2"/>
      <c r="I2"/>
    </row>
    <row r="3" spans="1:9" s="12" customFormat="1" x14ac:dyDescent="0.25">
      <c r="A3" s="14">
        <v>1990</v>
      </c>
      <c r="B3" s="15">
        <v>13.87</v>
      </c>
      <c r="C3" s="13">
        <f t="shared" ref="C3:C33" si="0">+B3*(1-0.125)</f>
        <v>12.136249999999999</v>
      </c>
      <c r="D3" s="13">
        <f>+(C3-'Tasso inflazione annuo'!B15*100)/(1+'Tasso inflazione annuo'!B15)</f>
        <v>5.1934803001876153</v>
      </c>
      <c r="F3"/>
      <c r="G3"/>
      <c r="H3"/>
      <c r="I3"/>
    </row>
    <row r="4" spans="1:9" s="12" customFormat="1" x14ac:dyDescent="0.25">
      <c r="A4" s="14">
        <v>1991</v>
      </c>
      <c r="B4" s="15">
        <v>13.1</v>
      </c>
      <c r="C4" s="13">
        <f t="shared" si="0"/>
        <v>11.4625</v>
      </c>
      <c r="D4" s="13">
        <f>+(C4-'Tasso inflazione annuo'!B16*100)/(1+'Tasso inflazione annuo'!B16)</f>
        <v>5.2525967894239862</v>
      </c>
      <c r="F4"/>
      <c r="G4"/>
      <c r="H4"/>
      <c r="I4"/>
    </row>
    <row r="5" spans="1:9" s="12" customFormat="1" x14ac:dyDescent="0.25">
      <c r="A5" s="14">
        <v>1992</v>
      </c>
      <c r="B5" s="15">
        <v>12.07</v>
      </c>
      <c r="C5" s="13">
        <f t="shared" si="0"/>
        <v>10.561250000000001</v>
      </c>
      <c r="D5" s="13">
        <f>+(C5-'Tasso inflazione annuo'!B17*100)/(1+'Tasso inflazione annuo'!B17)</f>
        <v>5.3968064823641573</v>
      </c>
      <c r="F5"/>
      <c r="G5"/>
      <c r="H5"/>
      <c r="I5"/>
    </row>
    <row r="6" spans="1:9" s="12" customFormat="1" x14ac:dyDescent="0.25">
      <c r="A6" s="14">
        <v>1993</v>
      </c>
      <c r="B6" s="15">
        <v>10.63</v>
      </c>
      <c r="C6" s="13">
        <f t="shared" si="0"/>
        <v>9.3012500000000014</v>
      </c>
      <c r="D6" s="13">
        <f>+(C6-'Tasso inflazione annuo'!B18*100)/(1+'Tasso inflazione annuo'!B18)</f>
        <v>4.6946839080459783</v>
      </c>
      <c r="F6"/>
      <c r="G6"/>
      <c r="H6"/>
      <c r="I6"/>
    </row>
    <row r="7" spans="1:9" s="12" customFormat="1" x14ac:dyDescent="0.25">
      <c r="A7" s="14">
        <v>1994</v>
      </c>
      <c r="B7" s="15">
        <v>9.74</v>
      </c>
      <c r="C7" s="13">
        <f t="shared" si="0"/>
        <v>8.5225000000000009</v>
      </c>
      <c r="D7" s="13">
        <f>+(C7-'Tasso inflazione annuo'!B19*100)/(1+'Tasso inflazione annuo'!B19)</f>
        <v>4.3485576923076934</v>
      </c>
      <c r="F7"/>
      <c r="G7"/>
      <c r="H7"/>
      <c r="I7"/>
    </row>
    <row r="8" spans="1:9" s="12" customFormat="1" x14ac:dyDescent="0.25">
      <c r="A8" s="14">
        <v>1995</v>
      </c>
      <c r="B8" s="15">
        <v>12.06</v>
      </c>
      <c r="C8" s="13">
        <f t="shared" si="0"/>
        <v>10.5525</v>
      </c>
      <c r="D8" s="13">
        <f>+(C8-'Tasso inflazione annuo'!B20*100)/(1+'Tasso inflazione annuo'!B20)</f>
        <v>4.6898674242424239</v>
      </c>
      <c r="F8"/>
      <c r="G8"/>
      <c r="H8"/>
      <c r="I8"/>
    </row>
    <row r="9" spans="1:9" s="12" customFormat="1" x14ac:dyDescent="0.25">
      <c r="A9" s="14">
        <v>1996</v>
      </c>
      <c r="B9" s="15">
        <v>9.3699999999999992</v>
      </c>
      <c r="C9" s="13">
        <f t="shared" si="0"/>
        <v>8.1987499999999986</v>
      </c>
      <c r="D9" s="13">
        <f>+(C9-'Tasso inflazione annuo'!B21*100)/(1+'Tasso inflazione annuo'!B21)</f>
        <v>5.1494169096209896</v>
      </c>
      <c r="F9"/>
      <c r="G9"/>
      <c r="H9"/>
      <c r="I9"/>
    </row>
    <row r="10" spans="1:9" s="12" customFormat="1" x14ac:dyDescent="0.25">
      <c r="A10" s="14">
        <v>1997</v>
      </c>
      <c r="B10" s="15">
        <v>6.88</v>
      </c>
      <c r="C10" s="13">
        <f t="shared" si="0"/>
        <v>6.02</v>
      </c>
      <c r="D10" s="13">
        <f>+(C10-'Tasso inflazione annuo'!B22*100)/(1+'Tasso inflazione annuo'!B22)</f>
        <v>4.0431795878312062</v>
      </c>
      <c r="F10"/>
      <c r="G10"/>
      <c r="H10"/>
      <c r="I10"/>
    </row>
    <row r="11" spans="1:9" s="12" customFormat="1" x14ac:dyDescent="0.25">
      <c r="A11" s="14">
        <v>1998</v>
      </c>
      <c r="B11" s="15">
        <v>4.95</v>
      </c>
      <c r="C11" s="13">
        <f t="shared" si="0"/>
        <v>4.3312499999999998</v>
      </c>
      <c r="D11" s="13">
        <f>+(C11-'Tasso inflazione annuo'!B23*100)/(1+'Tasso inflazione annuo'!B23)</f>
        <v>2.5872664700098329</v>
      </c>
      <c r="F11"/>
      <c r="G11"/>
      <c r="H11"/>
      <c r="I11"/>
    </row>
    <row r="12" spans="1:9" s="12" customFormat="1" x14ac:dyDescent="0.25">
      <c r="A12" s="14">
        <v>1999</v>
      </c>
      <c r="B12" s="15">
        <v>4.5199999999999996</v>
      </c>
      <c r="C12" s="13">
        <f t="shared" si="0"/>
        <v>3.9549999999999996</v>
      </c>
      <c r="D12" s="13">
        <f>+(C12-'Tasso inflazione annuo'!B24*100)/(1+'Tasso inflazione annuo'!B24)</f>
        <v>1.8168462291870713</v>
      </c>
      <c r="F12"/>
      <c r="G12"/>
      <c r="H12"/>
      <c r="I12"/>
    </row>
    <row r="13" spans="1:9" s="12" customFormat="1" x14ac:dyDescent="0.25">
      <c r="A13" s="14">
        <v>2000</v>
      </c>
      <c r="B13" s="15">
        <v>5.35</v>
      </c>
      <c r="C13" s="13">
        <f t="shared" si="0"/>
        <v>4.6812499999999995</v>
      </c>
      <c r="D13" s="13">
        <f>+(C13-'Tasso inflazione annuo'!B25*100)/(1+'Tasso inflazione annuo'!B25)</f>
        <v>1.9291626095423557</v>
      </c>
      <c r="F13"/>
      <c r="G13"/>
      <c r="H13"/>
      <c r="I13"/>
    </row>
    <row r="14" spans="1:9" s="12" customFormat="1" x14ac:dyDescent="0.25">
      <c r="A14" s="14">
        <v>2001</v>
      </c>
      <c r="B14" s="15">
        <v>5.13</v>
      </c>
      <c r="C14" s="13">
        <f t="shared" si="0"/>
        <v>4.4887499999999996</v>
      </c>
      <c r="D14" s="13">
        <f>+(C14-'Tasso inflazione annuo'!B26*100)/(1+'Tasso inflazione annuo'!B26)</f>
        <v>2.0397949218749996</v>
      </c>
      <c r="F14"/>
      <c r="G14"/>
      <c r="H14"/>
      <c r="I14"/>
    </row>
    <row r="15" spans="1:9" s="12" customFormat="1" x14ac:dyDescent="0.25">
      <c r="A15" s="14">
        <v>2002</v>
      </c>
      <c r="B15" s="15">
        <v>5.04</v>
      </c>
      <c r="C15" s="13">
        <f t="shared" si="0"/>
        <v>4.41</v>
      </c>
      <c r="D15" s="13">
        <f>+(C15-'Tasso inflazione annuo'!B27*100)/(1+'Tasso inflazione annuo'!B27)</f>
        <v>1.5661478599221788</v>
      </c>
      <c r="F15"/>
      <c r="G15"/>
      <c r="H15"/>
      <c r="I15"/>
    </row>
    <row r="16" spans="1:9" s="12" customFormat="1" x14ac:dyDescent="0.25">
      <c r="A16" s="14">
        <v>2003</v>
      </c>
      <c r="B16" s="15">
        <v>4.2</v>
      </c>
      <c r="C16" s="13">
        <f t="shared" si="0"/>
        <v>3.6750000000000003</v>
      </c>
      <c r="D16" s="13">
        <f>+(C16-'Tasso inflazione annuo'!B28*100)/(1+'Tasso inflazione annuo'!B28)</f>
        <v>1.1463414634146345</v>
      </c>
      <c r="F16"/>
      <c r="G16"/>
      <c r="H16"/>
      <c r="I16"/>
    </row>
    <row r="17" spans="1:9" s="12" customFormat="1" x14ac:dyDescent="0.25">
      <c r="A17" s="14">
        <v>2004</v>
      </c>
      <c r="B17" s="15">
        <v>4.29</v>
      </c>
      <c r="C17" s="13">
        <f t="shared" si="0"/>
        <v>3.7537500000000001</v>
      </c>
      <c r="D17" s="13">
        <f>+(C17-'Tasso inflazione annuo'!B29*100)/(1+'Tasso inflazione annuo'!B29)</f>
        <v>1.7193627450980393</v>
      </c>
      <c r="F17"/>
      <c r="G17"/>
      <c r="H17"/>
      <c r="I17"/>
    </row>
    <row r="18" spans="1:9" s="12" customFormat="1" x14ac:dyDescent="0.25">
      <c r="A18" s="14">
        <v>2005</v>
      </c>
      <c r="B18" s="15">
        <v>3.54</v>
      </c>
      <c r="C18" s="13">
        <f t="shared" si="0"/>
        <v>3.0975000000000001</v>
      </c>
      <c r="D18" s="13">
        <f>+(C18-'Tasso inflazione annuo'!B30*100)/(1+'Tasso inflazione annuo'!B30)</f>
        <v>1.0759803921568629</v>
      </c>
      <c r="F18"/>
      <c r="G18"/>
      <c r="H18"/>
      <c r="I18"/>
    </row>
    <row r="19" spans="1:9" s="12" customFormat="1" x14ac:dyDescent="0.25">
      <c r="A19" s="14">
        <v>2006</v>
      </c>
      <c r="B19" s="15">
        <v>3.95</v>
      </c>
      <c r="C19" s="13">
        <f t="shared" si="0"/>
        <v>3.4562500000000003</v>
      </c>
      <c r="D19" s="13">
        <f>+(C19-'Tasso inflazione annuo'!B31*100)/(1+'Tasso inflazione annuo'!B31)</f>
        <v>1.5272325809617278</v>
      </c>
      <c r="F19"/>
      <c r="G19"/>
      <c r="H19"/>
      <c r="I19"/>
    </row>
    <row r="20" spans="1:9" s="12" customFormat="1" x14ac:dyDescent="0.25">
      <c r="A20" s="14">
        <v>2007</v>
      </c>
      <c r="B20" s="15">
        <v>4.41</v>
      </c>
      <c r="C20" s="13">
        <f t="shared" si="0"/>
        <v>3.8587500000000001</v>
      </c>
      <c r="D20" s="13">
        <f>+(C20-'Tasso inflazione annuo'!B32*100)/(1+'Tasso inflazione annuo'!B32)</f>
        <v>1.2268518518518519</v>
      </c>
      <c r="F20"/>
      <c r="G20"/>
      <c r="H20"/>
      <c r="I20"/>
    </row>
    <row r="21" spans="1:9" s="12" customFormat="1" x14ac:dyDescent="0.25">
      <c r="A21" s="14">
        <v>2008</v>
      </c>
      <c r="B21" s="15">
        <v>4.75</v>
      </c>
      <c r="C21" s="13">
        <f t="shared" si="0"/>
        <v>4.15625</v>
      </c>
      <c r="D21" s="13">
        <f>+(C21-'Tasso inflazione annuo'!B33*100)/(1+'Tasso inflazione annuo'!B33)</f>
        <v>1.9141389432485325</v>
      </c>
      <c r="F21"/>
      <c r="G21"/>
      <c r="H21"/>
      <c r="I21"/>
    </row>
    <row r="22" spans="1:9" s="12" customFormat="1" x14ac:dyDescent="0.25">
      <c r="A22" s="14">
        <v>2009</v>
      </c>
      <c r="B22" s="15">
        <v>4.32</v>
      </c>
      <c r="C22" s="13">
        <f t="shared" si="0"/>
        <v>3.7800000000000002</v>
      </c>
      <c r="D22" s="13">
        <f>+(C22-'Tasso inflazione annuo'!B34*100)/(1+'Tasso inflazione annuo'!B34)</f>
        <v>2.7524752475247527</v>
      </c>
      <c r="F22"/>
      <c r="G22"/>
      <c r="H22"/>
      <c r="I22"/>
    </row>
    <row r="23" spans="1:9" s="12" customFormat="1" x14ac:dyDescent="0.25">
      <c r="A23" s="14">
        <v>2010</v>
      </c>
      <c r="B23" s="15">
        <v>4.01</v>
      </c>
      <c r="C23" s="13">
        <f t="shared" si="0"/>
        <v>3.50875</v>
      </c>
      <c r="D23" s="13">
        <f>+(C23-'Tasso inflazione annuo'!B35*100)/(1+'Tasso inflazione annuo'!B35)</f>
        <v>1.5787536800785087</v>
      </c>
      <c r="F23"/>
      <c r="G23"/>
      <c r="H23"/>
      <c r="I23"/>
    </row>
    <row r="24" spans="1:9" s="12" customFormat="1" x14ac:dyDescent="0.25">
      <c r="A24" s="14">
        <v>2011</v>
      </c>
      <c r="B24" s="15">
        <v>5.25</v>
      </c>
      <c r="C24" s="13">
        <f t="shared" si="0"/>
        <v>4.59375</v>
      </c>
      <c r="D24" s="13">
        <f>+(C24-'Tasso inflazione annuo'!B36*100)/(1+'Tasso inflazione annuo'!B36)</f>
        <v>1.2524201355275895</v>
      </c>
      <c r="F24"/>
      <c r="G24"/>
      <c r="H24"/>
      <c r="I24"/>
    </row>
    <row r="25" spans="1:9" s="12" customFormat="1" x14ac:dyDescent="0.25">
      <c r="A25" s="14">
        <v>2012</v>
      </c>
      <c r="B25" s="15">
        <v>5.65</v>
      </c>
      <c r="C25" s="13">
        <f t="shared" si="0"/>
        <v>4.9437500000000005</v>
      </c>
      <c r="D25" s="13">
        <f>+(C25-'Tasso inflazione annuo'!B37*100)/(1+'Tasso inflazione annuo'!B37)</f>
        <v>2.5843108504398837</v>
      </c>
      <c r="F25"/>
      <c r="G25"/>
      <c r="H25"/>
      <c r="I25"/>
    </row>
    <row r="26" spans="1:9" s="12" customFormat="1" x14ac:dyDescent="0.25">
      <c r="A26" s="14">
        <v>2013</v>
      </c>
      <c r="B26" s="15">
        <v>4.34</v>
      </c>
      <c r="C26" s="13">
        <f t="shared" si="0"/>
        <v>3.7974999999999999</v>
      </c>
      <c r="D26" s="13">
        <f>+(C26-'Tasso inflazione annuo'!B38*100)/(1+'Tasso inflazione annuo'!B38)</f>
        <v>3.0759682224428997</v>
      </c>
      <c r="F26"/>
      <c r="G26"/>
      <c r="H26"/>
      <c r="I26"/>
    </row>
    <row r="27" spans="1:9" s="12" customFormat="1" x14ac:dyDescent="0.25">
      <c r="A27" s="14">
        <v>2014</v>
      </c>
      <c r="B27" s="15">
        <v>3</v>
      </c>
      <c r="C27" s="13">
        <f t="shared" si="0"/>
        <v>2.625</v>
      </c>
      <c r="D27" s="13">
        <f>+(C27-'Tasso inflazione annuo'!B39*100)/(1+'Tasso inflazione annuo'!B39)</f>
        <v>2.625</v>
      </c>
      <c r="F27"/>
      <c r="G27"/>
      <c r="H27"/>
      <c r="I27"/>
    </row>
    <row r="28" spans="1:9" s="12" customFormat="1" x14ac:dyDescent="0.25">
      <c r="A28" s="14">
        <v>2015</v>
      </c>
      <c r="B28" s="15">
        <v>1.7</v>
      </c>
      <c r="C28" s="13">
        <f t="shared" si="0"/>
        <v>1.4875</v>
      </c>
      <c r="D28" s="13">
        <f>+(C28-'Tasso inflazione annuo'!B40*100)/(1+'Tasso inflazione annuo'!B40)</f>
        <v>1.3861138861138862</v>
      </c>
      <c r="F28"/>
      <c r="G28"/>
      <c r="H28"/>
      <c r="I28"/>
    </row>
    <row r="29" spans="1:9" s="12" customFormat="1" x14ac:dyDescent="0.25">
      <c r="A29" s="14">
        <v>2016</v>
      </c>
      <c r="B29" s="15">
        <v>1.4</v>
      </c>
      <c r="C29" s="13">
        <f t="shared" si="0"/>
        <v>1.2249999999999999</v>
      </c>
      <c r="D29" s="13">
        <f>+(C29-'Tasso inflazione annuo'!B41*100)/(1+'Tasso inflazione annuo'!B41)</f>
        <v>0.72139303482587058</v>
      </c>
      <c r="F29"/>
      <c r="G29"/>
      <c r="H29"/>
      <c r="I29"/>
    </row>
    <row r="30" spans="1:9" s="12" customFormat="1" x14ac:dyDescent="0.25">
      <c r="A30" s="14">
        <v>2017</v>
      </c>
      <c r="B30" s="15">
        <v>2.14</v>
      </c>
      <c r="C30" s="13">
        <f t="shared" si="0"/>
        <v>1.8725000000000001</v>
      </c>
      <c r="D30" s="13">
        <f>+(C30-'Tasso inflazione annuo'!B42*100)/(1+'Tasso inflazione annuo'!B42)</f>
        <v>0.96382556987115975</v>
      </c>
      <c r="F30"/>
      <c r="G30"/>
      <c r="H30"/>
      <c r="I30"/>
    </row>
    <row r="31" spans="1:9" s="12" customFormat="1" x14ac:dyDescent="0.25">
      <c r="A31" s="14">
        <v>2018</v>
      </c>
      <c r="B31" s="15">
        <v>2.54</v>
      </c>
      <c r="C31" s="13">
        <f t="shared" si="0"/>
        <v>2.2225000000000001</v>
      </c>
      <c r="D31" s="13">
        <f>+(C31-'Tasso inflazione annuo'!B43*100)/(1+'Tasso inflazione annuo'!B43)</f>
        <v>1.1102868447082102</v>
      </c>
      <c r="F31"/>
      <c r="G31"/>
      <c r="H31"/>
      <c r="I31"/>
    </row>
    <row r="32" spans="1:9" s="12" customFormat="1" x14ac:dyDescent="0.25">
      <c r="A32" s="14">
        <v>2019</v>
      </c>
      <c r="B32" s="15">
        <v>1.94</v>
      </c>
      <c r="C32" s="13">
        <f t="shared" si="0"/>
        <v>1.6975</v>
      </c>
      <c r="D32" s="13">
        <f>+(C32-'Tasso inflazione annuo'!B44*100)/(1+'Tasso inflazione annuo'!B44)</f>
        <v>1.191542288557214</v>
      </c>
      <c r="F32"/>
      <c r="G32"/>
      <c r="H32"/>
      <c r="I32"/>
    </row>
    <row r="33" spans="1:9" s="12" customFormat="1" x14ac:dyDescent="0.25">
      <c r="A33" s="14">
        <v>2020</v>
      </c>
      <c r="B33" s="15">
        <v>1.28</v>
      </c>
      <c r="C33" s="13">
        <f t="shared" si="0"/>
        <v>1.1200000000000001</v>
      </c>
      <c r="D33" s="13">
        <f>+(C33-'Tasso inflazione annuo'!B45*100)/(1+'Tasso inflazione annuo'!B45)</f>
        <v>1.3226452905811623</v>
      </c>
      <c r="F33"/>
      <c r="G33"/>
      <c r="H33"/>
      <c r="I33"/>
    </row>
    <row r="34" spans="1:9" s="13" customFormat="1" x14ac:dyDescent="0.25">
      <c r="E34" s="12"/>
      <c r="F34"/>
      <c r="G34"/>
      <c r="H34"/>
      <c r="I34"/>
    </row>
    <row r="35" spans="1:9" s="13" customFormat="1" ht="45" x14ac:dyDescent="0.25">
      <c r="A35" s="12"/>
      <c r="B35" s="21" t="str">
        <f>+B2</f>
        <v>Rendimento lordo nominale</v>
      </c>
      <c r="C35" s="21" t="str">
        <f t="shared" ref="C35:D35" si="1">+C2</f>
        <v>Rendistato netto nominale</v>
      </c>
      <c r="D35" s="21" t="str">
        <f t="shared" si="1"/>
        <v>Rendistato netto reale</v>
      </c>
      <c r="E35" s="12"/>
      <c r="F35"/>
      <c r="G35"/>
      <c r="H35"/>
      <c r="I35"/>
    </row>
    <row r="36" spans="1:9" s="13" customFormat="1" x14ac:dyDescent="0.25">
      <c r="A36" s="12" t="s">
        <v>1</v>
      </c>
      <c r="B36" s="15">
        <f>AVERAGE(B3:B33)</f>
        <v>5.6587096774193535</v>
      </c>
      <c r="C36" s="15">
        <f>AVERAGE(C3:C33)</f>
        <v>4.9513709677419344</v>
      </c>
      <c r="D36" s="15">
        <f>AVERAGE(D3:D33)</f>
        <v>2.5123371036117179</v>
      </c>
      <c r="E36" s="12"/>
      <c r="F36"/>
      <c r="G36"/>
      <c r="H36"/>
      <c r="I36"/>
    </row>
    <row r="37" spans="1:9" s="13" customFormat="1" x14ac:dyDescent="0.25">
      <c r="A37" s="12"/>
      <c r="B37" s="12"/>
      <c r="E37" s="12"/>
      <c r="F37"/>
      <c r="G37"/>
      <c r="H37"/>
      <c r="I37"/>
    </row>
    <row r="38" spans="1:9" s="13" customFormat="1" x14ac:dyDescent="0.25">
      <c r="A38" s="12"/>
      <c r="B38" s="12"/>
      <c r="E38" s="12"/>
      <c r="F38"/>
      <c r="G38"/>
      <c r="H38"/>
      <c r="I38"/>
    </row>
    <row r="39" spans="1:9" s="13" customFormat="1" x14ac:dyDescent="0.25">
      <c r="A39" s="12"/>
      <c r="B39" s="12"/>
      <c r="E39" s="12"/>
      <c r="F39"/>
      <c r="G39"/>
      <c r="H39"/>
      <c r="I39"/>
    </row>
    <row r="40" spans="1:9" s="13" customFormat="1" x14ac:dyDescent="0.25">
      <c r="A40" s="12"/>
      <c r="B40" s="12"/>
      <c r="E40" s="12"/>
      <c r="F40"/>
      <c r="G40"/>
      <c r="H40"/>
      <c r="I40"/>
    </row>
    <row r="41" spans="1:9" s="13" customFormat="1" x14ac:dyDescent="0.25">
      <c r="A41" s="12"/>
      <c r="B41" s="12"/>
      <c r="E41" s="12"/>
      <c r="F41"/>
      <c r="G41"/>
      <c r="H41"/>
      <c r="I41"/>
    </row>
    <row r="42" spans="1:9" s="13" customFormat="1" x14ac:dyDescent="0.25">
      <c r="A42" s="12"/>
      <c r="B42" s="12"/>
      <c r="E42" s="12"/>
      <c r="F42"/>
      <c r="G42"/>
      <c r="H42"/>
      <c r="I42"/>
    </row>
    <row r="43" spans="1:9" s="13" customFormat="1" x14ac:dyDescent="0.25">
      <c r="A43" s="12"/>
      <c r="B43" s="12"/>
      <c r="E43" s="12"/>
      <c r="F43"/>
      <c r="G43"/>
      <c r="H43"/>
      <c r="I43"/>
    </row>
    <row r="44" spans="1:9" s="13" customFormat="1" x14ac:dyDescent="0.25">
      <c r="A44" s="12"/>
      <c r="B44" s="12"/>
      <c r="E44" s="12"/>
      <c r="F44"/>
      <c r="G44"/>
      <c r="H44"/>
      <c r="I44"/>
    </row>
    <row r="45" spans="1:9" s="13" customFormat="1" x14ac:dyDescent="0.25">
      <c r="A45" s="12"/>
      <c r="B45" s="12"/>
      <c r="E45" s="12"/>
      <c r="F45"/>
      <c r="G45"/>
      <c r="H45"/>
      <c r="I45"/>
    </row>
    <row r="46" spans="1:9" s="13" customFormat="1" x14ac:dyDescent="0.25">
      <c r="A46" s="12"/>
      <c r="B46" s="12"/>
      <c r="E46" s="12"/>
      <c r="F46"/>
      <c r="G46"/>
      <c r="H46"/>
      <c r="I46"/>
    </row>
    <row r="47" spans="1:9" s="13" customFormat="1" x14ac:dyDescent="0.25">
      <c r="A47" s="12"/>
      <c r="B47" s="12"/>
      <c r="E47" s="12"/>
      <c r="F47"/>
      <c r="G47"/>
      <c r="H47"/>
      <c r="I47"/>
    </row>
    <row r="48" spans="1:9" s="13" customFormat="1" x14ac:dyDescent="0.25">
      <c r="A48" s="12"/>
      <c r="B48" s="12"/>
      <c r="E48" s="12"/>
      <c r="F48"/>
      <c r="G48"/>
      <c r="H48"/>
      <c r="I48"/>
    </row>
    <row r="49" spans="1:9" s="13" customFormat="1" x14ac:dyDescent="0.25">
      <c r="A49" s="12"/>
      <c r="B49" s="12"/>
      <c r="E49" s="12"/>
      <c r="F49"/>
      <c r="G49"/>
      <c r="H49"/>
      <c r="I49"/>
    </row>
    <row r="50" spans="1:9" s="13" customFormat="1" x14ac:dyDescent="0.25">
      <c r="A50" s="12"/>
      <c r="B50" s="12"/>
      <c r="E50" s="12"/>
      <c r="F50"/>
      <c r="G50"/>
      <c r="H50"/>
      <c r="I50"/>
    </row>
    <row r="51" spans="1:9" s="13" customFormat="1" x14ac:dyDescent="0.25">
      <c r="A51" s="12"/>
      <c r="B51" s="12"/>
      <c r="E51" s="12"/>
      <c r="F51"/>
      <c r="G51"/>
      <c r="H51"/>
      <c r="I51"/>
    </row>
    <row r="52" spans="1:9" s="13" customFormat="1" x14ac:dyDescent="0.25">
      <c r="A52" s="12"/>
      <c r="B52" s="12"/>
      <c r="E52" s="12"/>
      <c r="F52"/>
      <c r="G52"/>
      <c r="H52"/>
      <c r="I52"/>
    </row>
    <row r="53" spans="1:9" s="13" customFormat="1" x14ac:dyDescent="0.25">
      <c r="A53" s="12"/>
      <c r="B53" s="12"/>
      <c r="E53" s="12"/>
      <c r="F53"/>
      <c r="G53"/>
      <c r="H53"/>
      <c r="I53"/>
    </row>
    <row r="54" spans="1:9" s="13" customFormat="1" x14ac:dyDescent="0.25">
      <c r="A54" s="12"/>
      <c r="B54" s="12"/>
      <c r="E54" s="12"/>
      <c r="F54"/>
      <c r="G54"/>
      <c r="H54"/>
      <c r="I54"/>
    </row>
    <row r="55" spans="1:9" s="13" customFormat="1" x14ac:dyDescent="0.25">
      <c r="A55" s="12"/>
      <c r="B55" s="12"/>
      <c r="E55" s="12"/>
      <c r="F55"/>
      <c r="G55"/>
      <c r="H55"/>
      <c r="I55"/>
    </row>
    <row r="56" spans="1:9" s="13" customFormat="1" x14ac:dyDescent="0.25">
      <c r="A56" s="12"/>
      <c r="B56" s="12"/>
      <c r="E56" s="12"/>
      <c r="F56"/>
      <c r="G56"/>
      <c r="H56"/>
      <c r="I56"/>
    </row>
    <row r="57" spans="1:9" s="13" customFormat="1" x14ac:dyDescent="0.25">
      <c r="A57" s="12"/>
      <c r="B57" s="12"/>
      <c r="E57" s="12"/>
      <c r="F57"/>
      <c r="G57"/>
      <c r="H57"/>
      <c r="I57"/>
    </row>
    <row r="58" spans="1:9" s="13" customFormat="1" x14ac:dyDescent="0.25">
      <c r="A58" s="12"/>
      <c r="B58" s="12"/>
      <c r="E58" s="12"/>
      <c r="F58"/>
      <c r="G58"/>
      <c r="H58"/>
      <c r="I58"/>
    </row>
    <row r="59" spans="1:9" s="13" customFormat="1" x14ac:dyDescent="0.25">
      <c r="A59" s="12"/>
      <c r="B59" s="12"/>
      <c r="E59" s="12"/>
      <c r="F59"/>
      <c r="G59"/>
      <c r="H59"/>
      <c r="I59"/>
    </row>
    <row r="60" spans="1:9" s="13" customFormat="1" x14ac:dyDescent="0.25">
      <c r="A60" s="12"/>
      <c r="B60" s="12"/>
      <c r="E60" s="12"/>
      <c r="F60"/>
      <c r="G60"/>
      <c r="H60"/>
      <c r="I60"/>
    </row>
    <row r="61" spans="1:9" s="13" customFormat="1" x14ac:dyDescent="0.25">
      <c r="A61" s="12"/>
      <c r="B61" s="12"/>
      <c r="E61" s="12"/>
      <c r="F61"/>
      <c r="G61"/>
      <c r="H61"/>
      <c r="I61"/>
    </row>
    <row r="62" spans="1:9" s="13" customFormat="1" x14ac:dyDescent="0.25">
      <c r="A62" s="12"/>
      <c r="B62" s="12"/>
      <c r="E62" s="12"/>
      <c r="F62"/>
      <c r="G62"/>
      <c r="H62"/>
      <c r="I62"/>
    </row>
    <row r="63" spans="1:9" s="13" customFormat="1" x14ac:dyDescent="0.25">
      <c r="A63" s="12"/>
      <c r="B63" s="12"/>
      <c r="E63" s="12"/>
      <c r="F63"/>
      <c r="G63"/>
      <c r="H63"/>
      <c r="I63"/>
    </row>
    <row r="64" spans="1:9" s="13" customFormat="1" x14ac:dyDescent="0.25">
      <c r="A64" s="12"/>
      <c r="B64" s="12"/>
      <c r="E64" s="12"/>
      <c r="F64"/>
      <c r="G64"/>
      <c r="H64"/>
      <c r="I64"/>
    </row>
    <row r="65" spans="1:9" s="13" customFormat="1" x14ac:dyDescent="0.25">
      <c r="A65" s="12"/>
      <c r="B65" s="12"/>
      <c r="E65" s="12"/>
      <c r="F65"/>
      <c r="G65"/>
      <c r="H65"/>
      <c r="I65"/>
    </row>
    <row r="66" spans="1:9" s="13" customFormat="1" x14ac:dyDescent="0.25">
      <c r="A66" s="12"/>
      <c r="B66" s="12"/>
      <c r="E66" s="12"/>
      <c r="F66"/>
      <c r="G66"/>
      <c r="H66"/>
      <c r="I66"/>
    </row>
    <row r="67" spans="1:9" s="13" customFormat="1" x14ac:dyDescent="0.25">
      <c r="A67" s="12"/>
      <c r="B67" s="12"/>
      <c r="E67" s="12"/>
      <c r="F67"/>
      <c r="G67"/>
      <c r="H67"/>
      <c r="I67"/>
    </row>
    <row r="68" spans="1:9" s="13" customFormat="1" x14ac:dyDescent="0.25">
      <c r="A68" s="12"/>
      <c r="B68" s="12"/>
      <c r="E68" s="12"/>
      <c r="F68"/>
      <c r="G68"/>
      <c r="H68"/>
      <c r="I68"/>
    </row>
    <row r="69" spans="1:9" s="13" customFormat="1" x14ac:dyDescent="0.25">
      <c r="A69" s="12"/>
      <c r="B69" s="12"/>
      <c r="E69" s="12"/>
      <c r="F69"/>
      <c r="G69"/>
      <c r="H69"/>
      <c r="I69"/>
    </row>
    <row r="70" spans="1:9" s="13" customFormat="1" x14ac:dyDescent="0.25">
      <c r="A70" s="12"/>
      <c r="B70" s="12"/>
      <c r="E70" s="12"/>
      <c r="F70"/>
      <c r="G70"/>
      <c r="H70"/>
      <c r="I70"/>
    </row>
    <row r="71" spans="1:9" s="13" customFormat="1" x14ac:dyDescent="0.25">
      <c r="A71" s="12"/>
      <c r="B71" s="12"/>
      <c r="E71" s="12"/>
      <c r="F71"/>
      <c r="G71"/>
      <c r="H71"/>
      <c r="I71"/>
    </row>
    <row r="72" spans="1:9" s="13" customFormat="1" x14ac:dyDescent="0.25">
      <c r="A72" s="12"/>
      <c r="B72" s="12"/>
      <c r="E72" s="12"/>
      <c r="F72"/>
      <c r="G72"/>
      <c r="H72"/>
      <c r="I72"/>
    </row>
    <row r="73" spans="1:9" s="13" customFormat="1" x14ac:dyDescent="0.25">
      <c r="A73" s="12"/>
      <c r="B73" s="12"/>
      <c r="E73" s="12"/>
      <c r="F73"/>
      <c r="G73"/>
      <c r="H73"/>
      <c r="I73"/>
    </row>
    <row r="74" spans="1:9" s="13" customFormat="1" x14ac:dyDescent="0.25">
      <c r="A74" s="12"/>
      <c r="B74" s="12"/>
      <c r="E74" s="12"/>
      <c r="F74"/>
      <c r="G74"/>
      <c r="H74"/>
      <c r="I74"/>
    </row>
    <row r="75" spans="1:9" s="13" customFormat="1" x14ac:dyDescent="0.25">
      <c r="A75" s="12"/>
      <c r="B75" s="12"/>
      <c r="E75" s="12"/>
      <c r="F75"/>
      <c r="G75"/>
      <c r="H75"/>
      <c r="I75"/>
    </row>
    <row r="76" spans="1:9" s="13" customFormat="1" x14ac:dyDescent="0.25">
      <c r="A76" s="12"/>
      <c r="B76" s="12"/>
      <c r="E76" s="12"/>
      <c r="F76"/>
      <c r="G76"/>
      <c r="H76"/>
      <c r="I76"/>
    </row>
    <row r="77" spans="1:9" s="13" customFormat="1" x14ac:dyDescent="0.25">
      <c r="A77" s="12"/>
      <c r="B77" s="12"/>
      <c r="E77" s="12"/>
      <c r="F77"/>
      <c r="G77"/>
      <c r="H77"/>
      <c r="I77"/>
    </row>
    <row r="78" spans="1:9" s="13" customFormat="1" x14ac:dyDescent="0.25">
      <c r="A78" s="12"/>
      <c r="B78" s="12"/>
      <c r="E78" s="12"/>
      <c r="F78"/>
      <c r="G78"/>
      <c r="H78"/>
      <c r="I78"/>
    </row>
    <row r="79" spans="1:9" s="13" customFormat="1" x14ac:dyDescent="0.25">
      <c r="A79" s="12"/>
      <c r="B79" s="12"/>
      <c r="E79" s="12"/>
      <c r="F79"/>
      <c r="G79"/>
      <c r="H79"/>
      <c r="I79"/>
    </row>
    <row r="80" spans="1:9" s="13" customFormat="1" x14ac:dyDescent="0.25">
      <c r="A80" s="12"/>
      <c r="B80" s="12"/>
      <c r="E80" s="12"/>
      <c r="F80"/>
      <c r="G80"/>
      <c r="H80"/>
      <c r="I80"/>
    </row>
    <row r="81" spans="1:9" s="13" customFormat="1" x14ac:dyDescent="0.25">
      <c r="A81" s="12"/>
      <c r="B81" s="12"/>
      <c r="E81" s="12"/>
      <c r="F81"/>
      <c r="G81"/>
      <c r="H81"/>
      <c r="I81"/>
    </row>
    <row r="82" spans="1:9" s="13" customFormat="1" x14ac:dyDescent="0.25">
      <c r="A82" s="12"/>
      <c r="B82" s="12"/>
      <c r="E82" s="12"/>
      <c r="F82"/>
      <c r="G82"/>
      <c r="H82"/>
      <c r="I82"/>
    </row>
    <row r="83" spans="1:9" s="13" customFormat="1" x14ac:dyDescent="0.25">
      <c r="A83" s="12"/>
      <c r="B83" s="12"/>
      <c r="E83" s="12"/>
      <c r="F83"/>
      <c r="G83"/>
      <c r="H83"/>
      <c r="I83"/>
    </row>
    <row r="84" spans="1:9" s="13" customFormat="1" x14ac:dyDescent="0.25">
      <c r="A84" s="12"/>
      <c r="B84" s="12"/>
      <c r="E84" s="12"/>
      <c r="F84"/>
      <c r="G84"/>
      <c r="H84"/>
      <c r="I84"/>
    </row>
    <row r="85" spans="1:9" s="13" customFormat="1" x14ac:dyDescent="0.25">
      <c r="A85" s="12"/>
      <c r="B85" s="12"/>
      <c r="E85" s="12"/>
      <c r="F85"/>
      <c r="G85"/>
      <c r="H85"/>
      <c r="I85"/>
    </row>
    <row r="86" spans="1:9" s="13" customFormat="1" x14ac:dyDescent="0.25">
      <c r="A86" s="12"/>
      <c r="B86" s="12"/>
      <c r="E86" s="12"/>
      <c r="F86"/>
      <c r="G86"/>
      <c r="H86"/>
      <c r="I86"/>
    </row>
    <row r="87" spans="1:9" s="13" customFormat="1" x14ac:dyDescent="0.25">
      <c r="A87" s="12"/>
      <c r="B87" s="12"/>
      <c r="E87" s="12"/>
      <c r="F87"/>
      <c r="G87"/>
      <c r="H87"/>
      <c r="I87"/>
    </row>
    <row r="88" spans="1:9" s="13" customFormat="1" x14ac:dyDescent="0.25">
      <c r="A88" s="12"/>
      <c r="B88" s="12"/>
      <c r="E88" s="12"/>
      <c r="F88"/>
      <c r="G88"/>
      <c r="H88"/>
      <c r="I88"/>
    </row>
    <row r="89" spans="1:9" s="13" customFormat="1" x14ac:dyDescent="0.25">
      <c r="A89" s="12"/>
      <c r="B89" s="12"/>
      <c r="E89" s="12"/>
      <c r="F89"/>
      <c r="G89"/>
      <c r="H89"/>
      <c r="I89"/>
    </row>
    <row r="90" spans="1:9" s="13" customFormat="1" x14ac:dyDescent="0.25">
      <c r="A90" s="12"/>
      <c r="B90" s="12"/>
      <c r="E90" s="12"/>
      <c r="F90"/>
      <c r="G90"/>
      <c r="H90"/>
      <c r="I90"/>
    </row>
    <row r="91" spans="1:9" s="13" customFormat="1" x14ac:dyDescent="0.25">
      <c r="A91" s="12"/>
      <c r="B91" s="12"/>
      <c r="E91" s="12"/>
      <c r="F91"/>
      <c r="G91"/>
      <c r="H91"/>
      <c r="I91"/>
    </row>
    <row r="92" spans="1:9" s="13" customFormat="1" x14ac:dyDescent="0.25">
      <c r="A92" s="12"/>
      <c r="B92" s="12"/>
      <c r="E92" s="12"/>
      <c r="F92"/>
      <c r="G92"/>
      <c r="H92"/>
      <c r="I92"/>
    </row>
    <row r="93" spans="1:9" s="13" customFormat="1" x14ac:dyDescent="0.25">
      <c r="A93" s="12"/>
      <c r="B93" s="12"/>
      <c r="E93" s="12"/>
      <c r="F93"/>
      <c r="G93"/>
      <c r="H93"/>
      <c r="I93"/>
    </row>
    <row r="94" spans="1:9" s="13" customFormat="1" x14ac:dyDescent="0.25">
      <c r="A94" s="12"/>
      <c r="B94" s="12"/>
      <c r="E94" s="12"/>
      <c r="F94"/>
      <c r="G94"/>
      <c r="H94"/>
      <c r="I94"/>
    </row>
    <row r="95" spans="1:9" s="13" customFormat="1" x14ac:dyDescent="0.25">
      <c r="A95" s="12"/>
      <c r="B95" s="12"/>
      <c r="E95" s="12"/>
      <c r="F95"/>
      <c r="G95"/>
      <c r="H95"/>
      <c r="I95"/>
    </row>
    <row r="96" spans="1:9" s="13" customFormat="1" x14ac:dyDescent="0.25">
      <c r="A96" s="12"/>
      <c r="B96" s="12"/>
      <c r="E96" s="12"/>
      <c r="F96"/>
      <c r="G96"/>
      <c r="H96"/>
      <c r="I96"/>
    </row>
    <row r="97" spans="1:9" s="13" customFormat="1" x14ac:dyDescent="0.25">
      <c r="A97" s="12"/>
      <c r="B97" s="12"/>
      <c r="E97" s="12"/>
      <c r="F97"/>
      <c r="G97"/>
      <c r="H97"/>
      <c r="I97"/>
    </row>
    <row r="98" spans="1:9" s="13" customFormat="1" x14ac:dyDescent="0.25">
      <c r="A98" s="12"/>
      <c r="B98" s="12"/>
      <c r="E98" s="12"/>
      <c r="F98"/>
      <c r="G98"/>
      <c r="H98"/>
      <c r="I98"/>
    </row>
    <row r="99" spans="1:9" s="13" customFormat="1" x14ac:dyDescent="0.25">
      <c r="A99" s="12"/>
      <c r="B99" s="12"/>
      <c r="E99" s="12"/>
      <c r="F99"/>
      <c r="G99"/>
      <c r="H99"/>
      <c r="I99"/>
    </row>
    <row r="100" spans="1:9" s="13" customFormat="1" x14ac:dyDescent="0.25">
      <c r="A100" s="12"/>
      <c r="B100" s="12"/>
      <c r="E100" s="12"/>
      <c r="F100"/>
      <c r="G100"/>
      <c r="H100"/>
      <c r="I100"/>
    </row>
    <row r="101" spans="1:9" s="13" customFormat="1" x14ac:dyDescent="0.25">
      <c r="A101" s="12"/>
      <c r="B101" s="12"/>
      <c r="E101" s="12"/>
      <c r="F101"/>
      <c r="G101"/>
      <c r="H101"/>
      <c r="I101"/>
    </row>
    <row r="102" spans="1:9" s="13" customFormat="1" x14ac:dyDescent="0.25">
      <c r="A102" s="12"/>
      <c r="B102" s="12"/>
      <c r="E102" s="12"/>
      <c r="F102"/>
      <c r="G102"/>
      <c r="H102"/>
      <c r="I102"/>
    </row>
    <row r="103" spans="1:9" s="13" customFormat="1" x14ac:dyDescent="0.25">
      <c r="A103" s="12"/>
      <c r="B103" s="12"/>
      <c r="E103" s="12"/>
      <c r="F103"/>
      <c r="G103"/>
      <c r="H103"/>
      <c r="I103"/>
    </row>
    <row r="104" spans="1:9" s="13" customFormat="1" x14ac:dyDescent="0.25">
      <c r="A104" s="12"/>
      <c r="B104" s="12"/>
      <c r="E104" s="12"/>
      <c r="F104"/>
      <c r="G104"/>
      <c r="H104"/>
      <c r="I104"/>
    </row>
    <row r="105" spans="1:9" s="13" customFormat="1" x14ac:dyDescent="0.25">
      <c r="A105" s="12"/>
      <c r="B105" s="12"/>
      <c r="E105" s="12"/>
      <c r="F105"/>
      <c r="G105"/>
      <c r="H105"/>
      <c r="I105"/>
    </row>
    <row r="106" spans="1:9" s="13" customFormat="1" x14ac:dyDescent="0.25">
      <c r="A106" s="12"/>
      <c r="B106" s="12"/>
      <c r="E106" s="12"/>
      <c r="F106"/>
      <c r="G106"/>
      <c r="H106"/>
      <c r="I106"/>
    </row>
    <row r="107" spans="1:9" s="13" customFormat="1" x14ac:dyDescent="0.25">
      <c r="A107" s="12"/>
      <c r="B107" s="12"/>
      <c r="E107" s="12"/>
      <c r="F107"/>
      <c r="G107"/>
      <c r="H107"/>
      <c r="I107"/>
    </row>
    <row r="108" spans="1:9" s="13" customFormat="1" x14ac:dyDescent="0.25">
      <c r="A108" s="12"/>
      <c r="B108" s="12"/>
      <c r="E108" s="12"/>
      <c r="F108"/>
      <c r="G108"/>
      <c r="H108"/>
      <c r="I108"/>
    </row>
    <row r="109" spans="1:9" s="13" customFormat="1" x14ac:dyDescent="0.25">
      <c r="A109" s="12"/>
      <c r="B109" s="12"/>
      <c r="E109" s="12"/>
      <c r="F109"/>
      <c r="G109"/>
      <c r="H109"/>
      <c r="I109"/>
    </row>
    <row r="110" spans="1:9" s="13" customFormat="1" x14ac:dyDescent="0.25">
      <c r="A110" s="12"/>
      <c r="B110" s="12"/>
      <c r="E110" s="12"/>
      <c r="F110"/>
      <c r="G110"/>
      <c r="H110"/>
      <c r="I110"/>
    </row>
    <row r="111" spans="1:9" s="13" customFormat="1" x14ac:dyDescent="0.25">
      <c r="A111" s="12"/>
      <c r="B111" s="12"/>
      <c r="E111" s="12"/>
      <c r="F111"/>
      <c r="G111"/>
      <c r="H111"/>
      <c r="I111"/>
    </row>
    <row r="112" spans="1:9" s="13" customFormat="1" x14ac:dyDescent="0.25">
      <c r="A112" s="12"/>
      <c r="B112" s="12"/>
      <c r="E112" s="12"/>
      <c r="F112"/>
      <c r="G112"/>
      <c r="H112"/>
      <c r="I112"/>
    </row>
    <row r="113" spans="1:9" s="13" customFormat="1" x14ac:dyDescent="0.25">
      <c r="A113" s="12"/>
      <c r="B113" s="12"/>
      <c r="E113" s="12"/>
      <c r="F113"/>
      <c r="G113"/>
      <c r="H113"/>
      <c r="I113"/>
    </row>
    <row r="114" spans="1:9" s="13" customFormat="1" x14ac:dyDescent="0.25">
      <c r="A114" s="12"/>
      <c r="B114" s="12"/>
      <c r="E114" s="12"/>
      <c r="F114"/>
      <c r="G114"/>
      <c r="H114"/>
      <c r="I114"/>
    </row>
    <row r="115" spans="1:9" s="13" customFormat="1" x14ac:dyDescent="0.25">
      <c r="A115" s="12"/>
      <c r="B115" s="12"/>
      <c r="E115" s="12"/>
      <c r="F115"/>
      <c r="G115"/>
      <c r="H115"/>
      <c r="I115"/>
    </row>
    <row r="116" spans="1:9" s="13" customFormat="1" x14ac:dyDescent="0.25">
      <c r="A116" s="12"/>
      <c r="B116" s="12"/>
      <c r="E116" s="12"/>
      <c r="F116"/>
      <c r="G116"/>
      <c r="H116"/>
      <c r="I116"/>
    </row>
    <row r="117" spans="1:9" s="13" customFormat="1" x14ac:dyDescent="0.25">
      <c r="A117" s="12"/>
      <c r="B117" s="12"/>
      <c r="E117" s="12"/>
      <c r="F117"/>
      <c r="G117"/>
      <c r="H117"/>
      <c r="I117"/>
    </row>
    <row r="118" spans="1:9" s="13" customFormat="1" x14ac:dyDescent="0.25">
      <c r="A118" s="12"/>
      <c r="B118" s="12"/>
      <c r="E118" s="12"/>
      <c r="F118"/>
      <c r="G118"/>
      <c r="H118"/>
      <c r="I118"/>
    </row>
    <row r="119" spans="1:9" s="13" customFormat="1" x14ac:dyDescent="0.25">
      <c r="A119" s="12"/>
      <c r="B119" s="12"/>
      <c r="E119" s="12"/>
      <c r="F119"/>
      <c r="G119"/>
      <c r="H119"/>
      <c r="I119"/>
    </row>
    <row r="120" spans="1:9" s="13" customFormat="1" x14ac:dyDescent="0.25">
      <c r="A120" s="12"/>
      <c r="B120" s="12"/>
      <c r="E120" s="12"/>
      <c r="F120"/>
      <c r="G120"/>
      <c r="H120"/>
      <c r="I120"/>
    </row>
    <row r="121" spans="1:9" s="13" customFormat="1" x14ac:dyDescent="0.25">
      <c r="A121" s="12"/>
      <c r="B121" s="12"/>
      <c r="E121" s="12"/>
      <c r="F121"/>
      <c r="G121"/>
      <c r="H121"/>
      <c r="I121"/>
    </row>
    <row r="122" spans="1:9" s="13" customFormat="1" x14ac:dyDescent="0.25">
      <c r="A122" s="12"/>
      <c r="B122" s="12"/>
      <c r="E122" s="12"/>
      <c r="F122"/>
      <c r="G122"/>
      <c r="H122"/>
      <c r="I122"/>
    </row>
    <row r="123" spans="1:9" s="13" customFormat="1" x14ac:dyDescent="0.25">
      <c r="A123" s="12"/>
      <c r="B123" s="12"/>
      <c r="E123" s="12"/>
      <c r="F123"/>
      <c r="G123"/>
      <c r="H123"/>
      <c r="I123"/>
    </row>
    <row r="124" spans="1:9" s="13" customFormat="1" x14ac:dyDescent="0.25">
      <c r="A124" s="12"/>
      <c r="B124" s="12"/>
      <c r="E124" s="12"/>
      <c r="F124"/>
      <c r="G124"/>
      <c r="H124"/>
      <c r="I124"/>
    </row>
    <row r="125" spans="1:9" s="13" customFormat="1" x14ac:dyDescent="0.25">
      <c r="A125" s="12"/>
      <c r="B125" s="12"/>
      <c r="E125" s="12"/>
      <c r="F125"/>
      <c r="G125"/>
      <c r="H125"/>
      <c r="I125"/>
    </row>
    <row r="126" spans="1:9" s="13" customFormat="1" x14ac:dyDescent="0.25">
      <c r="A126" s="12"/>
      <c r="B126" s="12"/>
      <c r="E126" s="12"/>
      <c r="F126"/>
      <c r="G126"/>
      <c r="H126"/>
      <c r="I126"/>
    </row>
    <row r="127" spans="1:9" s="13" customFormat="1" x14ac:dyDescent="0.25">
      <c r="A127" s="12"/>
      <c r="B127" s="12"/>
      <c r="E127" s="12"/>
      <c r="F127"/>
      <c r="G127"/>
      <c r="H127"/>
      <c r="I127"/>
    </row>
    <row r="128" spans="1:9" s="13" customFormat="1" x14ac:dyDescent="0.25">
      <c r="A128" s="12"/>
      <c r="B128" s="12"/>
      <c r="E128" s="12"/>
      <c r="F128"/>
      <c r="G128"/>
      <c r="H128"/>
      <c r="I128"/>
    </row>
    <row r="129" spans="1:9" s="13" customFormat="1" x14ac:dyDescent="0.25">
      <c r="A129" s="12"/>
      <c r="B129" s="12"/>
      <c r="E129" s="12"/>
      <c r="F129"/>
      <c r="G129"/>
      <c r="H129"/>
      <c r="I129"/>
    </row>
    <row r="130" spans="1:9" s="13" customFormat="1" x14ac:dyDescent="0.25">
      <c r="A130" s="12"/>
      <c r="B130" s="12"/>
      <c r="E130" s="12"/>
      <c r="F130"/>
      <c r="G130"/>
      <c r="H130"/>
      <c r="I130"/>
    </row>
    <row r="131" spans="1:9" s="13" customFormat="1" x14ac:dyDescent="0.25">
      <c r="A131" s="12"/>
      <c r="B131" s="12"/>
      <c r="E131" s="12"/>
      <c r="F131"/>
      <c r="G131"/>
      <c r="H131"/>
      <c r="I131"/>
    </row>
    <row r="132" spans="1:9" s="13" customFormat="1" x14ac:dyDescent="0.25">
      <c r="A132" s="12"/>
      <c r="B132" s="12"/>
      <c r="E132" s="12"/>
      <c r="F132"/>
      <c r="G132"/>
      <c r="H132"/>
      <c r="I132"/>
    </row>
    <row r="133" spans="1:9" s="13" customFormat="1" x14ac:dyDescent="0.25">
      <c r="A133" s="12"/>
      <c r="B133" s="12"/>
      <c r="E133" s="12"/>
      <c r="F133"/>
      <c r="G133"/>
      <c r="H133"/>
      <c r="I133"/>
    </row>
    <row r="134" spans="1:9" s="13" customFormat="1" x14ac:dyDescent="0.25">
      <c r="A134" s="12"/>
      <c r="B134" s="12"/>
      <c r="E134" s="12"/>
      <c r="F134"/>
      <c r="G134"/>
      <c r="H134"/>
      <c r="I134"/>
    </row>
    <row r="135" spans="1:9" s="13" customFormat="1" x14ac:dyDescent="0.25">
      <c r="A135" s="12"/>
      <c r="B135" s="12"/>
      <c r="E135" s="12"/>
      <c r="F135"/>
      <c r="G135"/>
      <c r="H135"/>
      <c r="I135"/>
    </row>
    <row r="136" spans="1:9" s="13" customFormat="1" x14ac:dyDescent="0.25">
      <c r="A136" s="12"/>
      <c r="B136" s="12"/>
      <c r="E136" s="12"/>
      <c r="F136"/>
      <c r="G136"/>
      <c r="H136"/>
      <c r="I136"/>
    </row>
    <row r="137" spans="1:9" s="13" customFormat="1" x14ac:dyDescent="0.25">
      <c r="A137" s="12"/>
      <c r="B137" s="12"/>
      <c r="E137" s="12"/>
      <c r="F137"/>
      <c r="G137"/>
      <c r="H137"/>
      <c r="I137"/>
    </row>
    <row r="138" spans="1:9" s="13" customFormat="1" x14ac:dyDescent="0.25">
      <c r="A138" s="12"/>
      <c r="B138" s="12"/>
      <c r="E138" s="12"/>
      <c r="F138"/>
      <c r="G138"/>
      <c r="H138"/>
      <c r="I138"/>
    </row>
    <row r="139" spans="1:9" s="13" customFormat="1" x14ac:dyDescent="0.25">
      <c r="A139" s="12"/>
      <c r="B139" s="12"/>
      <c r="E139" s="12"/>
      <c r="F139"/>
      <c r="G139"/>
      <c r="H139"/>
      <c r="I139"/>
    </row>
    <row r="140" spans="1:9" s="13" customFormat="1" x14ac:dyDescent="0.25">
      <c r="A140" s="12"/>
      <c r="B140" s="12"/>
      <c r="E140" s="12"/>
      <c r="F140"/>
      <c r="G140"/>
      <c r="H140"/>
      <c r="I140"/>
    </row>
    <row r="141" spans="1:9" s="13" customFormat="1" x14ac:dyDescent="0.25">
      <c r="A141" s="12"/>
      <c r="B141" s="12"/>
      <c r="E141" s="12"/>
      <c r="F141"/>
      <c r="G141"/>
      <c r="H141"/>
      <c r="I141"/>
    </row>
    <row r="142" spans="1:9" s="13" customFormat="1" x14ac:dyDescent="0.25">
      <c r="A142" s="12"/>
      <c r="B142" s="12"/>
      <c r="E142" s="12"/>
      <c r="F142"/>
      <c r="G142"/>
      <c r="H142"/>
      <c r="I142"/>
    </row>
    <row r="143" spans="1:9" s="13" customFormat="1" x14ac:dyDescent="0.25">
      <c r="A143" s="12"/>
      <c r="B143" s="12"/>
      <c r="E143" s="12"/>
      <c r="F143"/>
      <c r="G143"/>
      <c r="H143"/>
      <c r="I143"/>
    </row>
    <row r="144" spans="1:9" s="13" customFormat="1" x14ac:dyDescent="0.25">
      <c r="A144" s="12"/>
      <c r="B144" s="12"/>
      <c r="E144" s="12"/>
      <c r="F144"/>
      <c r="G144"/>
      <c r="H144"/>
      <c r="I144"/>
    </row>
    <row r="145" spans="1:9" s="13" customFormat="1" x14ac:dyDescent="0.25">
      <c r="A145" s="12"/>
      <c r="B145" s="12"/>
      <c r="E145" s="12"/>
      <c r="F145"/>
      <c r="G145"/>
      <c r="H145"/>
      <c r="I145"/>
    </row>
    <row r="146" spans="1:9" s="13" customFormat="1" x14ac:dyDescent="0.25">
      <c r="A146" s="12"/>
      <c r="B146" s="12"/>
      <c r="E146" s="12"/>
      <c r="F146"/>
      <c r="G146"/>
      <c r="H146"/>
      <c r="I146"/>
    </row>
    <row r="147" spans="1:9" s="13" customFormat="1" x14ac:dyDescent="0.25">
      <c r="A147" s="12"/>
      <c r="B147" s="12"/>
      <c r="E147" s="12"/>
      <c r="F147"/>
      <c r="G147"/>
      <c r="H147"/>
      <c r="I147"/>
    </row>
    <row r="148" spans="1:9" s="13" customFormat="1" x14ac:dyDescent="0.25">
      <c r="A148" s="12"/>
      <c r="B148" s="12"/>
      <c r="E148" s="12"/>
      <c r="F148"/>
      <c r="G148"/>
      <c r="H148"/>
      <c r="I148"/>
    </row>
    <row r="149" spans="1:9" s="13" customFormat="1" x14ac:dyDescent="0.25">
      <c r="A149" s="12"/>
      <c r="B149" s="12"/>
      <c r="E149" s="12"/>
      <c r="F149"/>
      <c r="G149"/>
      <c r="H149"/>
      <c r="I149"/>
    </row>
    <row r="150" spans="1:9" s="13" customFormat="1" x14ac:dyDescent="0.25">
      <c r="A150" s="12"/>
      <c r="B150" s="12"/>
      <c r="E150" s="12"/>
      <c r="F150"/>
      <c r="G150"/>
      <c r="H150"/>
      <c r="I150"/>
    </row>
    <row r="151" spans="1:9" s="13" customFormat="1" x14ac:dyDescent="0.25">
      <c r="A151" s="12"/>
      <c r="B151" s="12"/>
      <c r="E151" s="12"/>
      <c r="F151"/>
      <c r="G151"/>
      <c r="H151"/>
      <c r="I151"/>
    </row>
    <row r="152" spans="1:9" s="13" customFormat="1" x14ac:dyDescent="0.25">
      <c r="A152" s="12"/>
      <c r="B152" s="12"/>
      <c r="E152" s="12"/>
      <c r="F152"/>
      <c r="G152"/>
      <c r="H152"/>
      <c r="I152"/>
    </row>
    <row r="153" spans="1:9" s="13" customFormat="1" x14ac:dyDescent="0.25">
      <c r="A153" s="12"/>
      <c r="B153" s="12"/>
      <c r="E153" s="12"/>
      <c r="F153"/>
      <c r="G153"/>
      <c r="H153"/>
      <c r="I153"/>
    </row>
    <row r="154" spans="1:9" s="13" customFormat="1" x14ac:dyDescent="0.25">
      <c r="A154" s="12"/>
      <c r="B154" s="12"/>
      <c r="E154" s="12"/>
      <c r="F154"/>
      <c r="G154"/>
      <c r="H154"/>
      <c r="I154"/>
    </row>
    <row r="155" spans="1:9" s="13" customFormat="1" x14ac:dyDescent="0.25">
      <c r="A155" s="12"/>
      <c r="B155" s="12"/>
      <c r="E155" s="12"/>
      <c r="F155"/>
      <c r="G155"/>
      <c r="H155"/>
      <c r="I155"/>
    </row>
    <row r="156" spans="1:9" s="13" customFormat="1" x14ac:dyDescent="0.25">
      <c r="A156" s="12"/>
      <c r="B156" s="12"/>
      <c r="E156" s="12"/>
      <c r="F156"/>
      <c r="G156"/>
      <c r="H156"/>
      <c r="I156"/>
    </row>
    <row r="157" spans="1:9" s="13" customFormat="1" x14ac:dyDescent="0.25">
      <c r="A157" s="12"/>
      <c r="B157" s="12"/>
      <c r="E157" s="12"/>
      <c r="F157"/>
      <c r="G157"/>
      <c r="H157"/>
      <c r="I157"/>
    </row>
    <row r="158" spans="1:9" s="13" customFormat="1" x14ac:dyDescent="0.25">
      <c r="A158" s="12"/>
      <c r="B158" s="12"/>
      <c r="E158" s="12"/>
      <c r="F158"/>
      <c r="G158"/>
      <c r="H158"/>
      <c r="I158"/>
    </row>
    <row r="159" spans="1:9" s="13" customFormat="1" x14ac:dyDescent="0.25">
      <c r="A159" s="12"/>
      <c r="B159" s="12"/>
      <c r="E159" s="12"/>
      <c r="F159"/>
      <c r="G159"/>
      <c r="H159"/>
      <c r="I159"/>
    </row>
    <row r="160" spans="1:9" s="13" customFormat="1" x14ac:dyDescent="0.25">
      <c r="A160" s="12"/>
      <c r="B160" s="12"/>
      <c r="E160" s="12"/>
      <c r="F160"/>
      <c r="G160"/>
      <c r="H160"/>
      <c r="I160"/>
    </row>
    <row r="161" spans="1:9" s="13" customFormat="1" x14ac:dyDescent="0.25">
      <c r="A161" s="12"/>
      <c r="B161" s="12"/>
      <c r="E161" s="12"/>
      <c r="F161"/>
      <c r="G161"/>
      <c r="H161"/>
      <c r="I161"/>
    </row>
    <row r="162" spans="1:9" s="13" customFormat="1" x14ac:dyDescent="0.25">
      <c r="A162" s="12"/>
      <c r="B162" s="12"/>
      <c r="E162" s="12"/>
      <c r="F162"/>
      <c r="G162"/>
      <c r="H162"/>
      <c r="I162"/>
    </row>
    <row r="163" spans="1:9" s="13" customFormat="1" x14ac:dyDescent="0.25">
      <c r="A163" s="12"/>
      <c r="B163" s="12"/>
      <c r="E163" s="12"/>
      <c r="F163"/>
      <c r="G163"/>
      <c r="H163"/>
      <c r="I163"/>
    </row>
    <row r="164" spans="1:9" s="13" customFormat="1" x14ac:dyDescent="0.25">
      <c r="A164" s="12"/>
      <c r="B164" s="12"/>
      <c r="E164" s="12"/>
      <c r="F164"/>
      <c r="G164"/>
      <c r="H164"/>
      <c r="I164"/>
    </row>
    <row r="165" spans="1:9" s="13" customFormat="1" x14ac:dyDescent="0.25">
      <c r="A165" s="12"/>
      <c r="B165" s="12"/>
      <c r="E165" s="12"/>
      <c r="F165"/>
      <c r="G165"/>
      <c r="H165"/>
      <c r="I165"/>
    </row>
    <row r="166" spans="1:9" s="13" customFormat="1" x14ac:dyDescent="0.25">
      <c r="A166" s="12"/>
      <c r="B166" s="12"/>
      <c r="E166" s="12"/>
      <c r="F166"/>
      <c r="G166"/>
      <c r="H166"/>
      <c r="I166"/>
    </row>
    <row r="167" spans="1:9" s="13" customFormat="1" x14ac:dyDescent="0.25">
      <c r="A167" s="12"/>
      <c r="B167" s="12"/>
      <c r="E167" s="12"/>
      <c r="F167"/>
      <c r="G167"/>
      <c r="H167"/>
      <c r="I167"/>
    </row>
    <row r="168" spans="1:9" s="13" customFormat="1" x14ac:dyDescent="0.25">
      <c r="A168" s="12"/>
      <c r="B168" s="12"/>
      <c r="E168" s="12"/>
      <c r="F168"/>
      <c r="G168"/>
      <c r="H168"/>
      <c r="I168"/>
    </row>
    <row r="169" spans="1:9" s="13" customFormat="1" x14ac:dyDescent="0.25">
      <c r="A169" s="12"/>
      <c r="B169" s="12"/>
      <c r="E169" s="12"/>
      <c r="F169"/>
      <c r="G169"/>
      <c r="H169"/>
      <c r="I169"/>
    </row>
    <row r="170" spans="1:9" s="13" customFormat="1" x14ac:dyDescent="0.25">
      <c r="A170" s="12"/>
      <c r="B170" s="12"/>
      <c r="E170" s="12"/>
      <c r="F170"/>
      <c r="G170"/>
      <c r="H170"/>
      <c r="I170"/>
    </row>
    <row r="171" spans="1:9" s="13" customFormat="1" x14ac:dyDescent="0.25">
      <c r="A171" s="12"/>
      <c r="B171" s="12"/>
      <c r="E171" s="12"/>
      <c r="F171"/>
      <c r="G171"/>
      <c r="H171"/>
      <c r="I171"/>
    </row>
    <row r="172" spans="1:9" s="13" customFormat="1" x14ac:dyDescent="0.25">
      <c r="A172" s="12"/>
      <c r="B172" s="12"/>
      <c r="E172" s="12"/>
      <c r="F172"/>
      <c r="G172"/>
      <c r="H172"/>
      <c r="I172"/>
    </row>
    <row r="173" spans="1:9" s="13" customFormat="1" x14ac:dyDescent="0.25">
      <c r="A173" s="12"/>
      <c r="B173" s="12"/>
      <c r="E173" s="12"/>
      <c r="F173"/>
      <c r="G173"/>
      <c r="H173"/>
      <c r="I173"/>
    </row>
    <row r="174" spans="1:9" s="13" customFormat="1" x14ac:dyDescent="0.25">
      <c r="A174" s="12"/>
      <c r="B174" s="12"/>
      <c r="E174" s="12"/>
      <c r="F174"/>
      <c r="G174"/>
      <c r="H174"/>
      <c r="I174"/>
    </row>
    <row r="175" spans="1:9" s="13" customFormat="1" x14ac:dyDescent="0.25">
      <c r="A175" s="12"/>
      <c r="B175" s="12"/>
      <c r="E175" s="12"/>
      <c r="F175"/>
      <c r="G175"/>
      <c r="H175"/>
      <c r="I175"/>
    </row>
    <row r="176" spans="1:9" s="13" customFormat="1" x14ac:dyDescent="0.25">
      <c r="A176" s="12"/>
      <c r="B176" s="12"/>
      <c r="E176" s="12"/>
      <c r="F176"/>
      <c r="G176"/>
      <c r="H176"/>
      <c r="I176"/>
    </row>
    <row r="177" spans="1:9" s="13" customFormat="1" x14ac:dyDescent="0.25">
      <c r="A177" s="12"/>
      <c r="B177" s="12"/>
      <c r="E177" s="12"/>
      <c r="F177"/>
      <c r="G177"/>
      <c r="H177"/>
      <c r="I177"/>
    </row>
    <row r="178" spans="1:9" s="13" customFormat="1" x14ac:dyDescent="0.25">
      <c r="A178" s="12"/>
      <c r="B178" s="12"/>
      <c r="E178" s="12"/>
      <c r="F178"/>
      <c r="G178"/>
      <c r="H178"/>
      <c r="I178"/>
    </row>
    <row r="179" spans="1:9" s="13" customFormat="1" x14ac:dyDescent="0.25">
      <c r="A179" s="12"/>
      <c r="B179" s="12"/>
      <c r="E179" s="12"/>
      <c r="F179"/>
      <c r="G179"/>
      <c r="H179"/>
      <c r="I179"/>
    </row>
    <row r="180" spans="1:9" s="13" customFormat="1" x14ac:dyDescent="0.25">
      <c r="A180" s="12"/>
      <c r="B180" s="12"/>
      <c r="E180" s="12"/>
      <c r="F180"/>
      <c r="G180"/>
      <c r="H180"/>
      <c r="I180"/>
    </row>
    <row r="181" spans="1:9" s="13" customFormat="1" x14ac:dyDescent="0.25">
      <c r="A181" s="12"/>
      <c r="B181" s="12"/>
      <c r="E181" s="12"/>
      <c r="F181"/>
      <c r="G181"/>
      <c r="H181"/>
      <c r="I181"/>
    </row>
    <row r="182" spans="1:9" s="13" customFormat="1" x14ac:dyDescent="0.25">
      <c r="A182" s="12"/>
      <c r="B182" s="12"/>
      <c r="E182" s="12"/>
      <c r="F182"/>
      <c r="G182"/>
      <c r="H182"/>
      <c r="I182"/>
    </row>
    <row r="183" spans="1:9" s="13" customFormat="1" x14ac:dyDescent="0.25">
      <c r="A183" s="12"/>
      <c r="B183" s="12"/>
      <c r="E183" s="12"/>
      <c r="F183"/>
      <c r="G183"/>
      <c r="H183"/>
      <c r="I183"/>
    </row>
    <row r="184" spans="1:9" s="13" customFormat="1" x14ac:dyDescent="0.25">
      <c r="A184" s="12"/>
      <c r="B184" s="12"/>
      <c r="E184" s="12"/>
      <c r="F184"/>
      <c r="G184"/>
      <c r="H184"/>
      <c r="I184"/>
    </row>
    <row r="185" spans="1:9" s="13" customFormat="1" x14ac:dyDescent="0.25">
      <c r="A185" s="12"/>
      <c r="B185" s="12"/>
      <c r="E185" s="12"/>
      <c r="F185"/>
      <c r="G185"/>
      <c r="H185"/>
      <c r="I185"/>
    </row>
    <row r="186" spans="1:9" s="13" customFormat="1" x14ac:dyDescent="0.25">
      <c r="A186" s="12"/>
      <c r="B186" s="12"/>
      <c r="E186" s="12"/>
      <c r="F186"/>
      <c r="G186"/>
      <c r="H186"/>
      <c r="I186"/>
    </row>
    <row r="187" spans="1:9" s="13" customFormat="1" x14ac:dyDescent="0.25">
      <c r="A187" s="12"/>
      <c r="B187" s="12"/>
      <c r="E187" s="12"/>
      <c r="F187"/>
      <c r="G187"/>
      <c r="H187"/>
      <c r="I187"/>
    </row>
    <row r="188" spans="1:9" s="13" customFormat="1" x14ac:dyDescent="0.25">
      <c r="A188" s="12"/>
      <c r="B188" s="12"/>
      <c r="E188" s="12"/>
      <c r="F188"/>
      <c r="G188"/>
      <c r="H188"/>
      <c r="I188"/>
    </row>
    <row r="189" spans="1:9" s="13" customFormat="1" x14ac:dyDescent="0.25">
      <c r="A189" s="12"/>
      <c r="B189" s="12"/>
      <c r="E189" s="12"/>
      <c r="F189"/>
      <c r="G189"/>
      <c r="H189"/>
      <c r="I189"/>
    </row>
    <row r="190" spans="1:9" s="13" customFormat="1" x14ac:dyDescent="0.25">
      <c r="A190" s="12"/>
      <c r="B190" s="12"/>
      <c r="E190" s="12"/>
      <c r="F190"/>
      <c r="G190"/>
      <c r="H190"/>
      <c r="I190"/>
    </row>
    <row r="191" spans="1:9" s="13" customFormat="1" x14ac:dyDescent="0.25">
      <c r="A191" s="12"/>
      <c r="B191" s="12"/>
      <c r="E191" s="12"/>
      <c r="F191"/>
      <c r="G191"/>
      <c r="H191"/>
      <c r="I191"/>
    </row>
    <row r="192" spans="1:9" s="13" customFormat="1" x14ac:dyDescent="0.25">
      <c r="A192" s="12"/>
      <c r="B192" s="12"/>
      <c r="E192" s="12"/>
      <c r="F192"/>
      <c r="G192"/>
      <c r="H192"/>
      <c r="I192"/>
    </row>
    <row r="193" spans="1:9" s="13" customFormat="1" x14ac:dyDescent="0.25">
      <c r="A193" s="12"/>
      <c r="B193" s="12"/>
      <c r="E193" s="12"/>
      <c r="F193"/>
      <c r="G193"/>
      <c r="H193"/>
      <c r="I193"/>
    </row>
    <row r="194" spans="1:9" s="13" customFormat="1" x14ac:dyDescent="0.25">
      <c r="A194" s="12"/>
      <c r="B194" s="12"/>
      <c r="E194" s="12"/>
      <c r="F194"/>
      <c r="G194"/>
      <c r="H194"/>
      <c r="I194"/>
    </row>
    <row r="195" spans="1:9" s="13" customFormat="1" x14ac:dyDescent="0.25">
      <c r="A195" s="12"/>
      <c r="B195" s="12"/>
      <c r="E195" s="12"/>
      <c r="F195"/>
      <c r="G195"/>
      <c r="H195"/>
      <c r="I195"/>
    </row>
    <row r="196" spans="1:9" s="13" customFormat="1" x14ac:dyDescent="0.25">
      <c r="A196" s="12"/>
      <c r="B196" s="12"/>
      <c r="E196" s="12"/>
      <c r="F196"/>
      <c r="G196"/>
      <c r="H196"/>
      <c r="I196"/>
    </row>
    <row r="197" spans="1:9" s="13" customFormat="1" x14ac:dyDescent="0.25">
      <c r="A197" s="12"/>
      <c r="B197" s="12"/>
      <c r="E197" s="12"/>
      <c r="F197"/>
      <c r="G197"/>
      <c r="H197"/>
      <c r="I197"/>
    </row>
    <row r="198" spans="1:9" s="13" customFormat="1" x14ac:dyDescent="0.25">
      <c r="A198" s="12"/>
      <c r="B198" s="12"/>
      <c r="E198" s="12"/>
      <c r="F198"/>
      <c r="G198"/>
      <c r="H198"/>
      <c r="I198"/>
    </row>
    <row r="199" spans="1:9" s="13" customFormat="1" x14ac:dyDescent="0.25">
      <c r="A199" s="12"/>
      <c r="B199" s="12"/>
      <c r="E199" s="12"/>
      <c r="F199"/>
      <c r="G199"/>
      <c r="H199"/>
      <c r="I199"/>
    </row>
    <row r="200" spans="1:9" s="13" customFormat="1" x14ac:dyDescent="0.25">
      <c r="A200" s="12"/>
      <c r="B200" s="12"/>
      <c r="E200" s="12"/>
      <c r="F200"/>
      <c r="G200"/>
      <c r="H200"/>
      <c r="I200"/>
    </row>
    <row r="201" spans="1:9" s="13" customFormat="1" x14ac:dyDescent="0.25">
      <c r="A201" s="12"/>
      <c r="B201" s="12"/>
      <c r="E201" s="12"/>
      <c r="F201"/>
      <c r="G201"/>
      <c r="H201"/>
      <c r="I201"/>
    </row>
    <row r="202" spans="1:9" s="13" customFormat="1" x14ac:dyDescent="0.25">
      <c r="A202" s="12"/>
      <c r="B202" s="12"/>
      <c r="E202" s="12"/>
      <c r="F202"/>
      <c r="G202"/>
      <c r="H202"/>
      <c r="I202"/>
    </row>
    <row r="203" spans="1:9" s="13" customFormat="1" x14ac:dyDescent="0.25">
      <c r="A203" s="12"/>
      <c r="B203" s="12"/>
      <c r="E203" s="12"/>
      <c r="F203"/>
      <c r="G203"/>
      <c r="H203"/>
      <c r="I203"/>
    </row>
    <row r="204" spans="1:9" s="13" customFormat="1" x14ac:dyDescent="0.25">
      <c r="A204" s="12"/>
      <c r="B204" s="12"/>
      <c r="E204" s="12"/>
      <c r="F204"/>
      <c r="G204"/>
      <c r="H204"/>
      <c r="I204"/>
    </row>
    <row r="205" spans="1:9" s="13" customFormat="1" x14ac:dyDescent="0.25">
      <c r="A205" s="12"/>
      <c r="B205" s="12"/>
      <c r="E205" s="12"/>
      <c r="F205"/>
      <c r="G205"/>
      <c r="H205"/>
      <c r="I205"/>
    </row>
    <row r="206" spans="1:9" s="13" customFormat="1" x14ac:dyDescent="0.25">
      <c r="A206" s="12"/>
      <c r="B206" s="12"/>
      <c r="E206" s="12"/>
      <c r="F206"/>
      <c r="G206"/>
      <c r="H206"/>
      <c r="I206"/>
    </row>
    <row r="207" spans="1:9" s="13" customFormat="1" x14ac:dyDescent="0.25">
      <c r="A207" s="12"/>
      <c r="B207" s="12"/>
      <c r="E207" s="12"/>
      <c r="F207"/>
      <c r="G207"/>
      <c r="H207"/>
      <c r="I20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17" workbookViewId="0">
      <selection activeCell="E53" sqref="E53"/>
    </sheetView>
  </sheetViews>
  <sheetFormatPr defaultRowHeight="15" x14ac:dyDescent="0.25"/>
  <cols>
    <col min="2" max="2" width="10" bestFit="1" customWidth="1"/>
    <col min="3" max="3" width="11.7109375" customWidth="1"/>
    <col min="4" max="4" width="9.5703125" bestFit="1" customWidth="1"/>
    <col min="10" max="10" width="14.140625" customWidth="1"/>
    <col min="11" max="11" width="15.140625" customWidth="1"/>
  </cols>
  <sheetData>
    <row r="1" spans="1:11" x14ac:dyDescent="0.25">
      <c r="A1" t="s">
        <v>11</v>
      </c>
    </row>
    <row r="2" spans="1:11" x14ac:dyDescent="0.25">
      <c r="A2" t="s">
        <v>15</v>
      </c>
    </row>
    <row r="3" spans="1:11" ht="24" customHeight="1" x14ac:dyDescent="0.25">
      <c r="E3" s="23" t="s">
        <v>2</v>
      </c>
      <c r="F3" s="23"/>
      <c r="G3" s="23"/>
      <c r="H3" s="23"/>
      <c r="I3" s="23"/>
    </row>
    <row r="4" spans="1:11" ht="45" x14ac:dyDescent="0.25">
      <c r="A4" t="s">
        <v>0</v>
      </c>
      <c r="B4" s="9" t="s">
        <v>9</v>
      </c>
      <c r="C4" s="2" t="s">
        <v>7</v>
      </c>
      <c r="D4" s="7" t="s">
        <v>8</v>
      </c>
      <c r="E4" s="2">
        <v>1</v>
      </c>
      <c r="F4" s="2">
        <v>2</v>
      </c>
      <c r="G4" s="2">
        <v>3</v>
      </c>
      <c r="H4" s="2">
        <v>5</v>
      </c>
      <c r="I4" s="2">
        <v>10</v>
      </c>
      <c r="J4" s="9" t="s">
        <v>18</v>
      </c>
      <c r="K4" s="9" t="s">
        <v>19</v>
      </c>
    </row>
    <row r="5" spans="1:11" x14ac:dyDescent="0.25">
      <c r="A5">
        <v>1974</v>
      </c>
      <c r="B5" s="8">
        <f t="shared" ref="B5:B51" si="0">+C5*D5</f>
        <v>1545.1130377049183</v>
      </c>
      <c r="C5">
        <v>12.526999999999999</v>
      </c>
      <c r="D5" s="1">
        <v>123.3426229508197</v>
      </c>
      <c r="E5" s="3"/>
    </row>
    <row r="6" spans="1:11" x14ac:dyDescent="0.25">
      <c r="A6">
        <v>1975</v>
      </c>
      <c r="B6" s="8">
        <f t="shared" si="0"/>
        <v>875.79542262295138</v>
      </c>
      <c r="C6">
        <v>9.1760000000000002</v>
      </c>
      <c r="D6" s="1">
        <v>95.444139344262354</v>
      </c>
      <c r="E6" s="3">
        <f>+(B6/B5)^(1/$E$4)-1</f>
        <v>-0.43318359158767994</v>
      </c>
      <c r="F6" s="3"/>
    </row>
    <row r="7" spans="1:11" x14ac:dyDescent="0.25">
      <c r="A7">
        <v>1976</v>
      </c>
      <c r="B7" s="8">
        <f t="shared" si="0"/>
        <v>670.33728840000049</v>
      </c>
      <c r="C7">
        <v>7.7690000000000001</v>
      </c>
      <c r="D7" s="1">
        <v>86.283600000000064</v>
      </c>
      <c r="E7" s="3">
        <f>+(B7/B6)^(1/$E$4)-1</f>
        <v>-0.23459603569018084</v>
      </c>
      <c r="F7" s="3">
        <f>+(B7/B5)^(1/$F$4)-1</f>
        <v>-0.34133200621660442</v>
      </c>
      <c r="G7" s="3"/>
    </row>
    <row r="8" spans="1:11" x14ac:dyDescent="0.25">
      <c r="A8">
        <v>1977</v>
      </c>
      <c r="B8" s="8">
        <f t="shared" si="0"/>
        <v>503.45602146341446</v>
      </c>
      <c r="C8">
        <v>6.9089999999999998</v>
      </c>
      <c r="D8" s="1">
        <v>72.869593495934936</v>
      </c>
      <c r="E8" s="3">
        <f>+(B8/B7)^(1/$E$4)-1</f>
        <v>-0.24895119192146964</v>
      </c>
      <c r="F8" s="3">
        <f>+(B8/B6)^(1/$F$4)-1</f>
        <v>-0.24180758702459193</v>
      </c>
      <c r="G8" s="3">
        <f>+(B8/B5)^(1/$G$4)-1</f>
        <v>-0.31187538374721124</v>
      </c>
      <c r="H8" s="3"/>
    </row>
    <row r="9" spans="1:11" x14ac:dyDescent="0.25">
      <c r="A9">
        <v>1978</v>
      </c>
      <c r="B9" s="8">
        <f t="shared" si="0"/>
        <v>469.0219900398402</v>
      </c>
      <c r="C9">
        <v>5.97</v>
      </c>
      <c r="D9" s="1">
        <v>78.563147410358496</v>
      </c>
      <c r="E9" s="3">
        <f>+(B9/B8)^(1/$E$4)-1</f>
        <v>-6.8395311517942647E-2</v>
      </c>
      <c r="F9" s="3">
        <f>+(B9/B7)^(1/$F$4)-1</f>
        <v>-0.16353087870213656</v>
      </c>
      <c r="G9" s="3">
        <f>+(B9/B6)^(1/$G$4)-1</f>
        <v>-0.18792368383029945</v>
      </c>
      <c r="H9" s="3"/>
      <c r="I9" s="3"/>
    </row>
    <row r="10" spans="1:11" x14ac:dyDescent="0.25">
      <c r="A10">
        <v>1979</v>
      </c>
      <c r="B10" s="8">
        <f t="shared" si="0"/>
        <v>494.89617408000015</v>
      </c>
      <c r="C10">
        <v>4.9279999999999999</v>
      </c>
      <c r="D10" s="1">
        <v>100.42536000000003</v>
      </c>
      <c r="E10" s="3">
        <f>+(B10/B9)^(1/$E$4)-1</f>
        <v>5.5166249322259109E-2</v>
      </c>
      <c r="F10" s="3">
        <f>+(B10/B8)^(1/$F$4)-1</f>
        <v>-8.5375322299668932E-3</v>
      </c>
      <c r="G10" s="3">
        <f>+(B10/B7)^(1/$G$4)-1</f>
        <v>-9.6197428380023986E-2</v>
      </c>
      <c r="H10" s="3">
        <f>+(B10/B5)^(1/$H$4)-1</f>
        <v>-0.20363756132389965</v>
      </c>
      <c r="I10" s="3"/>
    </row>
    <row r="11" spans="1:11" x14ac:dyDescent="0.25">
      <c r="A11">
        <v>1980</v>
      </c>
      <c r="B11" s="8">
        <f t="shared" si="0"/>
        <v>638.78224600790577</v>
      </c>
      <c r="C11">
        <v>4.1520000000000001</v>
      </c>
      <c r="D11" s="1">
        <v>153.84928853754954</v>
      </c>
      <c r="E11" s="3">
        <f>+(B11/B10)^(1/$E$4)-1</f>
        <v>0.29073991569117763</v>
      </c>
      <c r="F11" s="3">
        <f>+(B11/B9)^(1/$F$4)-1</f>
        <v>0.16702407673980257</v>
      </c>
      <c r="G11" s="3">
        <f>+(B11/B8)^(1/$G$4)-1</f>
        <v>8.258938855051734E-2</v>
      </c>
      <c r="H11" s="3">
        <f>+(B11/B6)^(1/$H$4)-1</f>
        <v>-6.1163354088065613E-2</v>
      </c>
      <c r="I11" s="3"/>
    </row>
    <row r="12" spans="1:11" x14ac:dyDescent="0.25">
      <c r="A12">
        <v>1981</v>
      </c>
      <c r="B12" s="8">
        <f t="shared" si="0"/>
        <v>1042.6975362549792</v>
      </c>
      <c r="C12">
        <v>3.5680000000000001</v>
      </c>
      <c r="D12" s="1">
        <v>292.23585657370495</v>
      </c>
      <c r="E12" s="3">
        <f>+(B12/B11)^(1/$E$4)-1</f>
        <v>0.6323207834459359</v>
      </c>
      <c r="F12" s="3">
        <f>+(B12/B10)^(1/$F$4)-1</f>
        <v>0.45151699625115116</v>
      </c>
      <c r="G12" s="3">
        <f>+(B12/B9)^(1/$G$4)-1</f>
        <v>0.30513383121535842</v>
      </c>
      <c r="H12" s="3">
        <f>+(B12/B7)^(1/$H$4)-1</f>
        <v>9.2378122640833782E-2</v>
      </c>
      <c r="I12" s="3"/>
    </row>
    <row r="13" spans="1:11" x14ac:dyDescent="0.25">
      <c r="A13">
        <v>1982</v>
      </c>
      <c r="B13" s="8">
        <f t="shared" si="0"/>
        <v>753.8928801171877</v>
      </c>
      <c r="C13">
        <v>3.1030000000000002</v>
      </c>
      <c r="D13" s="1">
        <v>242.95613281250004</v>
      </c>
      <c r="E13" s="3">
        <f>+(B13/B12)^(1/$E$4)-1</f>
        <v>-0.27697836246461394</v>
      </c>
      <c r="F13" s="3">
        <f>+(B13/B11)^(1/$F$4)-1</f>
        <v>8.6371596568193043E-2</v>
      </c>
      <c r="G13" s="3">
        <f>+(B13/B10)^(1/$G$4)-1</f>
        <v>0.15061981408905445</v>
      </c>
      <c r="H13" s="3">
        <f>+(B13/B8)^(1/$H$4)-1</f>
        <v>8.4100689051884725E-2</v>
      </c>
      <c r="I13" s="3"/>
      <c r="J13" s="4">
        <f>AVERAGE(H9:H13)</f>
        <v>-2.208052592981169E-2</v>
      </c>
      <c r="K13" s="4"/>
    </row>
    <row r="14" spans="1:11" x14ac:dyDescent="0.25">
      <c r="A14">
        <v>1983</v>
      </c>
      <c r="B14" s="8">
        <f t="shared" si="0"/>
        <v>786.51119464566943</v>
      </c>
      <c r="C14">
        <v>2.806</v>
      </c>
      <c r="D14" s="1">
        <v>280.29622047244101</v>
      </c>
      <c r="E14" s="3">
        <f>+(B14/B13)^(1/$E$4)-1</f>
        <v>4.3266510917852719E-2</v>
      </c>
      <c r="F14" s="3">
        <f>+(B14/B12)^(1/$F$4)-1</f>
        <v>-0.13149308516877389</v>
      </c>
      <c r="G14" s="3">
        <f>+(B14/B11)^(1/$G$4)-1</f>
        <v>7.1808895415263807E-2</v>
      </c>
      <c r="H14" s="3">
        <f>+(B14/B9)^(1/$H$4)-1</f>
        <v>0.1089254243929576</v>
      </c>
      <c r="I14" s="3"/>
      <c r="J14" s="4">
        <f t="shared" ref="J14:J51" si="1">AVERAGE(H10:H14)</f>
        <v>4.1206641347421693E-3</v>
      </c>
      <c r="K14" s="4"/>
    </row>
    <row r="15" spans="1:11" x14ac:dyDescent="0.25">
      <c r="A15">
        <v>1984</v>
      </c>
      <c r="B15" s="8">
        <f t="shared" si="0"/>
        <v>843.66548015810338</v>
      </c>
      <c r="C15">
        <v>2.5840000000000001</v>
      </c>
      <c r="D15" s="1">
        <v>326.49592885375517</v>
      </c>
      <c r="E15" s="3">
        <f>+(B15/B14)^(1/$E$4)-1</f>
        <v>7.2668114454724986E-2</v>
      </c>
      <c r="F15" s="3">
        <f>+(B15/B13)^(1/$F$4)-1</f>
        <v>5.7865171531803927E-2</v>
      </c>
      <c r="G15" s="3">
        <f>+(B15/B12)^(1/$G$4)-1</f>
        <v>-6.8168664479810293E-2</v>
      </c>
      <c r="H15" s="3">
        <f>+(B15/B10)^(1/$H$4)-1</f>
        <v>0.11257996914678103</v>
      </c>
      <c r="I15" s="3">
        <f>+(B15/B5)^(1/$I$4)-1</f>
        <v>-5.8715294158079412E-2</v>
      </c>
      <c r="J15" s="4">
        <f t="shared" si="1"/>
        <v>6.7364170228878306E-2</v>
      </c>
      <c r="K15" s="4"/>
    </row>
    <row r="16" spans="1:11" x14ac:dyDescent="0.25">
      <c r="A16">
        <v>1985</v>
      </c>
      <c r="B16" s="8">
        <f t="shared" si="0"/>
        <v>1326.216883333334</v>
      </c>
      <c r="C16">
        <v>2.4359999999999999</v>
      </c>
      <c r="D16" s="1">
        <v>544.42400793650825</v>
      </c>
      <c r="E16" s="3">
        <f>+(B16/B15)^(1/$E$4)-1</f>
        <v>0.57197006932747829</v>
      </c>
      <c r="F16" s="3">
        <f>+(B16/B14)^(1/$F$4)-1</f>
        <v>0.29853847468789674</v>
      </c>
      <c r="G16" s="3">
        <f>+(B16/B13)^(1/$G$4)-1</f>
        <v>0.20716963726684301</v>
      </c>
      <c r="H16" s="3">
        <f>+(B16/B11)^(1/$H$4)-1</f>
        <v>0.15731702791355162</v>
      </c>
      <c r="I16" s="3">
        <f>+(B16/B6)^(1/$I$4)-1</f>
        <v>4.2368282682818226E-2</v>
      </c>
      <c r="J16" s="4">
        <f t="shared" si="1"/>
        <v>0.11106024662920175</v>
      </c>
      <c r="K16" s="4"/>
    </row>
    <row r="17" spans="1:11" x14ac:dyDescent="0.25">
      <c r="A17">
        <v>1986</v>
      </c>
      <c r="B17" s="8">
        <f t="shared" si="0"/>
        <v>2680.9482662399987</v>
      </c>
      <c r="C17">
        <v>2.3279999999999998</v>
      </c>
      <c r="D17" s="1">
        <v>1151.6100799999995</v>
      </c>
      <c r="E17" s="3">
        <f>+(B17/B16)^(1/$E$4)-1</f>
        <v>1.021500630803057</v>
      </c>
      <c r="F17" s="3">
        <f>+(B17/B15)^(1/$F$4)-1</f>
        <v>0.78262124040667214</v>
      </c>
      <c r="G17" s="3">
        <f>+(B17/B14)^(1/$G$4)-1</f>
        <v>0.50496999617322458</v>
      </c>
      <c r="H17" s="3">
        <f>+(B17/B12)^(1/$H$4)-1</f>
        <v>0.20788619366623329</v>
      </c>
      <c r="I17" s="3">
        <f>+(B17/B7)^(1/$I$4)-1</f>
        <v>0.1486811797017058</v>
      </c>
      <c r="J17" s="4">
        <f t="shared" si="1"/>
        <v>0.13416186083428167</v>
      </c>
      <c r="K17" s="4"/>
    </row>
    <row r="18" spans="1:11" x14ac:dyDescent="0.25">
      <c r="A18">
        <v>1987</v>
      </c>
      <c r="B18" s="8">
        <f t="shared" si="0"/>
        <v>2447.8395514173221</v>
      </c>
      <c r="C18">
        <v>2.218</v>
      </c>
      <c r="D18" s="1">
        <v>1103.6246850393698</v>
      </c>
      <c r="E18" s="3">
        <f>+(B18/B17)^(1/$E$4)-1</f>
        <v>-8.6950098126887365E-2</v>
      </c>
      <c r="F18" s="3">
        <f>+(B18/B16)^(1/$F$4)-1</f>
        <v>0.35857681144319775</v>
      </c>
      <c r="G18" s="3">
        <f>+(B18/B15)^(1/$G$4)-1</f>
        <v>0.42627812910094076</v>
      </c>
      <c r="H18" s="3">
        <f>+(B18/B13)^(1/$H$4)-1</f>
        <v>0.26559474005105499</v>
      </c>
      <c r="I18" s="3">
        <f>+(B18/B8)^(1/$I$4)-1</f>
        <v>0.17133775220889613</v>
      </c>
      <c r="J18" s="4">
        <f t="shared" si="1"/>
        <v>0.17046067103411572</v>
      </c>
      <c r="K18" s="4">
        <f t="shared" ref="K18:K51" si="2">AVERAGE(I14:I18)</f>
        <v>7.5917980108835187E-2</v>
      </c>
    </row>
    <row r="19" spans="1:11" x14ac:dyDescent="0.25">
      <c r="A19">
        <v>1988</v>
      </c>
      <c r="B19" s="8">
        <f t="shared" si="0"/>
        <v>1889.0902622529636</v>
      </c>
      <c r="C19">
        <v>2.081</v>
      </c>
      <c r="D19" s="1">
        <v>907.78003952569134</v>
      </c>
      <c r="E19" s="3">
        <f>+(B19/B18)^(1/$E$4)-1</f>
        <v>-0.22826221957269932</v>
      </c>
      <c r="F19" s="3">
        <f>+(B19/B17)^(1/$F$4)-1</f>
        <v>-0.16057453893098961</v>
      </c>
      <c r="G19" s="3">
        <f>+(B19/B16)^(1/$G$4)-1</f>
        <v>0.12515594443835454</v>
      </c>
      <c r="H19" s="3">
        <f>+(B19/B14)^(1/$H$4)-1</f>
        <v>0.19154256251520163</v>
      </c>
      <c r="I19" s="3">
        <f>+(B19/B9)^(1/$I$4)-1</f>
        <v>0.14949199293402748</v>
      </c>
      <c r="J19" s="4">
        <f t="shared" si="1"/>
        <v>0.18698409865856452</v>
      </c>
      <c r="K19" s="4">
        <f t="shared" si="2"/>
        <v>9.0632782673873646E-2</v>
      </c>
    </row>
    <row r="20" spans="1:11" x14ac:dyDescent="0.25">
      <c r="A20">
        <v>1989</v>
      </c>
      <c r="B20" s="8">
        <f t="shared" si="0"/>
        <v>2261.2108181673293</v>
      </c>
      <c r="C20">
        <v>1.9610000000000001</v>
      </c>
      <c r="D20" s="1">
        <v>1153.0906772908359</v>
      </c>
      <c r="E20" s="3">
        <f>+(B20/B19)^(1/$E$4)-1</f>
        <v>0.19698399983840265</v>
      </c>
      <c r="F20" s="3">
        <f>+(B20/B18)^(1/$F$4)-1</f>
        <v>-3.8876815781514251E-2</v>
      </c>
      <c r="G20" s="3">
        <f>+(B20/B17)^(1/$G$4)-1</f>
        <v>-5.5176093190758557E-2</v>
      </c>
      <c r="H20" s="3">
        <f>+(B20/B15)^(1/$H$4)-1</f>
        <v>0.21796316753189338</v>
      </c>
      <c r="I20" s="3">
        <f>+(B20/B10)^(1/$I$4)-1</f>
        <v>0.16407964648238282</v>
      </c>
      <c r="J20" s="4">
        <f t="shared" si="1"/>
        <v>0.20806073833558697</v>
      </c>
      <c r="K20" s="4">
        <f t="shared" si="2"/>
        <v>0.13519177080196609</v>
      </c>
    </row>
    <row r="21" spans="1:11" x14ac:dyDescent="0.25">
      <c r="A21">
        <v>1990</v>
      </c>
      <c r="B21" s="8">
        <f t="shared" si="0"/>
        <v>2186.6242051984136</v>
      </c>
      <c r="C21">
        <v>1.843</v>
      </c>
      <c r="D21" s="1">
        <v>1186.4482936507941</v>
      </c>
      <c r="E21" s="3">
        <f>+(B21/B20)^(1/$E$4)-1</f>
        <v>-3.2985253904528333E-2</v>
      </c>
      <c r="F21" s="3">
        <f>+(B21/B19)^(1/$F$4)-1</f>
        <v>7.5872287348305534E-2</v>
      </c>
      <c r="G21" s="3">
        <f>+(B21/B18)^(1/$G$4)-1</f>
        <v>-3.6916960937159904E-2</v>
      </c>
      <c r="H21" s="3">
        <f>+(B21/B16)^(1/$H$4)-1</f>
        <v>0.10517720767972771</v>
      </c>
      <c r="I21" s="3">
        <f>+(B21/B11)^(1/$I$4)-1</f>
        <v>0.13094668367244466</v>
      </c>
      <c r="J21" s="4">
        <f t="shared" si="1"/>
        <v>0.1976327742888222</v>
      </c>
      <c r="K21" s="4">
        <f t="shared" si="2"/>
        <v>0.15290745099989139</v>
      </c>
    </row>
    <row r="22" spans="1:11" x14ac:dyDescent="0.25">
      <c r="A22">
        <v>1991</v>
      </c>
      <c r="B22" s="8">
        <f t="shared" si="0"/>
        <v>1799.5686463745014</v>
      </c>
      <c r="C22">
        <v>1.748</v>
      </c>
      <c r="D22" s="1">
        <v>1029.5015139442228</v>
      </c>
      <c r="E22" s="3">
        <f>+(B22/B21)^(1/$E$4)-1</f>
        <v>-0.17701055256945297</v>
      </c>
      <c r="F22" s="3">
        <f>+(B22/B20)^(1/$F$4)-1</f>
        <v>-0.10789970768623613</v>
      </c>
      <c r="G22" s="3">
        <f>+(B22/B19)^(1/$G$4)-1</f>
        <v>-1.6052553838236783E-2</v>
      </c>
      <c r="H22" s="3">
        <f>+(B22/B17)^(1/$H$4)-1</f>
        <v>-7.6629497135413449E-2</v>
      </c>
      <c r="I22" s="3">
        <f>+(B22/B12)^(1/$I$4)-1</f>
        <v>5.609018651286668E-2</v>
      </c>
      <c r="J22" s="4">
        <f t="shared" si="1"/>
        <v>0.14072963612849285</v>
      </c>
      <c r="K22" s="4">
        <f t="shared" si="2"/>
        <v>0.13438925236212357</v>
      </c>
    </row>
    <row r="23" spans="1:11" x14ac:dyDescent="0.25">
      <c r="A23">
        <v>1992</v>
      </c>
      <c r="B23" s="8">
        <f t="shared" si="0"/>
        <v>1475.5462072156863</v>
      </c>
      <c r="C23">
        <v>1.6779999999999999</v>
      </c>
      <c r="D23" s="1">
        <v>879.34815686274521</v>
      </c>
      <c r="E23" s="3">
        <f>+(B23/B22)^(1/$E$4)-1</f>
        <v>-0.18005561488949395</v>
      </c>
      <c r="F23" s="3">
        <f>+(B23/B21)^(1/$F$4)-1</f>
        <v>-0.17853449468290206</v>
      </c>
      <c r="G23" s="3">
        <f>+(B23/B20)^(1/$G$4)-1</f>
        <v>-0.13263095293580851</v>
      </c>
      <c r="H23" s="3">
        <f>+(B23/B18)^(1/$H$4)-1</f>
        <v>-9.6279834285805554E-2</v>
      </c>
      <c r="I23" s="3">
        <f>+(B23/B13)^(1/$I$4)-1</f>
        <v>6.9459437382247025E-2</v>
      </c>
      <c r="J23" s="4">
        <f t="shared" si="1"/>
        <v>6.8354721261120743E-2</v>
      </c>
      <c r="K23" s="4">
        <f t="shared" si="2"/>
        <v>0.11401358939679374</v>
      </c>
    </row>
    <row r="24" spans="1:11" x14ac:dyDescent="0.25">
      <c r="A24">
        <v>1993</v>
      </c>
      <c r="B24" s="8">
        <f t="shared" si="0"/>
        <v>1723.2850159999994</v>
      </c>
      <c r="C24">
        <v>1.6140000000000001</v>
      </c>
      <c r="D24" s="1">
        <v>1067.7106666666662</v>
      </c>
      <c r="E24" s="3">
        <f>+(B24/B23)^(1/$E$4)-1</f>
        <v>0.16789634074000914</v>
      </c>
      <c r="F24" s="3">
        <f>+(B24/B22)^(1/$F$4)-1</f>
        <v>-2.1424480696110582E-2</v>
      </c>
      <c r="G24" s="3">
        <f>+(B24/B21)^(1/$G$4)-1</f>
        <v>-7.6306997700664958E-2</v>
      </c>
      <c r="H24" s="3">
        <f>+(B24/B19)^(1/$H$4)-1</f>
        <v>-1.8204854272851345E-2</v>
      </c>
      <c r="I24" s="3">
        <f>+(B24/B14)^(1/$I$4)-1</f>
        <v>8.1596368246820816E-2</v>
      </c>
      <c r="J24" s="4">
        <f t="shared" si="1"/>
        <v>2.6405237903510147E-2</v>
      </c>
      <c r="K24" s="4">
        <f t="shared" si="2"/>
        <v>0.1004344644593524</v>
      </c>
    </row>
    <row r="25" spans="1:11" x14ac:dyDescent="0.25">
      <c r="A25">
        <v>1994</v>
      </c>
      <c r="B25" s="8">
        <f t="shared" si="0"/>
        <v>2075.5824839525699</v>
      </c>
      <c r="C25">
        <v>1.532</v>
      </c>
      <c r="D25" s="1">
        <v>1354.8188537549411</v>
      </c>
      <c r="E25" s="3">
        <f>+(B25/B24)^(1/$E$4)-1</f>
        <v>0.20443366284835762</v>
      </c>
      <c r="F25" s="3">
        <f>+(B25/B23)^(1/$F$4)-1</f>
        <v>0.18602431151502241</v>
      </c>
      <c r="G25" s="3">
        <f>+(B25/B22)^(1/$G$4)-1</f>
        <v>4.871430736912119E-2</v>
      </c>
      <c r="H25" s="3">
        <f>+(B25/B20)^(1/$H$4)-1</f>
        <v>-1.6985806644559731E-2</v>
      </c>
      <c r="I25" s="3">
        <f>+(B25/B15)^(1/$I$4)-1</f>
        <v>9.4200658320036323E-2</v>
      </c>
      <c r="J25" s="4">
        <f t="shared" si="1"/>
        <v>-2.0584556931780473E-2</v>
      </c>
      <c r="K25" s="4">
        <f t="shared" si="2"/>
        <v>8.6458666826883107E-2</v>
      </c>
    </row>
    <row r="26" spans="1:11" x14ac:dyDescent="0.25">
      <c r="A26">
        <v>1995</v>
      </c>
      <c r="B26" s="8">
        <f t="shared" si="0"/>
        <v>1862.0794710000002</v>
      </c>
      <c r="C26">
        <v>1.4750000000000001</v>
      </c>
      <c r="D26" s="1">
        <v>1262.4267600000001</v>
      </c>
      <c r="E26" s="3">
        <f>+(B26/B25)^(1/$E$4)-1</f>
        <v>-0.10286414276631972</v>
      </c>
      <c r="F26" s="3">
        <f>+(B26/B24)^(1/$F$4)-1</f>
        <v>3.9490561092578202E-2</v>
      </c>
      <c r="G26" s="3">
        <f>+(B26/B23)^(1/$G$4)-1</f>
        <v>8.0641892032750739E-2</v>
      </c>
      <c r="H26" s="3">
        <f>+(B26/B21)^(1/$H$4)-1</f>
        <v>-3.1622227964375083E-2</v>
      </c>
      <c r="I26" s="3">
        <f>+(B26/B16)^(1/$I$4)-1</f>
        <v>3.4518749021712036E-2</v>
      </c>
      <c r="J26" s="4">
        <f t="shared" si="1"/>
        <v>-4.7944444060601034E-2</v>
      </c>
      <c r="K26" s="4">
        <f t="shared" si="2"/>
        <v>6.7173079896736571E-2</v>
      </c>
    </row>
    <row r="27" spans="1:11" x14ac:dyDescent="0.25">
      <c r="A27">
        <v>1996</v>
      </c>
      <c r="B27" s="8">
        <f t="shared" si="0"/>
        <v>1888.5515256916992</v>
      </c>
      <c r="C27">
        <v>1.45</v>
      </c>
      <c r="D27" s="1">
        <v>1302.449328063241</v>
      </c>
      <c r="E27" s="3">
        <f>+(B27/B26)^(1/$E$4)-1</f>
        <v>1.4216393609389089E-2</v>
      </c>
      <c r="F27" s="3">
        <f>+(B27/B25)^(1/$F$4)-1</f>
        <v>-4.6118511710594667E-2</v>
      </c>
      <c r="G27" s="3">
        <f>+(B27/B24)^(1/$G$4)-1</f>
        <v>3.0996621520434697E-2</v>
      </c>
      <c r="H27" s="3">
        <f>+(B27/B22)^(1/$H$4)-1</f>
        <v>9.6993671811307358E-3</v>
      </c>
      <c r="I27" s="3">
        <f>+(B27/B17)^(1/$I$4)-1</f>
        <v>-3.4429385070104956E-2</v>
      </c>
      <c r="J27" s="4">
        <f t="shared" si="1"/>
        <v>-3.0678671197292194E-2</v>
      </c>
      <c r="K27" s="4">
        <f t="shared" si="2"/>
        <v>4.9069165580142252E-2</v>
      </c>
    </row>
    <row r="28" spans="1:11" x14ac:dyDescent="0.25">
      <c r="A28">
        <v>1997</v>
      </c>
      <c r="B28" s="8">
        <f t="shared" si="0"/>
        <v>2606.4110814342625</v>
      </c>
      <c r="C28">
        <v>1.4239999999999999</v>
      </c>
      <c r="D28" s="1">
        <v>1830.3448605577687</v>
      </c>
      <c r="E28" s="3">
        <f>+(B28/B27)^(1/$E$4)-1</f>
        <v>0.38011118361181095</v>
      </c>
      <c r="F28" s="3">
        <f>+(B28/B26)^(1/$F$4)-1</f>
        <v>0.18310244164347678</v>
      </c>
      <c r="G28" s="3">
        <f>+(B28/B25)^(1/$G$4)-1</f>
        <v>7.8866328167324307E-2</v>
      </c>
      <c r="H28" s="3">
        <f>+(B28/B23)^(1/$H$4)-1</f>
        <v>0.12051589058791179</v>
      </c>
      <c r="I28" s="3">
        <f>+(B28/B18)^(1/$I$4)-1</f>
        <v>6.2965797057525918E-3</v>
      </c>
      <c r="J28" s="4">
        <f t="shared" si="1"/>
        <v>1.2680473777451273E-2</v>
      </c>
      <c r="K28" s="4">
        <f t="shared" si="2"/>
        <v>3.6436594044843361E-2</v>
      </c>
    </row>
    <row r="29" spans="1:11" x14ac:dyDescent="0.25">
      <c r="A29">
        <v>1998</v>
      </c>
      <c r="B29" s="8">
        <f t="shared" si="0"/>
        <v>4193.8044841106739</v>
      </c>
      <c r="C29">
        <v>1.4019999999999999</v>
      </c>
      <c r="D29" s="1">
        <v>2991.3013438735193</v>
      </c>
      <c r="E29" s="3">
        <f>+(B29/B28)^(1/$E$4)-1</f>
        <v>0.6090341673205657</v>
      </c>
      <c r="F29" s="3">
        <f>+(B29/B27)^(1/$F$4)-1</f>
        <v>0.49018322669819048</v>
      </c>
      <c r="G29" s="3">
        <f>+(B29/B26)^(1/$G$4)-1</f>
        <v>0.31080067352020335</v>
      </c>
      <c r="H29" s="3">
        <f>+(B29/B24)^(1/$H$4)-1</f>
        <v>0.19467620464839364</v>
      </c>
      <c r="I29" s="3">
        <f>+(B29/B19)^(1/$I$4)-1</f>
        <v>8.3017681499026441E-2</v>
      </c>
      <c r="J29" s="4">
        <f t="shared" si="1"/>
        <v>5.5256685561700269E-2</v>
      </c>
      <c r="K29" s="4">
        <f t="shared" si="2"/>
        <v>3.6720856695284486E-2</v>
      </c>
    </row>
    <row r="30" spans="1:11" x14ac:dyDescent="0.25">
      <c r="A30">
        <v>1999</v>
      </c>
      <c r="B30" s="8">
        <f t="shared" si="0"/>
        <v>4620.1178747451004</v>
      </c>
      <c r="C30">
        <v>1.367</v>
      </c>
      <c r="D30" s="1">
        <v>3379.7497254901978</v>
      </c>
      <c r="E30" s="3">
        <f>+(B30/B29)^(1/$E$4)-1</f>
        <v>0.10165313911261875</v>
      </c>
      <c r="F30" s="3">
        <f>+(B30/B28)^(1/$F$4)-1</f>
        <v>0.33138932749521466</v>
      </c>
      <c r="G30" s="3">
        <f>+(B30/B27)^(1/$G$4)-1</f>
        <v>0.34743577099229284</v>
      </c>
      <c r="H30" s="3">
        <f>+(B30/B25)^(1/$H$4)-1</f>
        <v>0.17355274010345223</v>
      </c>
      <c r="I30" s="3">
        <f>+(B30/B20)^(1/$I$4)-1</f>
        <v>7.4066571574062934E-2</v>
      </c>
      <c r="J30" s="4">
        <f t="shared" si="1"/>
        <v>9.3364394911302662E-2</v>
      </c>
      <c r="K30" s="4">
        <f t="shared" si="2"/>
        <v>3.2694039346089811E-2</v>
      </c>
    </row>
    <row r="31" spans="1:11" x14ac:dyDescent="0.25">
      <c r="A31">
        <v>2000</v>
      </c>
      <c r="B31" s="8">
        <f t="shared" si="0"/>
        <v>5986.5429791338556</v>
      </c>
      <c r="C31">
        <v>1.331</v>
      </c>
      <c r="D31" s="1">
        <v>4497.778346456691</v>
      </c>
      <c r="E31" s="3">
        <f>+(B31/B30)^(1/$E$4)-1</f>
        <v>0.29575546369888728</v>
      </c>
      <c r="F31" s="3">
        <f>+(B31/B29)^(1/$F$4)-1</f>
        <v>0.19476904634586423</v>
      </c>
      <c r="G31" s="3">
        <f>+(B31/B28)^(1/$G$4)-1</f>
        <v>0.31940379969733668</v>
      </c>
      <c r="H31" s="3">
        <f>+(B31/B26)^(1/$H$4)-1</f>
        <v>0.26309372774070083</v>
      </c>
      <c r="I31" s="3">
        <f>+(B31/B21)^(1/$I$4)-1</f>
        <v>0.10596197490768722</v>
      </c>
      <c r="J31" s="4">
        <f t="shared" si="1"/>
        <v>0.15230758605231784</v>
      </c>
      <c r="K31" s="4">
        <f t="shared" si="2"/>
        <v>4.6982684523284843E-2</v>
      </c>
    </row>
    <row r="32" spans="1:11" x14ac:dyDescent="0.25">
      <c r="A32">
        <v>2001</v>
      </c>
      <c r="B32" s="8">
        <f t="shared" si="0"/>
        <v>4816.5075317460369</v>
      </c>
      <c r="C32">
        <v>1.3</v>
      </c>
      <c r="D32" s="1">
        <v>3705.0057936507974</v>
      </c>
      <c r="E32" s="3">
        <f>+(B32/B31)^(1/$E$4)-1</f>
        <v>-0.19544425747313376</v>
      </c>
      <c r="F32" s="3">
        <f>+(B32/B30)^(1/$F$4)-1</f>
        <v>2.103256521498964E-2</v>
      </c>
      <c r="G32" s="3">
        <f>+(B32/B29)^(1/$G$4)-1</f>
        <v>4.7228263163880735E-2</v>
      </c>
      <c r="H32" s="3">
        <f>+(B32/B27)^(1/$H$4)-1</f>
        <v>0.20592606209422915</v>
      </c>
      <c r="I32" s="3">
        <f>+(B32/B22)^(1/$I$4)-1</f>
        <v>0.10345946086105773</v>
      </c>
      <c r="J32" s="4">
        <f t="shared" si="1"/>
        <v>0.19155292503493754</v>
      </c>
      <c r="K32" s="4">
        <f t="shared" si="2"/>
        <v>7.4560453709517388E-2</v>
      </c>
    </row>
    <row r="33" spans="1:11" x14ac:dyDescent="0.25">
      <c r="A33">
        <v>2002</v>
      </c>
      <c r="B33" s="8">
        <f t="shared" si="0"/>
        <v>3825.2157030158724</v>
      </c>
      <c r="C33">
        <v>1.268</v>
      </c>
      <c r="D33" s="1">
        <v>3016.7316269841263</v>
      </c>
      <c r="E33" s="3">
        <f>+(B33/B32)^(1/$E$4)-1</f>
        <v>-0.2058113315917125</v>
      </c>
      <c r="F33" s="3">
        <f>+(B33/B31)^(1/$F$4)-1</f>
        <v>-0.20064460105804449</v>
      </c>
      <c r="G33" s="3">
        <f>+(B33/B30)^(1/$G$4)-1</f>
        <v>-6.0995605728517699E-2</v>
      </c>
      <c r="H33" s="3">
        <f>+(B33/B28)^(1/$H$4)-1</f>
        <v>7.9748484865471703E-2</v>
      </c>
      <c r="I33" s="3">
        <f>+(B33/B23)^(1/$I$4)-1</f>
        <v>9.9943332690362929E-2</v>
      </c>
      <c r="J33" s="4">
        <f t="shared" si="1"/>
        <v>0.18339944389044952</v>
      </c>
      <c r="K33" s="4">
        <f t="shared" si="2"/>
        <v>9.3289804306439447E-2</v>
      </c>
    </row>
    <row r="34" spans="1:11" x14ac:dyDescent="0.25">
      <c r="A34">
        <v>2003</v>
      </c>
      <c r="B34" s="8">
        <f t="shared" si="0"/>
        <v>3495.8953739837393</v>
      </c>
      <c r="C34">
        <v>1.244</v>
      </c>
      <c r="D34" s="1">
        <v>2810.2052845528451</v>
      </c>
      <c r="E34" s="3">
        <f>+(B34/B33)^(1/$E$4)-1</f>
        <v>-8.6091963068250177E-2</v>
      </c>
      <c r="F34" s="3">
        <f>+(B34/B32)^(1/$F$4)-1</f>
        <v>-0.14805199284319093</v>
      </c>
      <c r="G34" s="3">
        <f>+(B34/B31)^(1/$G$4)-1</f>
        <v>-0.16415174413732303</v>
      </c>
      <c r="H34" s="3">
        <f>+(B34/B29)^(1/$H$4)-1</f>
        <v>-3.5749107861880902E-2</v>
      </c>
      <c r="I34" s="3">
        <f>+(B34/B24)^(1/$I$4)-1</f>
        <v>7.3297533840638085E-2</v>
      </c>
      <c r="J34" s="4">
        <f t="shared" si="1"/>
        <v>0.13731438138839461</v>
      </c>
      <c r="K34" s="4">
        <f t="shared" si="2"/>
        <v>9.1345774774761773E-2</v>
      </c>
    </row>
    <row r="35" spans="1:11" x14ac:dyDescent="0.25">
      <c r="A35">
        <v>2004</v>
      </c>
      <c r="B35" s="8">
        <f t="shared" si="0"/>
        <v>4091.2987592217878</v>
      </c>
      <c r="C35">
        <v>1.2230000000000001</v>
      </c>
      <c r="D35" s="1">
        <v>3345.2974319066129</v>
      </c>
      <c r="E35" s="3">
        <f>+(B35/B34)^(1/$E$4)-1</f>
        <v>0.17031498987898996</v>
      </c>
      <c r="F35" s="3">
        <f>+(B35/B33)^(1/$F$4)-1</f>
        <v>3.4195472332048338E-2</v>
      </c>
      <c r="G35" s="3">
        <f>+(B35/B32)^(1/$G$4)-1</f>
        <v>-5.2942567403929663E-2</v>
      </c>
      <c r="H35" s="3">
        <f>+(B35/B30)^(1/$H$4)-1</f>
        <v>-2.4018405477882476E-2</v>
      </c>
      <c r="I35" s="3">
        <f>+(B35/B25)^(1/$I$4)-1</f>
        <v>7.0217676242533056E-2</v>
      </c>
      <c r="J35" s="4">
        <f t="shared" si="1"/>
        <v>9.7800152272127655E-2</v>
      </c>
      <c r="K35" s="4">
        <f t="shared" si="2"/>
        <v>9.05759957084558E-2</v>
      </c>
    </row>
    <row r="36" spans="1:11" x14ac:dyDescent="0.25">
      <c r="A36">
        <v>2005</v>
      </c>
      <c r="B36" s="8">
        <f t="shared" si="0"/>
        <v>4942.363288242188</v>
      </c>
      <c r="C36">
        <v>1.1990000000000001</v>
      </c>
      <c r="D36" s="1">
        <v>4122.0711328124999</v>
      </c>
      <c r="E36" s="3">
        <f>+(B36/B35)^(1/$E$4)-1</f>
        <v>0.20801818178203213</v>
      </c>
      <c r="F36" s="3">
        <f>+(B36/B34)^(1/$F$4)-1</f>
        <v>0.18901715134218078</v>
      </c>
      <c r="G36" s="3">
        <f>+(B36/B33)^(1/$G$4)-1</f>
        <v>8.9163080792882488E-2</v>
      </c>
      <c r="H36" s="3">
        <f>+(B36/B31)^(1/$H$4)-1</f>
        <v>-3.7608647442697318E-2</v>
      </c>
      <c r="I36" s="3">
        <f>+(B36/B26)^(1/$I$4)-1</f>
        <v>0.10253819935955888</v>
      </c>
      <c r="J36" s="4">
        <f t="shared" si="1"/>
        <v>3.7659677235448032E-2</v>
      </c>
      <c r="K36" s="4">
        <f t="shared" si="2"/>
        <v>8.9891240598830136E-2</v>
      </c>
    </row>
    <row r="37" spans="1:11" x14ac:dyDescent="0.25">
      <c r="A37">
        <v>2006</v>
      </c>
      <c r="B37" s="8">
        <f t="shared" si="0"/>
        <v>5815.4850372047276</v>
      </c>
      <c r="C37">
        <v>1.179</v>
      </c>
      <c r="D37" s="1">
        <v>4932.5572834645691</v>
      </c>
      <c r="E37" s="3">
        <f>+(B37/B36)^(1/$E$4)-1</f>
        <v>0.17666077907297595</v>
      </c>
      <c r="F37" s="3">
        <f>+(B37/B35)^(1/$F$4)-1</f>
        <v>0.19223639221002031</v>
      </c>
      <c r="G37" s="3">
        <f>+(B37/B34)^(1/$G$4)-1</f>
        <v>0.18488401002470423</v>
      </c>
      <c r="H37" s="3">
        <f>+(B37/B32)^(1/$H$4)-1</f>
        <v>3.8414490367940646E-2</v>
      </c>
      <c r="I37" s="3">
        <f>+(B37/B27)^(1/$I$4)-1</f>
        <v>0.11904025718067746</v>
      </c>
      <c r="J37" s="4">
        <f t="shared" si="1"/>
        <v>4.1573628901903307E-3</v>
      </c>
      <c r="K37" s="4">
        <f t="shared" si="2"/>
        <v>9.3007399862754081E-2</v>
      </c>
    </row>
    <row r="38" spans="1:11" x14ac:dyDescent="0.25">
      <c r="A38">
        <v>2007</v>
      </c>
      <c r="B38" s="8">
        <f t="shared" si="0"/>
        <v>6414.2999046825362</v>
      </c>
      <c r="C38">
        <v>1.1419999999999999</v>
      </c>
      <c r="D38" s="1">
        <v>5616.7249603174578</v>
      </c>
      <c r="E38" s="3">
        <f>+(B38/B37)^(1/$E$4)-1</f>
        <v>0.10296903244473565</v>
      </c>
      <c r="F38" s="3">
        <f>+(B38/B36)^(1/$F$4)-1</f>
        <v>0.13921920674196375</v>
      </c>
      <c r="G38" s="3">
        <f>+(B38/B35)^(1/$G$4)-1</f>
        <v>0.16170543858869801</v>
      </c>
      <c r="H38" s="3">
        <f>+(B38/B33)^(1/$H$4)-1</f>
        <v>0.10891604245763475</v>
      </c>
      <c r="I38" s="3">
        <f>+(B38/B28)^(1/$I$4)-1</f>
        <v>9.4235082917124346E-2</v>
      </c>
      <c r="J38" s="4">
        <f t="shared" si="1"/>
        <v>9.9908744086229413E-3</v>
      </c>
      <c r="K38" s="4">
        <f t="shared" si="2"/>
        <v>9.1865749908106364E-2</v>
      </c>
    </row>
    <row r="39" spans="1:11" x14ac:dyDescent="0.25">
      <c r="A39">
        <v>2008</v>
      </c>
      <c r="B39" s="8">
        <f t="shared" si="0"/>
        <v>4593.2960613043479</v>
      </c>
      <c r="C39">
        <v>1.133</v>
      </c>
      <c r="D39" s="1">
        <v>4054.1006719367588</v>
      </c>
      <c r="E39" s="3">
        <f>+(B39/B38)^(1/$E$4)-1</f>
        <v>-0.28389752123202527</v>
      </c>
      <c r="F39" s="3">
        <f>+(B39/B37)^(1/$F$4)-1</f>
        <v>-0.11127121227115078</v>
      </c>
      <c r="G39" s="3">
        <f>+(B39/B36)^(1/$G$4)-1</f>
        <v>-2.4119609609047021E-2</v>
      </c>
      <c r="H39" s="3">
        <f>+(B39/B34)^(1/$H$4)-1</f>
        <v>5.6119842966866784E-2</v>
      </c>
      <c r="I39" s="3">
        <f>+(B39/B29)^(1/$I$4)-1</f>
        <v>9.1404762398403783E-3</v>
      </c>
      <c r="J39" s="4">
        <f t="shared" si="1"/>
        <v>2.8364664574372478E-2</v>
      </c>
      <c r="K39" s="4">
        <f t="shared" si="2"/>
        <v>7.9034338387946823E-2</v>
      </c>
    </row>
    <row r="40" spans="1:11" x14ac:dyDescent="0.25">
      <c r="A40">
        <v>2009</v>
      </c>
      <c r="B40" s="8">
        <f t="shared" si="0"/>
        <v>3369.0634015748037</v>
      </c>
      <c r="C40">
        <v>1.1160000000000001</v>
      </c>
      <c r="D40" s="1">
        <v>3018.8740157480315</v>
      </c>
      <c r="E40" s="3">
        <f>+(B40/B39)^(1/$E$4)-1</f>
        <v>-0.26652596379382987</v>
      </c>
      <c r="F40" s="3">
        <f>+(B40/B38)^(1/$F$4)-1</f>
        <v>-0.27526378906584936</v>
      </c>
      <c r="G40" s="3">
        <f>+(B40/B37)^(1/$G$4)-1</f>
        <v>-0.1663679298388191</v>
      </c>
      <c r="H40" s="3">
        <f>+(B40/B35)^(1/$H$4)-1</f>
        <v>-3.810072377499496E-2</v>
      </c>
      <c r="I40" s="3">
        <f>+(B40/B30)^(1/$I$4)-1</f>
        <v>-3.1085148540001328E-2</v>
      </c>
      <c r="J40" s="4">
        <f t="shared" si="1"/>
        <v>2.554820091494998E-2</v>
      </c>
      <c r="K40" s="4">
        <f t="shared" si="2"/>
        <v>5.8773773431439948E-2</v>
      </c>
    </row>
    <row r="41" spans="1:11" x14ac:dyDescent="0.25">
      <c r="A41">
        <v>2010</v>
      </c>
      <c r="B41" s="8">
        <f t="shared" si="0"/>
        <v>3651.2156506274528</v>
      </c>
      <c r="C41">
        <v>1.087</v>
      </c>
      <c r="D41" s="1">
        <v>3358.984039215688</v>
      </c>
      <c r="E41" s="3">
        <f>+(B41/B40)^(1/$E$4)-1</f>
        <v>8.3747978420579017E-2</v>
      </c>
      <c r="F41" s="3">
        <f>+(B41/B39)^(1/$F$4)-1</f>
        <v>-0.10842779094320165</v>
      </c>
      <c r="G41" s="3">
        <f>+(B41/B38)^(1/$G$4)-1</f>
        <v>-0.17123880584489426</v>
      </c>
      <c r="H41" s="3">
        <f>+(B41/B36)^(1/$H$4)-1</f>
        <v>-5.875959105951134E-2</v>
      </c>
      <c r="I41" s="3">
        <f>+(B41/B31)^(1/$I$4)-1</f>
        <v>-4.8242872240073287E-2</v>
      </c>
      <c r="J41" s="4">
        <f t="shared" si="1"/>
        <v>2.1318012191587177E-2</v>
      </c>
      <c r="K41" s="4">
        <f t="shared" si="2"/>
        <v>2.8617559111513514E-2</v>
      </c>
    </row>
    <row r="42" spans="1:11" x14ac:dyDescent="0.25">
      <c r="A42">
        <v>2011</v>
      </c>
      <c r="B42" s="8">
        <f t="shared" si="0"/>
        <v>3415.1616837301553</v>
      </c>
      <c r="C42">
        <v>1.0549999999999999</v>
      </c>
      <c r="D42" s="1">
        <v>3237.1200793650764</v>
      </c>
      <c r="E42" s="3">
        <f>+(B42/B41)^(1/$E$4)-1</f>
        <v>-6.4650787432052104E-2</v>
      </c>
      <c r="F42" s="3">
        <f>+(B42/B40)^(1/$F$4)-1</f>
        <v>6.8181654289884985E-3</v>
      </c>
      <c r="G42" s="3">
        <f>+(B42/B39)^(1/$G$4)-1</f>
        <v>-9.4067979651021094E-2</v>
      </c>
      <c r="H42" s="3">
        <f>+(B42/B37)^(1/$H$4)-1</f>
        <v>-0.10098887647114985</v>
      </c>
      <c r="I42" s="3">
        <f>+(B42/B32)^(1/$I$4)-1</f>
        <v>-3.3798065788356646E-2</v>
      </c>
      <c r="J42" s="4">
        <f t="shared" si="1"/>
        <v>-6.5626611762309214E-3</v>
      </c>
      <c r="K42" s="4">
        <f t="shared" si="2"/>
        <v>-1.9501054822933072E-3</v>
      </c>
    </row>
    <row r="43" spans="1:11" x14ac:dyDescent="0.25">
      <c r="A43">
        <v>2012</v>
      </c>
      <c r="B43" s="8">
        <f t="shared" si="0"/>
        <v>2946.1708809881402</v>
      </c>
      <c r="C43">
        <v>1.0429999999999999</v>
      </c>
      <c r="D43" s="1">
        <v>2824.70841897233</v>
      </c>
      <c r="E43" s="3">
        <f>+(B43/B42)^(1/$E$4)-1</f>
        <v>-0.13732609058490242</v>
      </c>
      <c r="F43" s="3">
        <f>+(B43/B41)^(1/$F$4)-1</f>
        <v>-0.1017231151397</v>
      </c>
      <c r="G43" s="3">
        <f>+(B43/B40)^(1/$G$4)-1</f>
        <v>-4.3724748630806221E-2</v>
      </c>
      <c r="H43" s="3">
        <f>+(B43/B38)^(1/$H$4)-1</f>
        <v>-0.14410254660031463</v>
      </c>
      <c r="I43" s="3">
        <f>+(B43/B33)^(1/$I$4)-1</f>
        <v>-2.577291313906338E-2</v>
      </c>
      <c r="J43" s="4">
        <f t="shared" si="1"/>
        <v>-5.7166378987820801E-2</v>
      </c>
      <c r="K43" s="4">
        <f t="shared" si="2"/>
        <v>-2.5951704693530853E-2</v>
      </c>
    </row>
    <row r="44" spans="1:11" x14ac:dyDescent="0.25">
      <c r="A44">
        <v>2013</v>
      </c>
      <c r="B44" s="8">
        <f t="shared" si="0"/>
        <v>3499.0366673493972</v>
      </c>
      <c r="C44">
        <v>1.0409999999999999</v>
      </c>
      <c r="D44" s="1">
        <v>3361.2263855421684</v>
      </c>
      <c r="E44" s="3">
        <f>+(B44/B43)^(1/$E$4)-1</f>
        <v>0.18765570928996045</v>
      </c>
      <c r="F44" s="3">
        <f>+(B44/B42)^(1/$F$4)-1</f>
        <v>1.2205312064865081E-2</v>
      </c>
      <c r="G44" s="3">
        <f>+(B44/B41)^(1/$G$4)-1</f>
        <v>-1.4090609651027819E-2</v>
      </c>
      <c r="H44" s="3">
        <f>+(B44/B39)^(1/$H$4)-1</f>
        <v>-5.2967657658833933E-2</v>
      </c>
      <c r="I44" s="3">
        <f>+(B44/B34)^(1/$I$4)-1</f>
        <v>8.9820305104515441E-5</v>
      </c>
      <c r="J44" s="4">
        <f t="shared" si="1"/>
        <v>-7.8983879112960939E-2</v>
      </c>
      <c r="K44" s="4">
        <f t="shared" si="2"/>
        <v>-2.7761835880478026E-2</v>
      </c>
    </row>
    <row r="45" spans="1:11" x14ac:dyDescent="0.25">
      <c r="A45">
        <v>2014</v>
      </c>
      <c r="B45" s="8">
        <f t="shared" si="0"/>
        <v>4278.7702648412678</v>
      </c>
      <c r="C45">
        <v>1.042</v>
      </c>
      <c r="D45" s="1">
        <v>4106.3054365079342</v>
      </c>
      <c r="E45" s="3">
        <f>+(B45/B44)^(1/$E$4)-1</f>
        <v>0.22284236251874923</v>
      </c>
      <c r="F45" s="3">
        <f>+(B45/B43)^(1/$F$4)-1</f>
        <v>0.20512062193251679</v>
      </c>
      <c r="G45" s="3">
        <f>+(B45/B42)^(1/$G$4)-1</f>
        <v>7.8042543205836701E-2</v>
      </c>
      <c r="H45" s="3">
        <f>+(B45/B40)^(1/$H$4)-1</f>
        <v>4.8967317148499667E-2</v>
      </c>
      <c r="I45" s="3">
        <f>+(B45/B35)^(1/$I$4)-1</f>
        <v>4.4903698636573619E-3</v>
      </c>
      <c r="J45" s="4">
        <f t="shared" si="1"/>
        <v>-6.1570270928262019E-2</v>
      </c>
      <c r="K45" s="4">
        <f t="shared" si="2"/>
        <v>-2.0646732199746286E-2</v>
      </c>
    </row>
    <row r="46" spans="1:11" x14ac:dyDescent="0.25">
      <c r="A46">
        <v>2015</v>
      </c>
      <c r="B46" s="8">
        <f t="shared" si="0"/>
        <v>4870.9162710236214</v>
      </c>
      <c r="C46">
        <v>1.0429999999999999</v>
      </c>
      <c r="D46" s="1">
        <v>4670.1018897637796</v>
      </c>
      <c r="E46" s="3">
        <f>+(B46/B45)^(1/$E$4)-1</f>
        <v>0.13839163346722017</v>
      </c>
      <c r="F46" s="3">
        <f>+(B46/B44)^(1/$F$4)-1</f>
        <v>0.17986165059325221</v>
      </c>
      <c r="G46" s="3">
        <f>+(B46/B43)^(1/$G$4)-1</f>
        <v>0.18245397030143096</v>
      </c>
      <c r="H46" s="3">
        <f>+(B46/B41)^(1/$H$4)-1</f>
        <v>5.9338206501521551E-2</v>
      </c>
      <c r="I46" s="3">
        <f>+(B46/B36)^(1/$I$4)-1</f>
        <v>-1.4550953042843373E-3</v>
      </c>
      <c r="J46" s="4">
        <f t="shared" si="1"/>
        <v>-3.7950711416055438E-2</v>
      </c>
      <c r="K46" s="4">
        <f t="shared" si="2"/>
        <v>-1.1289176812588498E-2</v>
      </c>
    </row>
    <row r="47" spans="1:11" x14ac:dyDescent="0.25">
      <c r="A47">
        <v>2016</v>
      </c>
      <c r="B47" s="8">
        <f t="shared" si="0"/>
        <v>4140.1087322834628</v>
      </c>
      <c r="C47">
        <v>1.032</v>
      </c>
      <c r="D47" s="1">
        <v>4011.7332677165336</v>
      </c>
      <c r="E47" s="3">
        <f>+(B47/B46)^(1/$E$4)-1</f>
        <v>-0.15003492116824657</v>
      </c>
      <c r="F47" s="3">
        <f>+(B47/B45)^(1/$F$4)-1</f>
        <v>-1.6336879576460683E-2</v>
      </c>
      <c r="G47" s="3">
        <f>+(B47/B44)^(1/$G$4)-1</f>
        <v>5.7680306007850568E-2</v>
      </c>
      <c r="H47" s="3">
        <f>+(B47/B42)^(1/$H$4)-1</f>
        <v>3.9250149342584528E-2</v>
      </c>
      <c r="I47" s="3">
        <f>+(B47/B37)^(1/$I$4)-1</f>
        <v>-3.3409370835821628E-2</v>
      </c>
      <c r="J47" s="4">
        <f t="shared" si="1"/>
        <v>-9.9029062533085629E-3</v>
      </c>
      <c r="K47" s="4">
        <f t="shared" si="2"/>
        <v>-1.1211437822081494E-2</v>
      </c>
    </row>
    <row r="48" spans="1:11" x14ac:dyDescent="0.25">
      <c r="A48">
        <v>2017</v>
      </c>
      <c r="B48" s="8">
        <f t="shared" si="0"/>
        <v>5145.058171259845</v>
      </c>
      <c r="C48">
        <v>1.0209999999999999</v>
      </c>
      <c r="D48" s="1">
        <v>5039.2342519685071</v>
      </c>
      <c r="E48" s="3">
        <f>+(B48/B47)^(1/$E$4)-1</f>
        <v>0.24273503522746998</v>
      </c>
      <c r="F48" s="3">
        <f>+(B48/B46)^(1/$F$4)-1</f>
        <v>2.775550700742957E-2</v>
      </c>
      <c r="G48" s="3">
        <f>+(B48/B45)^(1/$G$4)-1</f>
        <v>6.3384780130787188E-2</v>
      </c>
      <c r="H48" s="3">
        <f>+(B48/B43)^(1/$H$4)-1</f>
        <v>0.11796053108360915</v>
      </c>
      <c r="I48" s="3">
        <f>+(B48/B38)^(1/$I$4)-1</f>
        <v>-2.1808008847025495E-2</v>
      </c>
      <c r="J48" s="4">
        <f t="shared" si="1"/>
        <v>4.2509709283476194E-2</v>
      </c>
      <c r="K48" s="4">
        <f t="shared" si="2"/>
        <v>-1.0418456963673916E-2</v>
      </c>
    </row>
    <row r="49" spans="1:11" x14ac:dyDescent="0.25">
      <c r="A49">
        <v>2018</v>
      </c>
      <c r="B49" s="8">
        <f t="shared" si="0"/>
        <v>5395.8131577777749</v>
      </c>
      <c r="C49">
        <v>1.016</v>
      </c>
      <c r="D49" s="1">
        <v>5310.8397222222193</v>
      </c>
      <c r="E49" s="3">
        <f>+(B49/B48)^(1/$E$4)-1</f>
        <v>4.8737055669970886E-2</v>
      </c>
      <c r="F49" s="3">
        <f>+(B49/B47)^(1/$F$4)-1</f>
        <v>0.14162265299107246</v>
      </c>
      <c r="G49" s="3">
        <f>+(B49/B46)^(1/$G$4)-1</f>
        <v>3.4702296140238786E-2</v>
      </c>
      <c r="H49" s="3">
        <f>+(B49/B44)^(1/$H$4)-1</f>
        <v>9.0489986132247457E-2</v>
      </c>
      <c r="I49" s="3">
        <f>+(B49/B39)^(1/$I$4)-1</f>
        <v>1.6232889581127452E-2</v>
      </c>
      <c r="J49" s="4">
        <f t="shared" si="1"/>
        <v>7.1201238041692469E-2</v>
      </c>
      <c r="K49" s="4">
        <f t="shared" si="2"/>
        <v>-7.1898431084693295E-3</v>
      </c>
    </row>
    <row r="50" spans="1:11" x14ac:dyDescent="0.25">
      <c r="A50">
        <v>2019</v>
      </c>
      <c r="B50" s="8">
        <f t="shared" si="0"/>
        <v>5591.7104177777774</v>
      </c>
      <c r="C50">
        <v>1.0189999999999999</v>
      </c>
      <c r="D50" s="1">
        <v>5487.4488888888891</v>
      </c>
      <c r="E50" s="3">
        <f>+(B50/B49)^(1/$E$4)-1</f>
        <v>3.6305419456125421E-2</v>
      </c>
      <c r="F50" s="3">
        <f>+(B50/B48)^(1/$F$4)-1</f>
        <v>4.2502707130898099E-2</v>
      </c>
      <c r="G50" s="3">
        <f>+(B50/B47)^(1/$G$4)-1</f>
        <v>0.10537840287660361</v>
      </c>
      <c r="H50" s="3">
        <f>+(B50/B45)^(1/$H$4)-1</f>
        <v>5.4982220625247713E-2</v>
      </c>
      <c r="I50" s="3">
        <f>+(B50/B40)^(1/$I$4)-1</f>
        <v>5.1970469931847729E-2</v>
      </c>
      <c r="J50" s="4">
        <f t="shared" si="1"/>
        <v>7.2404218737042086E-2</v>
      </c>
      <c r="K50" s="4">
        <f t="shared" si="2"/>
        <v>2.3061769051687443E-3</v>
      </c>
    </row>
    <row r="51" spans="1:11" x14ac:dyDescent="0.25">
      <c r="A51">
        <v>2020</v>
      </c>
      <c r="B51" s="8">
        <f t="shared" si="0"/>
        <v>5288.0583137254935</v>
      </c>
      <c r="C51">
        <v>1</v>
      </c>
      <c r="D51" s="1">
        <v>5288.0583137254935</v>
      </c>
      <c r="E51" s="3">
        <f>+(B51/B50)^(1/$E$4)-1</f>
        <v>-5.4303975235713176E-2</v>
      </c>
      <c r="F51" s="3">
        <f>+(B51/B49)^(1/$F$4)-1</f>
        <v>-1.003539678363019E-2</v>
      </c>
      <c r="G51" s="3">
        <f>+(B51/B48)^(1/$G$4)-1</f>
        <v>9.180031864477467E-3</v>
      </c>
      <c r="H51" s="3">
        <f>+(B51/B46)^(1/$H$4)-1</f>
        <v>1.6569590796347455E-2</v>
      </c>
      <c r="I51" s="3">
        <f>+(B51/B41)^(1/$I$4)-1</f>
        <v>3.7733591582246317E-2</v>
      </c>
      <c r="J51" s="4">
        <f t="shared" si="1"/>
        <v>6.3850495596007265E-2</v>
      </c>
      <c r="K51" s="4">
        <f t="shared" si="2"/>
        <v>1.0143914282474875E-2</v>
      </c>
    </row>
    <row r="52" spans="1:11" x14ac:dyDescent="0.25">
      <c r="E52" s="10">
        <f>AVERAGE(E5:E51)</f>
        <v>6.0038600334352196E-2</v>
      </c>
      <c r="F52" s="10">
        <f>AVERAGE(F5:F51)</f>
        <v>5.5178856849909912E-2</v>
      </c>
      <c r="G52" s="10">
        <f>AVERAGE(G5:G51)</f>
        <v>5.2987268934342094E-2</v>
      </c>
      <c r="H52" s="10">
        <f>AVERAGE(H5:H51)</f>
        <v>5.2973030170754137E-2</v>
      </c>
      <c r="I52" s="10">
        <f>AVERAGE(I5:I51)</f>
        <v>5.1507750041228456E-2</v>
      </c>
      <c r="J52" s="10">
        <f>AVERAGE(J5:J51)</f>
        <v>5.7502315646288819E-2</v>
      </c>
      <c r="K52" s="10">
        <f>AVERAGE(K5:K51)</f>
        <v>5.4294566639430809E-2</v>
      </c>
    </row>
    <row r="53" spans="1:11" x14ac:dyDescent="0.25">
      <c r="E53" s="10">
        <f>_xlfn.STDEV.S(E5:E51)</f>
        <v>0.27962429215993723</v>
      </c>
      <c r="F53" s="10">
        <f>_xlfn.STDEV.S(F5:F51)</f>
        <v>0.21613623342897306</v>
      </c>
      <c r="G53" s="10">
        <f>_xlfn.STDEV.S(G5:G51)</f>
        <v>0.16989125777610614</v>
      </c>
      <c r="H53" s="10">
        <f>_xlfn.STDEV.S(H5:H51)</f>
        <v>0.11152337151787053</v>
      </c>
      <c r="I53" s="10">
        <f>_xlfn.STDEV.S(I5:I51)</f>
        <v>6.4599374535370055E-2</v>
      </c>
      <c r="J53" s="10">
        <f>_xlfn.STDEV.S(J5:J51)</f>
        <v>8.1114985449034976E-2</v>
      </c>
      <c r="K53" s="10">
        <f>_xlfn.STDEV.S(K5:K51)</f>
        <v>5.0989276171558288E-2</v>
      </c>
    </row>
    <row r="55" spans="1:11" x14ac:dyDescent="0.25">
      <c r="E55">
        <f>+E4</f>
        <v>1</v>
      </c>
      <c r="F55">
        <f>+F4</f>
        <v>2</v>
      </c>
      <c r="G55">
        <f>+G4</f>
        <v>3</v>
      </c>
      <c r="H55">
        <f>+H4</f>
        <v>5</v>
      </c>
      <c r="I55">
        <f>+I4</f>
        <v>10</v>
      </c>
    </row>
    <row r="56" spans="1:11" x14ac:dyDescent="0.25">
      <c r="E56" s="5">
        <f t="shared" ref="E56:I57" si="3">+E52</f>
        <v>6.0038600334352196E-2</v>
      </c>
      <c r="F56" s="5">
        <f t="shared" si="3"/>
        <v>5.5178856849909912E-2</v>
      </c>
      <c r="G56" s="5">
        <f t="shared" si="3"/>
        <v>5.2987268934342094E-2</v>
      </c>
      <c r="H56" s="5">
        <f t="shared" si="3"/>
        <v>5.2973030170754137E-2</v>
      </c>
      <c r="I56" s="5">
        <f t="shared" si="3"/>
        <v>5.1507750041228456E-2</v>
      </c>
    </row>
    <row r="57" spans="1:11" x14ac:dyDescent="0.25">
      <c r="E57" s="5">
        <f t="shared" si="3"/>
        <v>0.27962429215993723</v>
      </c>
      <c r="F57" s="5">
        <f t="shared" si="3"/>
        <v>0.21613623342897306</v>
      </c>
      <c r="G57" s="5">
        <f t="shared" si="3"/>
        <v>0.16989125777610614</v>
      </c>
      <c r="H57" s="5">
        <f t="shared" si="3"/>
        <v>0.11152337151787053</v>
      </c>
      <c r="I57" s="5">
        <f t="shared" si="3"/>
        <v>6.4599374535370055E-2</v>
      </c>
    </row>
  </sheetData>
  <mergeCells count="1">
    <mergeCell ref="E3:I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workbookViewId="0"/>
  </sheetViews>
  <sheetFormatPr defaultRowHeight="15" x14ac:dyDescent="0.25"/>
  <cols>
    <col min="2" max="2" width="9.5703125" bestFit="1" customWidth="1"/>
    <col min="11" max="11" width="14.140625" customWidth="1"/>
    <col min="12" max="12" width="15.140625" customWidth="1"/>
    <col min="18" max="18" width="18.5703125" customWidth="1"/>
  </cols>
  <sheetData>
    <row r="1" spans="1:18" x14ac:dyDescent="0.25">
      <c r="A1" t="s">
        <v>11</v>
      </c>
    </row>
    <row r="2" spans="1:18" x14ac:dyDescent="0.25">
      <c r="A2" t="s">
        <v>16</v>
      </c>
    </row>
    <row r="3" spans="1:18" x14ac:dyDescent="0.25">
      <c r="C3" s="23" t="s">
        <v>2</v>
      </c>
      <c r="D3" s="23"/>
      <c r="E3" s="23"/>
      <c r="F3" s="23"/>
      <c r="G3" s="23"/>
      <c r="H3" s="22"/>
      <c r="I3" s="22"/>
      <c r="J3" s="22"/>
    </row>
    <row r="4" spans="1:18" ht="45" x14ac:dyDescent="0.25">
      <c r="A4" t="s">
        <v>0</v>
      </c>
      <c r="B4" t="s">
        <v>1</v>
      </c>
      <c r="C4" s="2">
        <v>1</v>
      </c>
      <c r="D4" s="2">
        <v>2</v>
      </c>
      <c r="E4" s="2">
        <v>3</v>
      </c>
      <c r="F4" s="2">
        <v>5</v>
      </c>
      <c r="G4" s="2">
        <v>10</v>
      </c>
      <c r="H4" s="2"/>
      <c r="I4" s="2"/>
      <c r="J4" s="2"/>
      <c r="K4" s="9" t="s">
        <v>18</v>
      </c>
      <c r="L4" s="9" t="s">
        <v>19</v>
      </c>
      <c r="R4" s="7" t="s">
        <v>18</v>
      </c>
    </row>
    <row r="5" spans="1:18" x14ac:dyDescent="0.25">
      <c r="A5">
        <v>1974</v>
      </c>
      <c r="B5" s="1">
        <v>123.3426229508197</v>
      </c>
      <c r="C5" s="3"/>
      <c r="I5" s="4"/>
      <c r="R5" s="5"/>
    </row>
    <row r="6" spans="1:18" x14ac:dyDescent="0.25">
      <c r="A6">
        <v>1975</v>
      </c>
      <c r="B6" s="1">
        <v>95.444139344262354</v>
      </c>
      <c r="C6" s="3">
        <f>+(B6/B5)^(1/$C$4)-1</f>
        <v>-0.22618688446151569</v>
      </c>
      <c r="D6" s="3"/>
      <c r="I6" s="4"/>
      <c r="R6" s="5"/>
    </row>
    <row r="7" spans="1:18" x14ac:dyDescent="0.25">
      <c r="A7">
        <v>1976</v>
      </c>
      <c r="B7" s="1">
        <v>86.283600000000064</v>
      </c>
      <c r="C7" s="3">
        <f>+(B7/B6)^(1/$C$4)-1</f>
        <v>-9.5978018212523941E-2</v>
      </c>
      <c r="D7" s="3">
        <f>+(B7/B5)^(1/$D$4)-1</f>
        <v>-0.16361249038364889</v>
      </c>
      <c r="E7" s="3"/>
      <c r="I7" s="4">
        <f t="shared" ref="I7:I51" si="0">AVERAGE(D6:D7)</f>
        <v>-0.16361249038364889</v>
      </c>
      <c r="R7" s="5"/>
    </row>
    <row r="8" spans="1:18" x14ac:dyDescent="0.25">
      <c r="A8">
        <v>1977</v>
      </c>
      <c r="B8" s="1">
        <v>72.869593495934936</v>
      </c>
      <c r="C8" s="3">
        <f>+(B8/B7)^(1/$C$4)-1</f>
        <v>-0.15546414966534916</v>
      </c>
      <c r="D8" s="3">
        <f>+(B8/B6)^(1/$D$4)-1</f>
        <v>-0.12622716160886405</v>
      </c>
      <c r="E8" s="3">
        <f>+(B8/B5)^(1/$E$4)-1</f>
        <v>-0.16090514977994907</v>
      </c>
      <c r="F8" s="3"/>
      <c r="I8" s="4">
        <f t="shared" si="0"/>
        <v>-0.14491982599625647</v>
      </c>
      <c r="J8" s="4"/>
      <c r="R8" s="5"/>
    </row>
    <row r="9" spans="1:18" x14ac:dyDescent="0.25">
      <c r="A9">
        <v>1978</v>
      </c>
      <c r="B9" s="1">
        <v>78.563147410358496</v>
      </c>
      <c r="C9" s="3">
        <f>+(B9/B8)^(1/$C$4)-1</f>
        <v>7.8133466117677353E-2</v>
      </c>
      <c r="D9" s="3">
        <f>+(B9/B7)^(1/$D$4)-1</f>
        <v>-4.5787044951737688E-2</v>
      </c>
      <c r="E9" s="3">
        <f>+(B9/B6)^(1/$E$4)-1</f>
        <v>-6.2819588509389401E-2</v>
      </c>
      <c r="F9" s="3"/>
      <c r="G9" s="3"/>
      <c r="H9" s="3"/>
      <c r="I9" s="4">
        <f t="shared" si="0"/>
        <v>-8.6007103280300867E-2</v>
      </c>
      <c r="J9" s="4">
        <f>AVERAGE(E7:E9)</f>
        <v>-0.11186236914466924</v>
      </c>
      <c r="R9" s="5"/>
    </row>
    <row r="10" spans="1:18" x14ac:dyDescent="0.25">
      <c r="A10">
        <v>1979</v>
      </c>
      <c r="B10" s="1">
        <v>100.42536000000003</v>
      </c>
      <c r="C10" s="3">
        <f>+(B10/B9)^(1/$C$4)-1</f>
        <v>0.27827567135833742</v>
      </c>
      <c r="D10" s="3">
        <f>+(B10/B8)^(1/$D$4)-1</f>
        <v>0.17394709430002231</v>
      </c>
      <c r="E10" s="3">
        <f>+(B10/B7)^(1/$E$4)-1</f>
        <v>5.1893359532770189E-2</v>
      </c>
      <c r="F10" s="3">
        <f>+(B10/B5)^(1/$F$4)-1</f>
        <v>-4.0276689287221834E-2</v>
      </c>
      <c r="G10" s="3"/>
      <c r="H10" s="3"/>
      <c r="I10" s="4">
        <f t="shared" si="0"/>
        <v>6.4080024674142311E-2</v>
      </c>
      <c r="J10" s="4">
        <f t="shared" ref="J10:J51" si="1">AVERAGE(E8:E10)</f>
        <v>-5.7277126252189427E-2</v>
      </c>
      <c r="R10" s="5"/>
    </row>
    <row r="11" spans="1:18" x14ac:dyDescent="0.25">
      <c r="A11">
        <v>1980</v>
      </c>
      <c r="B11" s="1">
        <v>153.84928853754954</v>
      </c>
      <c r="C11" s="3">
        <f>+(B11/B10)^(1/$C$4)-1</f>
        <v>0.53197647026159034</v>
      </c>
      <c r="D11" s="3">
        <f>+(B11/B9)^(1/$D$4)-1</f>
        <v>0.39938852754651744</v>
      </c>
      <c r="E11" s="3">
        <f>+(B11/B8)^(1/$E$4)-1</f>
        <v>0.28287117927565442</v>
      </c>
      <c r="F11" s="3">
        <f>+(B11/B6)^(1/$F$4)-1</f>
        <v>0.10019393176547498</v>
      </c>
      <c r="G11" s="3"/>
      <c r="H11" s="3"/>
      <c r="I11" s="4">
        <f t="shared" si="0"/>
        <v>0.28666781092326987</v>
      </c>
      <c r="J11" s="4">
        <f t="shared" si="1"/>
        <v>9.0648316766345063E-2</v>
      </c>
      <c r="R11" s="5"/>
    </row>
    <row r="12" spans="1:18" x14ac:dyDescent="0.25">
      <c r="A12">
        <v>1981</v>
      </c>
      <c r="B12" s="1">
        <v>292.23585657370495</v>
      </c>
      <c r="C12" s="3">
        <f>+(B12/B11)^(1/$C$4)-1</f>
        <v>0.89949436459291654</v>
      </c>
      <c r="D12" s="3">
        <f>+(B12/B10)^(1/$D$4)-1</f>
        <v>0.70586654576225238</v>
      </c>
      <c r="E12" s="3">
        <f>+(B12/B9)^(1/$E$4)-1</f>
        <v>0.54942850899274731</v>
      </c>
      <c r="F12" s="3">
        <f>+(B12/B7)^(1/$F$4)-1</f>
        <v>0.27632433261657008</v>
      </c>
      <c r="G12" s="3"/>
      <c r="H12" s="3"/>
      <c r="I12" s="4">
        <f t="shared" si="0"/>
        <v>0.55262753665438491</v>
      </c>
      <c r="J12" s="4">
        <f t="shared" si="1"/>
        <v>0.29473101593372397</v>
      </c>
      <c r="R12" s="5"/>
    </row>
    <row r="13" spans="1:18" x14ac:dyDescent="0.25">
      <c r="A13">
        <v>1982</v>
      </c>
      <c r="B13" s="1">
        <v>242.95613281250004</v>
      </c>
      <c r="C13" s="3">
        <f>+(B13/B12)^(1/$C$4)-1</f>
        <v>-0.16862997011722292</v>
      </c>
      <c r="D13" s="3">
        <f>+(B13/B11)^(1/$D$4)-1</f>
        <v>0.25665535714999432</v>
      </c>
      <c r="E13" s="3">
        <f>+(B13/B10)^(1/$E$4)-1</f>
        <v>0.34243981100285703</v>
      </c>
      <c r="F13" s="3">
        <f>+(B13/B8)^(1/$F$4)-1</f>
        <v>0.27231985302810724</v>
      </c>
      <c r="G13" s="3"/>
      <c r="H13" s="3"/>
      <c r="I13" s="4">
        <f t="shared" si="0"/>
        <v>0.48126095145612335</v>
      </c>
      <c r="J13" s="4">
        <f t="shared" si="1"/>
        <v>0.3915798330904196</v>
      </c>
      <c r="K13" s="4">
        <f t="shared" ref="K13:K51" si="2">AVERAGE(F9:F13)</f>
        <v>0.15214035703073261</v>
      </c>
      <c r="L13" s="4"/>
      <c r="Q13">
        <f>+A13</f>
        <v>1982</v>
      </c>
      <c r="R13" s="5">
        <f t="shared" ref="R13:R51" si="3">+K13</f>
        <v>0.15214035703073261</v>
      </c>
    </row>
    <row r="14" spans="1:18" x14ac:dyDescent="0.25">
      <c r="A14">
        <v>1983</v>
      </c>
      <c r="B14" s="1">
        <v>280.29622047244101</v>
      </c>
      <c r="C14" s="3">
        <f>+(B14/B13)^(1/$C$4)-1</f>
        <v>0.15369065694158857</v>
      </c>
      <c r="D14" s="3">
        <f>+(B14/B12)^(1/$D$4)-1</f>
        <v>-2.0641109737084662E-2</v>
      </c>
      <c r="E14" s="3">
        <f>+(B14/B11)^(1/$E$4)-1</f>
        <v>0.22135125547942303</v>
      </c>
      <c r="F14" s="3">
        <f>+(B14/B9)^(1/$F$4)-1</f>
        <v>0.28967319547667203</v>
      </c>
      <c r="G14" s="3"/>
      <c r="H14" s="3"/>
      <c r="I14" s="4">
        <f t="shared" si="0"/>
        <v>0.11800712370645483</v>
      </c>
      <c r="J14" s="4">
        <f t="shared" si="1"/>
        <v>0.37107319182500914</v>
      </c>
      <c r="K14" s="4">
        <f t="shared" si="2"/>
        <v>0.1796469247199205</v>
      </c>
      <c r="L14" s="4"/>
      <c r="Q14">
        <f>+A14</f>
        <v>1983</v>
      </c>
      <c r="R14" s="5">
        <f t="shared" si="3"/>
        <v>0.1796469247199205</v>
      </c>
    </row>
    <row r="15" spans="1:18" x14ac:dyDescent="0.25">
      <c r="A15">
        <v>1984</v>
      </c>
      <c r="B15" s="1">
        <v>326.49592885375517</v>
      </c>
      <c r="C15" s="3">
        <f>+(B15/B14)^(1/$C$4)-1</f>
        <v>0.16482458558821911</v>
      </c>
      <c r="D15" s="3">
        <f>+(B15/B13)^(1/$D$4)-1</f>
        <v>0.15924425440412948</v>
      </c>
      <c r="E15" s="3">
        <f>+(B15/B12)^(1/$E$4)-1</f>
        <v>3.7643308010609999E-2</v>
      </c>
      <c r="F15" s="3">
        <f>+(B15/B10)^(1/$F$4)-1</f>
        <v>0.26592178791583554</v>
      </c>
      <c r="G15" s="3">
        <f>+(B15/B5)^(1/$G$4)-1</f>
        <v>0.10224074022058582</v>
      </c>
      <c r="H15" s="3"/>
      <c r="I15" s="4">
        <f t="shared" si="0"/>
        <v>6.930157233352241E-2</v>
      </c>
      <c r="J15" s="4">
        <f t="shared" si="1"/>
        <v>0.20047812483096336</v>
      </c>
      <c r="K15" s="4">
        <f t="shared" si="2"/>
        <v>0.24088662016053197</v>
      </c>
      <c r="L15" s="4"/>
      <c r="Q15">
        <f>+A15</f>
        <v>1984</v>
      </c>
      <c r="R15" s="5">
        <f t="shared" si="3"/>
        <v>0.24088662016053197</v>
      </c>
    </row>
    <row r="16" spans="1:18" x14ac:dyDescent="0.25">
      <c r="A16">
        <v>1985</v>
      </c>
      <c r="B16" s="1">
        <v>544.42400793650825</v>
      </c>
      <c r="C16" s="3">
        <f>+(B16/B15)^(1/$C$4)-1</f>
        <v>0.6674756400419557</v>
      </c>
      <c r="D16" s="3">
        <f>+(B16/B14)^(1/$D$4)-1</f>
        <v>0.39367019821416904</v>
      </c>
      <c r="E16" s="3">
        <f>+(B16/B13)^(1/$E$4)-1</f>
        <v>0.30858860459307524</v>
      </c>
      <c r="F16" s="3">
        <f>+(B16/B11)^(1/$F$4)-1</f>
        <v>0.28756260607286954</v>
      </c>
      <c r="G16" s="3">
        <f>+(B16/B6)^(1/$G$4)-1</f>
        <v>0.1901968601746149</v>
      </c>
      <c r="H16" s="3"/>
      <c r="I16" s="4">
        <f t="shared" si="0"/>
        <v>0.27645722630914926</v>
      </c>
      <c r="J16" s="4">
        <f t="shared" si="1"/>
        <v>0.18919438936103608</v>
      </c>
      <c r="K16" s="4">
        <f t="shared" si="2"/>
        <v>0.2783603550220109</v>
      </c>
      <c r="L16" s="4"/>
      <c r="Q16">
        <f>+A16</f>
        <v>1985</v>
      </c>
      <c r="R16" s="5">
        <f t="shared" si="3"/>
        <v>0.2783603550220109</v>
      </c>
    </row>
    <row r="17" spans="1:18" x14ac:dyDescent="0.25">
      <c r="A17">
        <v>1986</v>
      </c>
      <c r="B17" s="1">
        <v>1151.6100799999995</v>
      </c>
      <c r="C17" s="3">
        <f>+(B17/B16)^(1/$C$4)-1</f>
        <v>1.1152815879021678</v>
      </c>
      <c r="D17" s="3">
        <f>+(B17/B15)^(1/$D$4)-1</f>
        <v>0.87807894393609853</v>
      </c>
      <c r="E17" s="3">
        <f>+(B17/B14)^(1/$E$4)-1</f>
        <v>0.60163200497960001</v>
      </c>
      <c r="F17" s="3">
        <f>+(B17/B12)^(1/$F$4)-1</f>
        <v>0.31557130203863215</v>
      </c>
      <c r="G17" s="3">
        <f>+(B17/B7)^(1/$G$4)-1</f>
        <v>0.2957992375688332</v>
      </c>
      <c r="H17" s="3"/>
      <c r="I17" s="4">
        <f t="shared" si="0"/>
        <v>0.63587457107513379</v>
      </c>
      <c r="J17" s="4">
        <f t="shared" si="1"/>
        <v>0.3159546391944284</v>
      </c>
      <c r="K17" s="4">
        <f t="shared" si="2"/>
        <v>0.28620974890642331</v>
      </c>
      <c r="L17" s="4"/>
      <c r="Q17">
        <f>+A17</f>
        <v>1986</v>
      </c>
      <c r="R17" s="5">
        <f t="shared" si="3"/>
        <v>0.28620974890642331</v>
      </c>
    </row>
    <row r="18" spans="1:18" x14ac:dyDescent="0.25">
      <c r="A18">
        <v>1987</v>
      </c>
      <c r="B18" s="1">
        <v>1103.6246850393698</v>
      </c>
      <c r="C18" s="3">
        <f>+(B18/B17)^(1/$C$4)-1</f>
        <v>-4.166809217285572E-2</v>
      </c>
      <c r="D18" s="3">
        <f>+(B18/B16)^(1/$D$4)-1</f>
        <v>0.42377731395254203</v>
      </c>
      <c r="E18" s="3">
        <f>+(B18/B15)^(1/$E$4)-1</f>
        <v>0.5007714012480422</v>
      </c>
      <c r="F18" s="3">
        <f>+(B18/B13)^(1/$F$4)-1</f>
        <v>0.35350139568508077</v>
      </c>
      <c r="G18" s="3">
        <f>+(B18/B8)^(1/$G$4)-1</f>
        <v>0.31228300942722731</v>
      </c>
      <c r="H18" s="3"/>
      <c r="I18" s="4">
        <f t="shared" si="0"/>
        <v>0.65092812894432028</v>
      </c>
      <c r="J18" s="4">
        <f t="shared" si="1"/>
        <v>0.4703306702735725</v>
      </c>
      <c r="K18" s="4">
        <f t="shared" si="2"/>
        <v>0.30244605743781799</v>
      </c>
      <c r="L18" s="4">
        <f t="shared" ref="L18:L51" si="4">AVERAGE(G14:G18)</f>
        <v>0.22512996184781531</v>
      </c>
      <c r="Q18">
        <f>+A18</f>
        <v>1987</v>
      </c>
      <c r="R18" s="5">
        <f t="shared" si="3"/>
        <v>0.30244605743781799</v>
      </c>
    </row>
    <row r="19" spans="1:18" x14ac:dyDescent="0.25">
      <c r="A19">
        <v>1988</v>
      </c>
      <c r="B19" s="1">
        <v>907.78003952569134</v>
      </c>
      <c r="C19" s="3">
        <f>+(B19/B18)^(1/$C$4)-1</f>
        <v>-0.17745583998666359</v>
      </c>
      <c r="D19" s="3">
        <f>+(B19/B17)^(1/$D$4)-1</f>
        <v>-0.11215411577365719</v>
      </c>
      <c r="E19" s="3">
        <f>+(B19/B16)^(1/$E$4)-1</f>
        <v>0.18580821191006569</v>
      </c>
      <c r="F19" s="3">
        <f>+(B19/B14)^(1/$F$4)-1</f>
        <v>0.26494801385019762</v>
      </c>
      <c r="G19" s="3">
        <f>+(B19/B9)^(1/$G$4)-1</f>
        <v>0.27725077691659816</v>
      </c>
      <c r="H19" s="3"/>
      <c r="I19" s="4">
        <f t="shared" si="0"/>
        <v>0.15581159908944242</v>
      </c>
      <c r="J19" s="4">
        <f t="shared" si="1"/>
        <v>0.4294038727125693</v>
      </c>
      <c r="K19" s="4">
        <f t="shared" si="2"/>
        <v>0.29750102111252313</v>
      </c>
      <c r="L19" s="4">
        <f t="shared" si="4"/>
        <v>0.23555412486157187</v>
      </c>
      <c r="Q19">
        <f>+A19</f>
        <v>1988</v>
      </c>
      <c r="R19" s="5">
        <f t="shared" si="3"/>
        <v>0.29750102111252313</v>
      </c>
    </row>
    <row r="20" spans="1:18" x14ac:dyDescent="0.25">
      <c r="A20">
        <v>1989</v>
      </c>
      <c r="B20" s="1">
        <v>1153.0906772908359</v>
      </c>
      <c r="C20" s="3">
        <f>+(B20/B19)^(1/$C$4)-1</f>
        <v>0.27023136341851894</v>
      </c>
      <c r="D20" s="3">
        <f>+(B20/B18)^(1/$D$4)-1</f>
        <v>2.216505019770687E-2</v>
      </c>
      <c r="E20" s="3">
        <f>+(B20/B17)^(1/$E$4)-1</f>
        <v>4.2837509171755883E-4</v>
      </c>
      <c r="F20" s="3">
        <f>+(B20/B15)^(1/$F$4)-1</f>
        <v>0.28705509486430469</v>
      </c>
      <c r="G20" s="3">
        <f>+(B20/B10)^(1/$G$4)-1</f>
        <v>0.27644470574984403</v>
      </c>
      <c r="H20" s="3"/>
      <c r="I20" s="4">
        <f t="shared" si="0"/>
        <v>-4.4994532787975161E-2</v>
      </c>
      <c r="J20" s="4">
        <f t="shared" si="1"/>
        <v>0.22900266274994183</v>
      </c>
      <c r="K20" s="4">
        <f t="shared" si="2"/>
        <v>0.30172768250221693</v>
      </c>
      <c r="L20" s="4">
        <f t="shared" si="4"/>
        <v>0.27039491796742354</v>
      </c>
      <c r="Q20">
        <f>+A20</f>
        <v>1989</v>
      </c>
      <c r="R20" s="5">
        <f t="shared" si="3"/>
        <v>0.30172768250221693</v>
      </c>
    </row>
    <row r="21" spans="1:18" x14ac:dyDescent="0.25">
      <c r="A21">
        <v>1990</v>
      </c>
      <c r="B21" s="1">
        <v>1186.4482936507941</v>
      </c>
      <c r="C21" s="3">
        <f>+(B21/B20)^(1/$C$4)-1</f>
        <v>2.8928875254053077E-2</v>
      </c>
      <c r="D21" s="3">
        <f>+(B21/B19)^(1/$D$4)-1</f>
        <v>0.14323126622509719</v>
      </c>
      <c r="E21" s="3">
        <f>+(B21/B18)^(1/$E$4)-1</f>
        <v>2.4414703720075481E-2</v>
      </c>
      <c r="F21" s="3">
        <f>+(B21/B16)^(1/$F$4)-1</f>
        <v>0.16859038730738818</v>
      </c>
      <c r="G21" s="3">
        <f>+(B21/B11)^(1/$G$4)-1</f>
        <v>0.22663494345840518</v>
      </c>
      <c r="H21" s="3"/>
      <c r="I21" s="4">
        <f t="shared" si="0"/>
        <v>8.2698158211402029E-2</v>
      </c>
      <c r="J21" s="4">
        <f t="shared" si="1"/>
        <v>7.0217096907286239E-2</v>
      </c>
      <c r="K21" s="4">
        <f t="shared" si="2"/>
        <v>0.27793323874912068</v>
      </c>
      <c r="L21" s="4">
        <f t="shared" si="4"/>
        <v>0.27768253462418158</v>
      </c>
      <c r="Q21">
        <f>+A21</f>
        <v>1990</v>
      </c>
      <c r="R21" s="5">
        <f t="shared" si="3"/>
        <v>0.27793323874912068</v>
      </c>
    </row>
    <row r="22" spans="1:18" x14ac:dyDescent="0.25">
      <c r="A22">
        <v>1991</v>
      </c>
      <c r="B22" s="1">
        <v>1029.5015139442228</v>
      </c>
      <c r="C22" s="3">
        <f>+(B22/B21)^(1/$C$4)-1</f>
        <v>-0.13228286520909716</v>
      </c>
      <c r="D22" s="3">
        <f>+(B22/B20)^(1/$D$4)-1</f>
        <v>-5.5108886940366419E-2</v>
      </c>
      <c r="E22" s="3">
        <f>+(B22/B19)^(1/$E$4)-1</f>
        <v>4.283465134638953E-2</v>
      </c>
      <c r="F22" s="3">
        <f>+(B22/B17)^(1/$F$4)-1</f>
        <v>-2.2167863199107574E-2</v>
      </c>
      <c r="G22" s="3">
        <f>+(B22/B12)^(1/$G$4)-1</f>
        <v>0.13419923178706483</v>
      </c>
      <c r="H22" s="3"/>
      <c r="I22" s="4">
        <f t="shared" si="0"/>
        <v>4.4061189642365384E-2</v>
      </c>
      <c r="J22" s="4">
        <f t="shared" si="1"/>
        <v>2.2559243386060857E-2</v>
      </c>
      <c r="K22" s="4">
        <f t="shared" si="2"/>
        <v>0.21038540570157274</v>
      </c>
      <c r="L22" s="4">
        <f t="shared" si="4"/>
        <v>0.24536253346782791</v>
      </c>
      <c r="Q22">
        <f>+A22</f>
        <v>1991</v>
      </c>
      <c r="R22" s="5">
        <f t="shared" si="3"/>
        <v>0.21038540570157274</v>
      </c>
    </row>
    <row r="23" spans="1:18" x14ac:dyDescent="0.25">
      <c r="A23">
        <v>1992</v>
      </c>
      <c r="B23" s="1">
        <v>879.34815686274521</v>
      </c>
      <c r="C23" s="3">
        <f>+(B23/B22)^(1/$C$4)-1</f>
        <v>-0.14585054518881713</v>
      </c>
      <c r="D23" s="3">
        <f>+(B23/B21)^(1/$D$4)-1</f>
        <v>-0.13909343270481944</v>
      </c>
      <c r="E23" s="3">
        <f>+(B23/B20)^(1/$E$4)-1</f>
        <v>-8.6379577594615231E-2</v>
      </c>
      <c r="F23" s="3">
        <f>+(B23/B18)^(1/$F$4)-1</f>
        <v>-4.4418154320958192E-2</v>
      </c>
      <c r="G23" s="3">
        <f>+(B23/B13)^(1/$G$4)-1</f>
        <v>0.1372692565166389</v>
      </c>
      <c r="H23" s="3"/>
      <c r="I23" s="4">
        <f t="shared" si="0"/>
        <v>-9.7101159822592931E-2</v>
      </c>
      <c r="J23" s="4">
        <f t="shared" si="1"/>
        <v>-6.3767408427167398E-3</v>
      </c>
      <c r="K23" s="4">
        <f t="shared" si="2"/>
        <v>0.13080149570036495</v>
      </c>
      <c r="L23" s="4">
        <f t="shared" si="4"/>
        <v>0.21035978288571022</v>
      </c>
      <c r="Q23">
        <f>+A23</f>
        <v>1992</v>
      </c>
      <c r="R23" s="5">
        <f t="shared" si="3"/>
        <v>0.13080149570036495</v>
      </c>
    </row>
    <row r="24" spans="1:18" x14ac:dyDescent="0.25">
      <c r="A24">
        <v>1993</v>
      </c>
      <c r="B24" s="1">
        <v>1067.7106666666662</v>
      </c>
      <c r="C24" s="3">
        <f>+(B24/B23)^(1/$C$4)-1</f>
        <v>0.21420697630838603</v>
      </c>
      <c r="D24" s="3">
        <f>+(B24/B22)^(1/$D$4)-1</f>
        <v>1.8388053171158658E-2</v>
      </c>
      <c r="E24" s="3">
        <f>+(B24/B21)^(1/$E$4)-1</f>
        <v>-3.4538584870856481E-2</v>
      </c>
      <c r="F24" s="3">
        <f>+(B24/B19)^(1/$F$4)-1</f>
        <v>3.2986368360062857E-2</v>
      </c>
      <c r="G24" s="3">
        <f>+(B24/B14)^(1/$G$4)-1</f>
        <v>0.14309844501311009</v>
      </c>
      <c r="H24" s="3"/>
      <c r="I24" s="4">
        <f t="shared" si="0"/>
        <v>-6.0352689766830392E-2</v>
      </c>
      <c r="J24" s="4">
        <f t="shared" si="1"/>
        <v>-2.6027837039694062E-2</v>
      </c>
      <c r="K24" s="4">
        <f t="shared" si="2"/>
        <v>8.4409166602337993E-2</v>
      </c>
      <c r="L24" s="4">
        <f t="shared" si="4"/>
        <v>0.18352931650501261</v>
      </c>
      <c r="Q24">
        <f>+A24</f>
        <v>1993</v>
      </c>
      <c r="R24" s="5">
        <f t="shared" si="3"/>
        <v>8.4409166602337993E-2</v>
      </c>
    </row>
    <row r="25" spans="1:18" x14ac:dyDescent="0.25">
      <c r="A25">
        <v>1994</v>
      </c>
      <c r="B25" s="1">
        <v>1354.8188537549411</v>
      </c>
      <c r="C25" s="3">
        <f>+(B25/B24)^(1/$C$4)-1</f>
        <v>0.26890073879716003</v>
      </c>
      <c r="D25" s="3">
        <f>+(B25/B23)^(1/$D$4)-1</f>
        <v>0.24125264522996148</v>
      </c>
      <c r="E25" s="3">
        <f>+(B25/B22)^(1/$E$4)-1</f>
        <v>9.5850762180368587E-2</v>
      </c>
      <c r="F25" s="3">
        <f>+(B25/B20)^(1/$F$4)-1</f>
        <v>3.2769857660581714E-2</v>
      </c>
      <c r="G25" s="3">
        <f>+(B25/B15)^(1/$G$4)-1</f>
        <v>0.15292311414262771</v>
      </c>
      <c r="H25" s="3"/>
      <c r="I25" s="4">
        <f t="shared" si="0"/>
        <v>0.12982034920056007</v>
      </c>
      <c r="J25" s="4">
        <f t="shared" si="1"/>
        <v>-8.3558000950343745E-3</v>
      </c>
      <c r="K25" s="4">
        <f t="shared" si="2"/>
        <v>3.3552119161593397E-2</v>
      </c>
      <c r="L25" s="4">
        <f t="shared" si="4"/>
        <v>0.15882499818356935</v>
      </c>
      <c r="Q25">
        <f>+A25</f>
        <v>1994</v>
      </c>
      <c r="R25" s="5">
        <f t="shared" si="3"/>
        <v>3.3552119161593397E-2</v>
      </c>
    </row>
    <row r="26" spans="1:18" x14ac:dyDescent="0.25">
      <c r="A26">
        <v>1995</v>
      </c>
      <c r="B26" s="1">
        <v>1262.4267600000001</v>
      </c>
      <c r="C26" s="3">
        <f>+(B26/B25)^(1/$C$4)-1</f>
        <v>-6.8195163876611398E-2</v>
      </c>
      <c r="D26" s="3">
        <f>+(B26/B24)^(1/$D$4)-1</f>
        <v>8.7367391901989278E-2</v>
      </c>
      <c r="E26" s="3">
        <f>+(B26/B23)^(1/$E$4)-1</f>
        <v>0.12810219624043961</v>
      </c>
      <c r="F26" s="3">
        <f>+(B26/B21)^(1/$F$4)-1</f>
        <v>1.2491707973512067E-2</v>
      </c>
      <c r="G26" s="3">
        <f>+(B26/B16)^(1/$G$4)-1</f>
        <v>8.7744490754278814E-2</v>
      </c>
      <c r="H26" s="3"/>
      <c r="I26" s="4">
        <f t="shared" si="0"/>
        <v>0.16431001856597538</v>
      </c>
      <c r="J26" s="4">
        <f t="shared" si="1"/>
        <v>6.3138124516650573E-2</v>
      </c>
      <c r="K26" s="4">
        <f t="shared" si="2"/>
        <v>2.3323832948181746E-3</v>
      </c>
      <c r="L26" s="4">
        <f t="shared" si="4"/>
        <v>0.13104690764274407</v>
      </c>
      <c r="Q26">
        <f>+A26</f>
        <v>1995</v>
      </c>
      <c r="R26" s="5">
        <f t="shared" si="3"/>
        <v>2.3323832948181746E-3</v>
      </c>
    </row>
    <row r="27" spans="1:18" x14ac:dyDescent="0.25">
      <c r="A27">
        <v>1996</v>
      </c>
      <c r="B27" s="1">
        <v>1302.449328063241</v>
      </c>
      <c r="C27" s="3">
        <f>+(B27/B26)^(1/$C$4)-1</f>
        <v>3.1702883154378636E-2</v>
      </c>
      <c r="D27" s="3">
        <f>+(B27/B25)^(1/$D$4)-1</f>
        <v>-1.951760037943906E-2</v>
      </c>
      <c r="E27" s="3">
        <f>+(B27/B24)^(1/$E$4)-1</f>
        <v>6.8486611951634968E-2</v>
      </c>
      <c r="F27" s="3">
        <f>+(B27/B22)^(1/$F$4)-1</f>
        <v>4.8158038315041063E-2</v>
      </c>
      <c r="G27" s="3">
        <f>+(B27/B17)^(1/$G$4)-1</f>
        <v>1.2384617776578288E-2</v>
      </c>
      <c r="H27" s="3"/>
      <c r="I27" s="4">
        <f t="shared" si="0"/>
        <v>3.3924895761275109E-2</v>
      </c>
      <c r="J27" s="4">
        <f t="shared" si="1"/>
        <v>9.747985679081439E-2</v>
      </c>
      <c r="K27" s="4">
        <f t="shared" si="2"/>
        <v>1.63975635976479E-2</v>
      </c>
      <c r="L27" s="4">
        <f t="shared" si="4"/>
        <v>0.10668398484064676</v>
      </c>
      <c r="Q27">
        <f>+A27</f>
        <v>1996</v>
      </c>
      <c r="R27" s="5">
        <f t="shared" si="3"/>
        <v>1.63975635976479E-2</v>
      </c>
    </row>
    <row r="28" spans="1:18" x14ac:dyDescent="0.25">
      <c r="A28">
        <v>1997</v>
      </c>
      <c r="B28" s="1">
        <v>1830.3448605577687</v>
      </c>
      <c r="C28" s="3">
        <f>+(B28/B27)^(1/$C$4)-1</f>
        <v>0.40530984286315008</v>
      </c>
      <c r="D28" s="3">
        <f>+(B28/B26)^(1/$D$4)-1</f>
        <v>0.20410224508018371</v>
      </c>
      <c r="E28" s="3">
        <f>+(B28/B25)^(1/$E$4)-1</f>
        <v>0.10547917088713121</v>
      </c>
      <c r="F28" s="3">
        <f>+(B28/B23)^(1/$F$4)-1</f>
        <v>0.15790895665404103</v>
      </c>
      <c r="G28" s="3">
        <f>+(B28/B18)^(1/$G$4)-1</f>
        <v>5.1891999174707104E-2</v>
      </c>
      <c r="H28" s="3"/>
      <c r="I28" s="4">
        <f t="shared" si="0"/>
        <v>9.2292322350372324E-2</v>
      </c>
      <c r="J28" s="4">
        <f t="shared" si="1"/>
        <v>0.10068932635973527</v>
      </c>
      <c r="K28" s="4">
        <f t="shared" si="2"/>
        <v>5.6862985792647744E-2</v>
      </c>
      <c r="L28" s="4">
        <f t="shared" si="4"/>
        <v>8.9608533372260407E-2</v>
      </c>
      <c r="Q28">
        <f>+A28</f>
        <v>1997</v>
      </c>
      <c r="R28" s="5">
        <f t="shared" si="3"/>
        <v>5.6862985792647744E-2</v>
      </c>
    </row>
    <row r="29" spans="1:18" x14ac:dyDescent="0.25">
      <c r="A29">
        <v>1998</v>
      </c>
      <c r="B29" s="1">
        <v>2991.3013438735193</v>
      </c>
      <c r="C29" s="3">
        <f>+(B29/B28)^(1/$C$4)-1</f>
        <v>0.63428292030277156</v>
      </c>
      <c r="D29" s="3">
        <f>+(B29/B27)^(1/$D$4)-1</f>
        <v>0.51547810077368594</v>
      </c>
      <c r="E29" s="3">
        <f>+(B29/B26)^(1/$E$4)-1</f>
        <v>0.33316731647980591</v>
      </c>
      <c r="F29" s="3">
        <f>+(B29/B24)^(1/$F$4)-1</f>
        <v>0.22880032323609623</v>
      </c>
      <c r="G29" s="3">
        <f>+(B29/B19)^(1/$G$4)-1</f>
        <v>0.12664723109735032</v>
      </c>
      <c r="H29" s="3"/>
      <c r="I29" s="4">
        <f t="shared" si="0"/>
        <v>0.35979017292693483</v>
      </c>
      <c r="J29" s="4">
        <f t="shared" si="1"/>
        <v>0.16904436643952403</v>
      </c>
      <c r="K29" s="4">
        <f t="shared" si="2"/>
        <v>9.6025776767854426E-2</v>
      </c>
      <c r="L29" s="4">
        <f t="shared" si="4"/>
        <v>8.6318290589108448E-2</v>
      </c>
      <c r="Q29">
        <f>+A29</f>
        <v>1998</v>
      </c>
      <c r="R29" s="5">
        <f t="shared" si="3"/>
        <v>9.6025776767854426E-2</v>
      </c>
    </row>
    <row r="30" spans="1:18" x14ac:dyDescent="0.25">
      <c r="A30">
        <v>1999</v>
      </c>
      <c r="B30" s="1">
        <v>3379.7497254901978</v>
      </c>
      <c r="C30" s="3">
        <f>+(B30/B29)^(1/$C$4)-1</f>
        <v>0.12985932775120079</v>
      </c>
      <c r="D30" s="3">
        <f>+(B30/B28)^(1/$D$4)-1</f>
        <v>0.35886342275026251</v>
      </c>
      <c r="E30" s="3">
        <f>+(B30/B27)^(1/$E$4)-1</f>
        <v>0.37417244294239516</v>
      </c>
      <c r="F30" s="3">
        <f>+(B30/B25)^(1/$F$4)-1</f>
        <v>0.20060642172244325</v>
      </c>
      <c r="G30" s="3">
        <f>+(B30/B20)^(1/$G$4)-1</f>
        <v>0.11353047702730978</v>
      </c>
      <c r="H30" s="3"/>
      <c r="I30" s="4">
        <f t="shared" si="0"/>
        <v>0.43717076176197422</v>
      </c>
      <c r="J30" s="4">
        <f t="shared" si="1"/>
        <v>0.27093964343644411</v>
      </c>
      <c r="K30" s="4">
        <f t="shared" si="2"/>
        <v>0.12959308958022672</v>
      </c>
      <c r="L30" s="4">
        <f t="shared" si="4"/>
        <v>7.8439763166044868E-2</v>
      </c>
      <c r="Q30">
        <f>+A30</f>
        <v>1999</v>
      </c>
      <c r="R30" s="5">
        <f t="shared" si="3"/>
        <v>0.12959308958022672</v>
      </c>
    </row>
    <row r="31" spans="1:18" x14ac:dyDescent="0.25">
      <c r="A31">
        <v>2000</v>
      </c>
      <c r="B31" s="1">
        <v>4497.778346456691</v>
      </c>
      <c r="C31" s="3">
        <f>+(B31/B30)^(1/$C$4)-1</f>
        <v>0.33080219299502556</v>
      </c>
      <c r="D31" s="3">
        <f>+(B31/B29)^(1/$D$4)-1</f>
        <v>0.22622154244132542</v>
      </c>
      <c r="E31" s="3">
        <f>+(B31/B28)^(1/$E$4)-1</f>
        <v>0.34944454395849878</v>
      </c>
      <c r="F31" s="3">
        <f>+(B31/B26)^(1/$F$4)-1</f>
        <v>0.28931302929373737</v>
      </c>
      <c r="G31" s="3">
        <f>+(B31/B21)^(1/$G$4)-1</f>
        <v>0.1425492335746934</v>
      </c>
      <c r="H31" s="3"/>
      <c r="I31" s="4">
        <f t="shared" si="0"/>
        <v>0.29254248259579396</v>
      </c>
      <c r="J31" s="4">
        <f t="shared" si="1"/>
        <v>0.35226143446023328</v>
      </c>
      <c r="K31" s="4">
        <f t="shared" si="2"/>
        <v>0.18495735384427178</v>
      </c>
      <c r="L31" s="4">
        <f t="shared" si="4"/>
        <v>8.9400711730127785E-2</v>
      </c>
      <c r="Q31">
        <f>+A31</f>
        <v>2000</v>
      </c>
      <c r="R31" s="5">
        <f t="shared" si="3"/>
        <v>0.18495735384427178</v>
      </c>
    </row>
    <row r="32" spans="1:18" x14ac:dyDescent="0.25">
      <c r="A32">
        <v>2001</v>
      </c>
      <c r="B32" s="1">
        <v>3705.0057936507974</v>
      </c>
      <c r="C32" s="3">
        <f>+(B32/B31)^(1/$C$4)-1</f>
        <v>-0.17625869745903167</v>
      </c>
      <c r="D32" s="3">
        <f>+(B32/B30)^(1/$D$4)-1</f>
        <v>4.7013243412947325E-2</v>
      </c>
      <c r="E32" s="3">
        <f>+(B32/B29)^(1/$E$4)-1</f>
        <v>7.3930661019324884E-2</v>
      </c>
      <c r="F32" s="3">
        <f>+(B32/B27)^(1/$F$4)-1</f>
        <v>0.23255302267951006</v>
      </c>
      <c r="G32" s="3">
        <f>+(B32/B22)^(1/$G$4)-1</f>
        <v>0.13662234641547921</v>
      </c>
      <c r="H32" s="3"/>
      <c r="I32" s="4">
        <f t="shared" si="0"/>
        <v>0.13661739292713637</v>
      </c>
      <c r="J32" s="4">
        <f t="shared" si="1"/>
        <v>0.26584921597340627</v>
      </c>
      <c r="K32" s="4">
        <f t="shared" si="2"/>
        <v>0.22183635071716559</v>
      </c>
      <c r="L32" s="4">
        <f t="shared" si="4"/>
        <v>0.11424825745790797</v>
      </c>
      <c r="Q32">
        <f>+A32</f>
        <v>2001</v>
      </c>
      <c r="R32" s="5">
        <f t="shared" si="3"/>
        <v>0.22183635071716559</v>
      </c>
    </row>
    <row r="33" spans="1:18" x14ac:dyDescent="0.25">
      <c r="A33">
        <v>2002</v>
      </c>
      <c r="B33" s="1">
        <v>3016.7316269841263</v>
      </c>
      <c r="C33" s="3">
        <f>+(B33/B32)^(1/$C$4)-1</f>
        <v>-0.18576871535427941</v>
      </c>
      <c r="D33" s="3">
        <f>+(B33/B31)^(1/$D$4)-1</f>
        <v>-0.18102751024001318</v>
      </c>
      <c r="E33" s="3">
        <f>+(B33/B30)^(1/$E$4)-1</f>
        <v>-3.7167565674931513E-2</v>
      </c>
      <c r="F33" s="3">
        <f>+(B33/B28)^(1/$F$4)-1</f>
        <v>0.1050978919274812</v>
      </c>
      <c r="G33" s="3">
        <f>+(B33/B23)^(1/$G$4)-1</f>
        <v>0.1311952736120896</v>
      </c>
      <c r="H33" s="3"/>
      <c r="I33" s="4">
        <f t="shared" si="0"/>
        <v>-6.7007133413532927E-2</v>
      </c>
      <c r="J33" s="4">
        <f t="shared" si="1"/>
        <v>0.12873587976763071</v>
      </c>
      <c r="K33" s="4">
        <f t="shared" si="2"/>
        <v>0.21127413777185361</v>
      </c>
      <c r="L33" s="4">
        <f t="shared" si="4"/>
        <v>0.13010891234538446</v>
      </c>
      <c r="Q33">
        <f>+A33</f>
        <v>2002</v>
      </c>
      <c r="R33" s="5">
        <f t="shared" si="3"/>
        <v>0.21127413777185361</v>
      </c>
    </row>
    <row r="34" spans="1:18" x14ac:dyDescent="0.25">
      <c r="A34">
        <v>2003</v>
      </c>
      <c r="B34" s="1">
        <v>2810.2052845528451</v>
      </c>
      <c r="C34" s="3">
        <f>+(B34/B33)^(1/$C$4)-1</f>
        <v>-6.8460296760885164E-2</v>
      </c>
      <c r="D34" s="3">
        <f>+(B34/B32)^(1/$D$4)-1</f>
        <v>-0.12908739286488813</v>
      </c>
      <c r="E34" s="3">
        <f>+(B34/B31)^(1/$E$4)-1</f>
        <v>-0.14510390704091325</v>
      </c>
      <c r="F34" s="3">
        <f>+(B34/B29)^(1/$F$4)-1</f>
        <v>-1.2412519043908721E-2</v>
      </c>
      <c r="G34" s="3">
        <f>+(B34/B24)^(1/$G$4)-1</f>
        <v>0.10161146318598502</v>
      </c>
      <c r="H34" s="3"/>
      <c r="I34" s="4">
        <f t="shared" si="0"/>
        <v>-0.15505745155245065</v>
      </c>
      <c r="J34" s="4">
        <f t="shared" si="1"/>
        <v>-3.6113603898839962E-2</v>
      </c>
      <c r="K34" s="4">
        <f t="shared" si="2"/>
        <v>0.16303156931585264</v>
      </c>
      <c r="L34" s="4">
        <f t="shared" si="4"/>
        <v>0.12510175876311141</v>
      </c>
      <c r="Q34">
        <f>+A34</f>
        <v>2003</v>
      </c>
      <c r="R34" s="5">
        <f t="shared" si="3"/>
        <v>0.16303156931585264</v>
      </c>
    </row>
    <row r="35" spans="1:18" x14ac:dyDescent="0.25">
      <c r="A35">
        <v>2004</v>
      </c>
      <c r="B35" s="1">
        <v>3345.2974319066129</v>
      </c>
      <c r="C35" s="3">
        <f>+(B35/B34)^(1/$C$4)-1</f>
        <v>0.19041034129964318</v>
      </c>
      <c r="D35" s="3">
        <f>+(B35/B33)^(1/$D$4)-1</f>
        <v>5.3050091907808072E-2</v>
      </c>
      <c r="E35" s="3">
        <f>+(B35/B32)^(1/$E$4)-1</f>
        <v>-3.3470126150599744E-2</v>
      </c>
      <c r="F35" s="3">
        <f>+(B35/B30)^(1/$F$4)-1</f>
        <v>-2.0471124125029938E-3</v>
      </c>
      <c r="G35" s="3">
        <f>+(B35/B25)^(1/$G$4)-1</f>
        <v>9.4599764943335218E-2</v>
      </c>
      <c r="H35" s="3"/>
      <c r="I35" s="4">
        <f t="shared" si="0"/>
        <v>-3.8018650478540028E-2</v>
      </c>
      <c r="J35" s="4">
        <f t="shared" si="1"/>
        <v>-7.191386628881484E-2</v>
      </c>
      <c r="K35" s="4">
        <f t="shared" si="2"/>
        <v>0.12250086248886338</v>
      </c>
      <c r="L35" s="4">
        <f t="shared" si="4"/>
        <v>0.12131561634631649</v>
      </c>
      <c r="Q35">
        <f>+A35</f>
        <v>2004</v>
      </c>
      <c r="R35" s="5">
        <f t="shared" si="3"/>
        <v>0.12250086248886338</v>
      </c>
    </row>
    <row r="36" spans="1:18" x14ac:dyDescent="0.25">
      <c r="A36">
        <v>2005</v>
      </c>
      <c r="B36" s="1">
        <v>4122.0711328124999</v>
      </c>
      <c r="C36" s="3">
        <f>+(B36/B35)^(1/$C$4)-1</f>
        <v>0.23219869584605934</v>
      </c>
      <c r="D36" s="3">
        <f>+(B36/B34)^(1/$D$4)-1</f>
        <v>0.21112430000850146</v>
      </c>
      <c r="E36" s="3">
        <f>+(B36/B33)^(1/$E$4)-1</f>
        <v>0.10966767527825994</v>
      </c>
      <c r="F36" s="3">
        <f>+(B36/B31)^(1/$F$4)-1</f>
        <v>-1.7294274148461963E-2</v>
      </c>
      <c r="G36" s="3">
        <f>+(B36/B26)^(1/$G$4)-1</f>
        <v>0.12561773986640223</v>
      </c>
      <c r="H36" s="3"/>
      <c r="I36" s="4">
        <f t="shared" si="0"/>
        <v>0.13208719595815477</v>
      </c>
      <c r="J36" s="4">
        <f t="shared" si="1"/>
        <v>-2.2968785971084354E-2</v>
      </c>
      <c r="K36" s="4">
        <f t="shared" si="2"/>
        <v>6.1179401800423514E-2</v>
      </c>
      <c r="L36" s="4">
        <f t="shared" si="4"/>
        <v>0.11792931760465826</v>
      </c>
      <c r="Q36">
        <f>+A36</f>
        <v>2005</v>
      </c>
      <c r="R36" s="5">
        <f t="shared" si="3"/>
        <v>6.1179401800423514E-2</v>
      </c>
    </row>
    <row r="37" spans="1:18" x14ac:dyDescent="0.25">
      <c r="A37">
        <v>2006</v>
      </c>
      <c r="B37" s="1">
        <v>4932.5572834645691</v>
      </c>
      <c r="C37" s="3">
        <f>+(B37/B36)^(1/$C$4)-1</f>
        <v>0.19662109763231395</v>
      </c>
      <c r="D37" s="3">
        <f>+(B37/B35)^(1/$D$4)-1</f>
        <v>0.21427960368459509</v>
      </c>
      <c r="E37" s="3">
        <f>+(B37/B34)^(1/$E$4)-1</f>
        <v>0.20627047250018427</v>
      </c>
      <c r="F37" s="3">
        <f>+(B37/B32)^(1/$F$4)-1</f>
        <v>5.8904147203827639E-2</v>
      </c>
      <c r="G37" s="3">
        <f>+(B37/B27)^(1/$G$4)-1</f>
        <v>0.14243402757618639</v>
      </c>
      <c r="H37" s="3"/>
      <c r="I37" s="4">
        <f t="shared" si="0"/>
        <v>0.21270195184654828</v>
      </c>
      <c r="J37" s="4">
        <f t="shared" si="1"/>
        <v>9.4156007209281481E-2</v>
      </c>
      <c r="K37" s="4">
        <f t="shared" si="2"/>
        <v>2.6449626705287034E-2</v>
      </c>
      <c r="L37" s="4">
        <f t="shared" si="4"/>
        <v>0.11909165383679969</v>
      </c>
      <c r="Q37">
        <f>+A37</f>
        <v>2006</v>
      </c>
      <c r="R37" s="5">
        <f t="shared" si="3"/>
        <v>2.6449626705287034E-2</v>
      </c>
    </row>
    <row r="38" spans="1:18" x14ac:dyDescent="0.25">
      <c r="A38">
        <v>2007</v>
      </c>
      <c r="B38" s="1">
        <v>5616.7249603174578</v>
      </c>
      <c r="C38" s="3">
        <f>+(B38/B37)^(1/$C$4)-1</f>
        <v>0.13870445643812923</v>
      </c>
      <c r="D38" s="3">
        <f>+(B38/B36)^(1/$D$4)-1</f>
        <v>0.16730363511033475</v>
      </c>
      <c r="E38" s="3">
        <f>+(B38/B35)^(1/$E$4)-1</f>
        <v>0.1885463980950286</v>
      </c>
      <c r="F38" s="3">
        <f>+(B38/B33)^(1/$F$4)-1</f>
        <v>0.13237245422288679</v>
      </c>
      <c r="G38" s="3">
        <f>+(B38/B28)^(1/$G$4)-1</f>
        <v>0.11865205137185542</v>
      </c>
      <c r="H38" s="3"/>
      <c r="I38" s="4">
        <f t="shared" si="0"/>
        <v>0.19079161939746492</v>
      </c>
      <c r="J38" s="4">
        <f t="shared" si="1"/>
        <v>0.16816151529115761</v>
      </c>
      <c r="K38" s="4">
        <f t="shared" si="2"/>
        <v>3.1904539164368154E-2</v>
      </c>
      <c r="L38" s="4">
        <f t="shared" si="4"/>
        <v>0.11658300938875285</v>
      </c>
      <c r="Q38">
        <f>+A38</f>
        <v>2007</v>
      </c>
      <c r="R38" s="5">
        <f t="shared" si="3"/>
        <v>3.1904539164368154E-2</v>
      </c>
    </row>
    <row r="39" spans="1:18" x14ac:dyDescent="0.25">
      <c r="A39">
        <v>2008</v>
      </c>
      <c r="B39" s="1">
        <v>4054.1006719367588</v>
      </c>
      <c r="C39" s="3">
        <f>+(B39/B38)^(1/$C$4)-1</f>
        <v>-0.2782091520273372</v>
      </c>
      <c r="D39" s="3">
        <f>+(B39/B37)^(1/$D$4)-1</f>
        <v>-9.3409433535332154E-2</v>
      </c>
      <c r="E39" s="3">
        <f>+(B39/B36)^(1/$E$4)-1</f>
        <v>-5.5269561074646756E-3</v>
      </c>
      <c r="F39" s="3">
        <f>+(B39/B34)^(1/$F$4)-1</f>
        <v>7.6047137598486136E-2</v>
      </c>
      <c r="G39" s="3">
        <f>+(B39/B29)^(1/$G$4)-1</f>
        <v>3.0868896616296881E-2</v>
      </c>
      <c r="H39" s="3"/>
      <c r="I39" s="4">
        <f t="shared" si="0"/>
        <v>3.6947100787501297E-2</v>
      </c>
      <c r="J39" s="4">
        <f t="shared" si="1"/>
        <v>0.12976330482924939</v>
      </c>
      <c r="K39" s="4">
        <f t="shared" si="2"/>
        <v>4.9596470492847121E-2</v>
      </c>
      <c r="L39" s="4">
        <f t="shared" si="4"/>
        <v>0.10243449607481522</v>
      </c>
      <c r="Q39">
        <f>+A39</f>
        <v>2008</v>
      </c>
      <c r="R39" s="5">
        <f t="shared" si="3"/>
        <v>4.9596470492847121E-2</v>
      </c>
    </row>
    <row r="40" spans="1:18" x14ac:dyDescent="0.25">
      <c r="A40">
        <v>2009</v>
      </c>
      <c r="B40" s="1">
        <v>3018.8740157480315</v>
      </c>
      <c r="C40" s="3">
        <f>+(B40/B39)^(1/$C$4)-1</f>
        <v>-0.25535297220287578</v>
      </c>
      <c r="D40" s="3">
        <f>+(B40/B38)^(1/$D$4)-1</f>
        <v>-0.26687012771678076</v>
      </c>
      <c r="E40" s="3">
        <f>+(B40/B37)^(1/$E$4)-1</f>
        <v>-0.15096756048077908</v>
      </c>
      <c r="F40" s="3">
        <f>+(B40/B35)^(1/$F$4)-1</f>
        <v>-2.0324943908601956E-2</v>
      </c>
      <c r="G40" s="3">
        <f>+(B40/B30)^(1/$G$4)-1</f>
        <v>-1.1228261364710224E-2</v>
      </c>
      <c r="H40" s="3"/>
      <c r="I40" s="4">
        <f t="shared" si="0"/>
        <v>-0.18013978062605646</v>
      </c>
      <c r="J40" s="4">
        <f t="shared" si="1"/>
        <v>1.0683960502261614E-2</v>
      </c>
      <c r="K40" s="4">
        <f t="shared" si="2"/>
        <v>4.5940904193627327E-2</v>
      </c>
      <c r="L40" s="4">
        <f t="shared" si="4"/>
        <v>8.1268890813206138E-2</v>
      </c>
      <c r="Q40">
        <f>+A40</f>
        <v>2009</v>
      </c>
      <c r="R40" s="5">
        <f t="shared" si="3"/>
        <v>4.5940904193627327E-2</v>
      </c>
    </row>
    <row r="41" spans="1:18" x14ac:dyDescent="0.25">
      <c r="A41">
        <v>2010</v>
      </c>
      <c r="B41" s="1">
        <v>3358.984039215688</v>
      </c>
      <c r="C41" s="3">
        <f>+(B41/B40)^(1/$C$4)-1</f>
        <v>0.11266121795525885</v>
      </c>
      <c r="D41" s="3">
        <f>+(B41/B39)^(1/$D$4)-1</f>
        <v>-8.9758345879781376E-2</v>
      </c>
      <c r="E41" s="3">
        <f>+(B41/B38)^(1/$E$4)-1</f>
        <v>-0.15749026556672074</v>
      </c>
      <c r="F41" s="3">
        <f>+(B41/B36)^(1/$F$4)-1</f>
        <v>-4.0116576783395086E-2</v>
      </c>
      <c r="G41" s="3">
        <f>+(B41/B31)^(1/$G$4)-1</f>
        <v>-2.8772459129719263E-2</v>
      </c>
      <c r="H41" s="3"/>
      <c r="I41" s="4">
        <f t="shared" si="0"/>
        <v>-0.17831423679828107</v>
      </c>
      <c r="J41" s="4">
        <f t="shared" si="1"/>
        <v>-0.10466159405165483</v>
      </c>
      <c r="K41" s="4">
        <f t="shared" si="2"/>
        <v>4.1376443666640707E-2</v>
      </c>
      <c r="L41" s="4">
        <f t="shared" si="4"/>
        <v>5.0390851013981844E-2</v>
      </c>
      <c r="Q41">
        <f>+A41</f>
        <v>2010</v>
      </c>
      <c r="R41" s="5">
        <f t="shared" si="3"/>
        <v>4.1376443666640707E-2</v>
      </c>
    </row>
    <row r="42" spans="1:18" x14ac:dyDescent="0.25">
      <c r="A42">
        <v>2011</v>
      </c>
      <c r="B42" s="1">
        <v>3237.1200793650764</v>
      </c>
      <c r="C42" s="3">
        <f>+(B42/B41)^(1/$C$4)-1</f>
        <v>-3.628000562904321E-2</v>
      </c>
      <c r="D42" s="3">
        <f>+(B42/B40)^(1/$D$4)-1</f>
        <v>3.5516230053698417E-2</v>
      </c>
      <c r="E42" s="3">
        <f>+(B42/B39)^(1/$E$4)-1</f>
        <v>-7.2270371064320216E-2</v>
      </c>
      <c r="F42" s="3">
        <f>+(B42/B37)^(1/$F$4)-1</f>
        <v>-8.0784509501430346E-2</v>
      </c>
      <c r="G42" s="3">
        <f>+(B42/B32)^(1/$G$4)-1</f>
        <v>-1.3409357908288233E-2</v>
      </c>
      <c r="H42" s="3"/>
      <c r="I42" s="4">
        <f t="shared" si="0"/>
        <v>-2.712105791304148E-2</v>
      </c>
      <c r="J42" s="4">
        <f t="shared" si="1"/>
        <v>-0.12690939903727336</v>
      </c>
      <c r="K42" s="4">
        <f t="shared" si="2"/>
        <v>1.3438712325589108E-2</v>
      </c>
      <c r="L42" s="4">
        <f t="shared" si="4"/>
        <v>1.9222173917086915E-2</v>
      </c>
      <c r="Q42">
        <f>+A42</f>
        <v>2011</v>
      </c>
      <c r="R42" s="5">
        <f t="shared" si="3"/>
        <v>1.3438712325589108E-2</v>
      </c>
    </row>
    <row r="43" spans="1:18" x14ac:dyDescent="0.25">
      <c r="A43">
        <v>2012</v>
      </c>
      <c r="B43" s="1">
        <v>2824.70841897233</v>
      </c>
      <c r="C43" s="3">
        <f>+(B43/B42)^(1/$C$4)-1</f>
        <v>-0.1274007915312293</v>
      </c>
      <c r="D43" s="3">
        <f>+(B43/B41)^(1/$D$4)-1</f>
        <v>-8.2971481210303288E-2</v>
      </c>
      <c r="E43" s="3">
        <f>+(B43/B40)^(1/$E$4)-1</f>
        <v>-2.1915871366510853E-2</v>
      </c>
      <c r="F43" s="3">
        <f>+(B43/B38)^(1/$F$4)-1</f>
        <v>-0.12843838833403765</v>
      </c>
      <c r="G43" s="3">
        <f>+(B43/B33)^(1/$G$4)-1</f>
        <v>-6.5553054101902264E-3</v>
      </c>
      <c r="H43" s="3"/>
      <c r="I43" s="4">
        <f t="shared" si="0"/>
        <v>-2.3727625578302436E-2</v>
      </c>
      <c r="J43" s="4">
        <f t="shared" si="1"/>
        <v>-8.3892169332517266E-2</v>
      </c>
      <c r="K43" s="4">
        <f t="shared" si="2"/>
        <v>-3.8723456185795778E-2</v>
      </c>
      <c r="L43" s="4">
        <f t="shared" si="4"/>
        <v>-5.8192974393222133E-3</v>
      </c>
      <c r="Q43">
        <f>+A43</f>
        <v>2012</v>
      </c>
      <c r="R43" s="5">
        <f t="shared" si="3"/>
        <v>-3.8723456185795778E-2</v>
      </c>
    </row>
    <row r="44" spans="1:18" x14ac:dyDescent="0.25">
      <c r="A44">
        <v>2013</v>
      </c>
      <c r="B44" s="1">
        <v>3361.2263855421684</v>
      </c>
      <c r="C44" s="3">
        <f>+(B44/B43)^(1/$C$4)-1</f>
        <v>0.1899374685777413</v>
      </c>
      <c r="D44" s="3">
        <f>+(B44/B42)^(1/$D$4)-1</f>
        <v>1.898895637208442E-2</v>
      </c>
      <c r="E44" s="3">
        <f>+(B44/B41)^(1/$E$4)-1</f>
        <v>2.2247277879938743E-4</v>
      </c>
      <c r="F44" s="3">
        <f>+(B44/B39)^(1/$F$4)-1</f>
        <v>-3.6790744614562887E-2</v>
      </c>
      <c r="G44" s="3">
        <f>+(B44/B34)^(1/$G$4)-1</f>
        <v>1.8066089291784992E-2</v>
      </c>
      <c r="H44" s="3"/>
      <c r="I44" s="4">
        <f t="shared" si="0"/>
        <v>-3.1991262419109434E-2</v>
      </c>
      <c r="J44" s="4">
        <f t="shared" si="1"/>
        <v>-3.1321256550677225E-2</v>
      </c>
      <c r="K44" s="4">
        <f t="shared" si="2"/>
        <v>-6.1291032628405587E-2</v>
      </c>
      <c r="L44" s="4">
        <f t="shared" si="4"/>
        <v>-8.3798589042245915E-3</v>
      </c>
      <c r="Q44">
        <f>+A44</f>
        <v>2013</v>
      </c>
      <c r="R44" s="5">
        <f t="shared" si="3"/>
        <v>-6.1291032628405587E-2</v>
      </c>
    </row>
    <row r="45" spans="1:18" x14ac:dyDescent="0.25">
      <c r="A45">
        <v>2014</v>
      </c>
      <c r="B45" s="1">
        <v>4106.3054365079342</v>
      </c>
      <c r="C45" s="3">
        <f>+(B45/B44)^(1/$C$4)-1</f>
        <v>0.22166880938773303</v>
      </c>
      <c r="D45" s="3">
        <f>+(B45/B43)^(1/$D$4)-1</f>
        <v>0.2056987561091792</v>
      </c>
      <c r="E45" s="3">
        <f>+(B45/B42)^(1/$E$4)-1</f>
        <v>8.2507249475905819E-2</v>
      </c>
      <c r="F45" s="3">
        <f>+(B45/B40)^(1/$F$4)-1</f>
        <v>6.3460227118255386E-2</v>
      </c>
      <c r="G45" s="3">
        <f>+(B45/B35)^(1/$G$4)-1</f>
        <v>2.0708311738984353E-2</v>
      </c>
      <c r="H45" s="3"/>
      <c r="I45" s="4">
        <f t="shared" si="0"/>
        <v>0.11234385624063181</v>
      </c>
      <c r="J45" s="4">
        <f t="shared" si="1"/>
        <v>2.0271283629398118E-2</v>
      </c>
      <c r="K45" s="4">
        <f t="shared" si="2"/>
        <v>-4.4533998423034113E-2</v>
      </c>
      <c r="L45" s="4">
        <f t="shared" si="4"/>
        <v>-1.9925442834856756E-3</v>
      </c>
      <c r="Q45">
        <f>+A45</f>
        <v>2014</v>
      </c>
      <c r="R45" s="5">
        <f t="shared" si="3"/>
        <v>-4.4533998423034113E-2</v>
      </c>
    </row>
    <row r="46" spans="1:18" x14ac:dyDescent="0.25">
      <c r="A46">
        <v>2015</v>
      </c>
      <c r="B46" s="1">
        <v>4670.1018897637796</v>
      </c>
      <c r="C46" s="3">
        <f>+(B46/B45)^(1/$C$4)-1</f>
        <v>0.1373001745664848</v>
      </c>
      <c r="D46" s="3">
        <f>+(B46/B44)^(1/$D$4)-1</f>
        <v>0.17872988855763672</v>
      </c>
      <c r="E46" s="3">
        <f>+(B46/B43)^(1/$E$4)-1</f>
        <v>0.18245397030143096</v>
      </c>
      <c r="F46" s="3">
        <f>+(B46/B41)^(1/$F$4)-1</f>
        <v>6.8128942663764569E-2</v>
      </c>
      <c r="G46" s="3">
        <f>+(B46/B36)^(1/$G$4)-1</f>
        <v>1.256074678057062E-2</v>
      </c>
      <c r="H46" s="3"/>
      <c r="I46" s="4">
        <f t="shared" si="0"/>
        <v>0.19221432233340796</v>
      </c>
      <c r="J46" s="4">
        <f t="shared" si="1"/>
        <v>8.8394564185378721E-2</v>
      </c>
      <c r="K46" s="4">
        <f t="shared" si="2"/>
        <v>-2.2884894533602186E-2</v>
      </c>
      <c r="L46" s="4">
        <f t="shared" si="4"/>
        <v>6.2740968985723015E-3</v>
      </c>
      <c r="Q46">
        <f>+A46</f>
        <v>2015</v>
      </c>
      <c r="R46" s="5">
        <f t="shared" si="3"/>
        <v>-2.2884894533602186E-2</v>
      </c>
    </row>
    <row r="47" spans="1:18" x14ac:dyDescent="0.25">
      <c r="A47">
        <v>2016</v>
      </c>
      <c r="B47" s="1">
        <v>4011.7332677165336</v>
      </c>
      <c r="C47" s="3">
        <f>+(B47/B46)^(1/$C$4)-1</f>
        <v>-0.14097521587062145</v>
      </c>
      <c r="D47" s="3">
        <f>+(B47/B45)^(1/$D$4)-1</f>
        <v>-1.1582559367106615E-2</v>
      </c>
      <c r="E47" s="3">
        <f>+(B47/B44)^(1/$E$4)-1</f>
        <v>6.074606317200093E-2</v>
      </c>
      <c r="F47" s="3">
        <f>+(B47/B42)^(1/$F$4)-1</f>
        <v>4.3841713794770865E-2</v>
      </c>
      <c r="G47" s="3">
        <f>+(B47/B37)^(1/$G$4)-1</f>
        <v>-2.0451393268956841E-2</v>
      </c>
      <c r="H47" s="3"/>
      <c r="I47" s="4">
        <f t="shared" si="0"/>
        <v>8.3573664595265051E-2</v>
      </c>
      <c r="J47" s="4">
        <f t="shared" si="1"/>
        <v>0.1085690943164459</v>
      </c>
      <c r="K47" s="4">
        <f t="shared" si="2"/>
        <v>2.0403501256380575E-3</v>
      </c>
      <c r="L47" s="4">
        <f t="shared" si="4"/>
        <v>4.8656898264385793E-3</v>
      </c>
      <c r="Q47">
        <f>+A47</f>
        <v>2016</v>
      </c>
      <c r="R47" s="5">
        <f t="shared" si="3"/>
        <v>2.0403501256380575E-3</v>
      </c>
    </row>
    <row r="48" spans="1:18" x14ac:dyDescent="0.25">
      <c r="A48">
        <v>2017</v>
      </c>
      <c r="B48" s="1">
        <v>5039.2342519685071</v>
      </c>
      <c r="C48" s="3">
        <f>+(B48/B47)^(1/$C$4)-1</f>
        <v>0.25612395333472016</v>
      </c>
      <c r="D48" s="3">
        <f>+(B48/B46)^(1/$D$4)-1</f>
        <v>3.8769275562720695E-2</v>
      </c>
      <c r="E48" s="3">
        <f>+(B48/B45)^(1/$E$4)-1</f>
        <v>7.0625950158359263E-2</v>
      </c>
      <c r="F48" s="3">
        <f>+(B48/B43)^(1/$F$4)-1</f>
        <v>0.12273738636307274</v>
      </c>
      <c r="G48" s="3">
        <f>+(B48/B38)^(1/$G$4)-1</f>
        <v>-1.0790817907440742E-2</v>
      </c>
      <c r="H48" s="3"/>
      <c r="I48" s="4">
        <f t="shared" si="0"/>
        <v>1.359335809780704E-2</v>
      </c>
      <c r="J48" s="4">
        <f t="shared" si="1"/>
        <v>0.10460866121059705</v>
      </c>
      <c r="K48" s="4">
        <f t="shared" si="2"/>
        <v>5.2275505065060138E-2</v>
      </c>
      <c r="L48" s="4">
        <f t="shared" si="4"/>
        <v>4.0185873269884768E-3</v>
      </c>
      <c r="Q48">
        <f>+A48</f>
        <v>2017</v>
      </c>
      <c r="R48" s="5">
        <f t="shared" si="3"/>
        <v>5.2275505065060138E-2</v>
      </c>
    </row>
    <row r="49" spans="1:18" x14ac:dyDescent="0.25">
      <c r="A49">
        <v>2018</v>
      </c>
      <c r="B49" s="1">
        <v>5310.8397222222193</v>
      </c>
      <c r="C49" s="3">
        <f>+(B49/B48)^(1/$C$4)-1</f>
        <v>5.3898163227401819E-2</v>
      </c>
      <c r="D49" s="3">
        <f>+(B49/B47)^(1/$D$4)-1</f>
        <v>0.15057669331748746</v>
      </c>
      <c r="E49" s="3">
        <f>+(B49/B46)^(1/$E$4)-1</f>
        <v>4.3787951997027674E-2</v>
      </c>
      <c r="F49" s="3">
        <f>+(B49/B44)^(1/$F$4)-1</f>
        <v>9.580451664288292E-2</v>
      </c>
      <c r="G49" s="3">
        <f>+(B49/B39)^(1/$G$4)-1</f>
        <v>2.7369968669315403E-2</v>
      </c>
      <c r="H49" s="3"/>
      <c r="I49" s="4">
        <f t="shared" si="0"/>
        <v>9.467298444010408E-2</v>
      </c>
      <c r="J49" s="4">
        <f t="shared" si="1"/>
        <v>5.8386655109129292E-2</v>
      </c>
      <c r="K49" s="4">
        <f t="shared" si="2"/>
        <v>7.8794557316549302E-2</v>
      </c>
      <c r="L49" s="4">
        <f t="shared" si="4"/>
        <v>5.8793632024945587E-3</v>
      </c>
      <c r="Q49">
        <f>+A49</f>
        <v>2018</v>
      </c>
      <c r="R49" s="5">
        <f t="shared" si="3"/>
        <v>7.8794557316549302E-2</v>
      </c>
    </row>
    <row r="50" spans="1:18" x14ac:dyDescent="0.25">
      <c r="A50">
        <v>2019</v>
      </c>
      <c r="B50" s="1">
        <v>5487.4488888888891</v>
      </c>
      <c r="C50" s="3">
        <f>+(B50/B49)^(1/$C$4)-1</f>
        <v>3.3254471214350767E-2</v>
      </c>
      <c r="D50" s="3">
        <f>+(B50/B48)^(1/$D$4)-1</f>
        <v>4.352527011055396E-2</v>
      </c>
      <c r="E50" s="3">
        <f>+(B50/B47)^(1/$E$4)-1</f>
        <v>0.11005921416600373</v>
      </c>
      <c r="F50" s="3">
        <f>+(B50/B45)^(1/$F$4)-1</f>
        <v>5.9702228464094453E-2</v>
      </c>
      <c r="G50" s="3">
        <f>+(B50/B40)^(1/$G$4)-1</f>
        <v>6.1579564874977955E-2</v>
      </c>
      <c r="H50" s="3"/>
      <c r="I50" s="4">
        <f t="shared" si="0"/>
        <v>9.7050981714020712E-2</v>
      </c>
      <c r="J50" s="4">
        <f t="shared" si="1"/>
        <v>7.4824372107130221E-2</v>
      </c>
      <c r="K50" s="4">
        <f t="shared" si="2"/>
        <v>7.804295758571711E-2</v>
      </c>
      <c r="L50" s="4">
        <f t="shared" si="4"/>
        <v>1.4053613829693279E-2</v>
      </c>
      <c r="Q50">
        <f>+A50</f>
        <v>2019</v>
      </c>
      <c r="R50" s="5">
        <f t="shared" si="3"/>
        <v>7.804295758571711E-2</v>
      </c>
    </row>
    <row r="51" spans="1:18" x14ac:dyDescent="0.25">
      <c r="A51">
        <v>2020</v>
      </c>
      <c r="B51" s="1">
        <v>5288.0583137254935</v>
      </c>
      <c r="C51" s="3">
        <f>+(B51/B50)^(1/$C$4)-1</f>
        <v>-3.6335750765191799E-2</v>
      </c>
      <c r="D51" s="3">
        <f>+(B51/B49)^(1/$D$4)-1</f>
        <v>-2.1471079005251914E-3</v>
      </c>
      <c r="E51" s="3">
        <f>+(B51/B48)^(1/$E$4)-1</f>
        <v>1.6195411226133327E-2</v>
      </c>
      <c r="F51" s="3">
        <f>+(B51/B46)^(1/$F$4)-1</f>
        <v>2.5165484788805204E-2</v>
      </c>
      <c r="G51" s="3">
        <f>+(B51/B41)^(1/$G$4)-1</f>
        <v>4.64267414983488E-2</v>
      </c>
      <c r="H51" s="3"/>
      <c r="I51" s="4">
        <f t="shared" si="0"/>
        <v>2.0689081105014384E-2</v>
      </c>
      <c r="J51" s="4">
        <f t="shared" si="1"/>
        <v>5.6680859129721574E-2</v>
      </c>
      <c r="K51" s="4">
        <f t="shared" si="2"/>
        <v>6.9450266010725237E-2</v>
      </c>
      <c r="L51" s="4">
        <f t="shared" si="4"/>
        <v>2.0826812773248916E-2</v>
      </c>
      <c r="Q51">
        <f>+A51</f>
        <v>2020</v>
      </c>
      <c r="R51" s="5">
        <f t="shared" si="3"/>
        <v>6.9450266010725237E-2</v>
      </c>
    </row>
    <row r="52" spans="1:18" x14ac:dyDescent="0.25">
      <c r="C52" s="4">
        <f>AVERAGE(C5:C51)</f>
        <v>0.11846528883995179</v>
      </c>
      <c r="D52" s="4">
        <f>AVERAGE(D5:D51)</f>
        <v>0.11185062435667323</v>
      </c>
      <c r="E52" s="4">
        <f>AVERAGE(E5:E51)</f>
        <v>0.10866514513147067</v>
      </c>
      <c r="F52" s="4">
        <f>AVERAGE(F12:F51)</f>
        <v>0.1115880684818011</v>
      </c>
      <c r="G52" s="4">
        <f>AVERAGE(G5:G51)</f>
        <v>0.10162685842791282</v>
      </c>
      <c r="H52" s="4"/>
      <c r="I52" s="10">
        <f>AVERAGE(I5:I51)</f>
        <v>0.11005656455130519</v>
      </c>
      <c r="J52" s="10">
        <f>AVERAGE(J5:J51)</f>
        <v>0.11046815427419492</v>
      </c>
      <c r="K52" s="10">
        <f>AVERAGE(K5:K51)</f>
        <v>0.11189406714512835</v>
      </c>
      <c r="L52" s="10">
        <f>AVERAGE(L5:L51)</f>
        <v>0.10369875771989613</v>
      </c>
    </row>
    <row r="53" spans="1:18" x14ac:dyDescent="0.25">
      <c r="C53" s="4">
        <f>_xlfn.STDEV.S(C5:C51)</f>
        <v>0.295591685801606</v>
      </c>
      <c r="D53" s="4">
        <f>_xlfn.STDEV.S(D5:D51)</f>
        <v>0.2309493133960879</v>
      </c>
      <c r="E53" s="4">
        <f>_xlfn.STDEV.S(E5:E51)</f>
        <v>0.18465446029987492</v>
      </c>
      <c r="F53" s="4">
        <f>_xlfn.STDEV.S(F5:F51)</f>
        <v>0.12916264578893705</v>
      </c>
      <c r="G53" s="4">
        <f>_xlfn.STDEV.S(G5:G51)</f>
        <v>9.2832400267892273E-2</v>
      </c>
      <c r="H53" s="4"/>
      <c r="I53" s="10">
        <f>_xlfn.STDEV.S(I5:I51)</f>
        <v>0.20536206436019883</v>
      </c>
      <c r="J53" s="10">
        <f>_xlfn.STDEV.S(J5:J51)</f>
        <v>0.15380512872767724</v>
      </c>
      <c r="K53" s="10">
        <f>_xlfn.STDEV.S(K5:K51)</f>
        <v>0.10774682364636576</v>
      </c>
      <c r="L53" s="10">
        <f>_xlfn.STDEV.S(L5:L51)</f>
        <v>8.4424335812800261E-2</v>
      </c>
    </row>
    <row r="55" spans="1:18" x14ac:dyDescent="0.25">
      <c r="C55" t="s">
        <v>42</v>
      </c>
      <c r="D55" t="s">
        <v>43</v>
      </c>
      <c r="E55" t="s">
        <v>44</v>
      </c>
    </row>
    <row r="56" spans="1:18" x14ac:dyDescent="0.25">
      <c r="C56" s="5">
        <f t="shared" ref="C56:C57" si="5">+C52</f>
        <v>0.11846528883995179</v>
      </c>
      <c r="D56" s="5">
        <f>+E52</f>
        <v>0.10866514513147067</v>
      </c>
      <c r="E56" s="5">
        <f>+G52</f>
        <v>0.10162685842791282</v>
      </c>
      <c r="F56" s="5"/>
      <c r="H56" s="5"/>
      <c r="I56" s="5"/>
      <c r="J56" s="5"/>
    </row>
    <row r="57" spans="1:18" x14ac:dyDescent="0.25">
      <c r="C57" s="5">
        <f t="shared" si="5"/>
        <v>0.295591685801606</v>
      </c>
      <c r="D57" s="5">
        <f>+E53</f>
        <v>0.18465446029987492</v>
      </c>
      <c r="E57" s="5">
        <f>+G53</f>
        <v>9.2832400267892273E-2</v>
      </c>
      <c r="F57" s="5"/>
      <c r="H57" s="5"/>
      <c r="I57" s="5"/>
      <c r="J57" s="5"/>
    </row>
  </sheetData>
  <mergeCells count="1">
    <mergeCell ref="C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Tasso interesse bancario</vt:lpstr>
      <vt:lpstr>Beta</vt:lpstr>
      <vt:lpstr>Tasso inflazione annuo</vt:lpstr>
      <vt:lpstr>Rivalutazione monetaria</vt:lpstr>
      <vt:lpstr>Rendimento btp 10 anni MEF</vt:lpstr>
      <vt:lpstr>Rendimento_Reale_Borsa</vt:lpstr>
      <vt:lpstr>Rendimento_Nominale_Borsa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Revisore</dc:creator>
  <cp:lastModifiedBy>Revisore</cp:lastModifiedBy>
  <dcterms:created xsi:type="dcterms:W3CDTF">2021-08-30T14:08:54Z</dcterms:created>
  <dcterms:modified xsi:type="dcterms:W3CDTF">2021-10-28T09:41:44Z</dcterms:modified>
</cp:coreProperties>
</file>