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etoffoli/Ubuntu/Teaching/chimfis1/lab/excel-files/"/>
    </mc:Choice>
  </mc:AlternateContent>
  <xr:revisionPtr revIDLastSave="0" documentId="13_ncr:1_{D1260361-0E5C-BD48-BB48-E67D258F7927}" xr6:coauthVersionLast="47" xr6:coauthVersionMax="47" xr10:uidLastSave="{00000000-0000-0000-0000-000000000000}"/>
  <bookViews>
    <workbookView xWindow="5160" yWindow="1800" windowWidth="28040" windowHeight="17440" activeTab="3" xr2:uid="{388C5D10-7EFA-594E-80A8-FF394F10FC93}"/>
  </bookViews>
  <sheets>
    <sheet name="calibration" sheetId="1" r:id="rId1"/>
    <sheet name="lit" sheetId="3" r:id="rId2"/>
    <sheet name="McCabe-Thiele" sheetId="2" r:id="rId3"/>
    <sheet name="data" sheetId="5" r:id="rId4"/>
  </sheets>
  <definedNames>
    <definedName name="fig_az_liq" localSheetId="3">data!$B$1:$B$7</definedName>
    <definedName name="fig_az_liq" localSheetId="1">lit!$A$1:$A$17</definedName>
    <definedName name="fig_az_vap" localSheetId="3">data!$D$1:$E$7</definedName>
    <definedName name="fig_az_vap" localSheetId="1">lit!$B$1:$C$17</definedName>
    <definedName name="solver_adj" localSheetId="0" hidden="1">calibration!$K$11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opt" localSheetId="0" hidden="1">calibration!$K$13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5" l="1"/>
  <c r="E6" i="5"/>
  <c r="E5" i="5"/>
  <c r="E4" i="5"/>
  <c r="E3" i="5"/>
  <c r="E2" i="5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2" i="3"/>
  <c r="K12" i="1"/>
  <c r="K13" i="1" s="1"/>
  <c r="E12" i="1"/>
  <c r="G12" i="1" s="1"/>
  <c r="H12" i="1" s="1"/>
  <c r="D3" i="1"/>
  <c r="E3" i="1" s="1"/>
  <c r="G3" i="1" s="1"/>
  <c r="H3" i="1" s="1"/>
  <c r="D4" i="1"/>
  <c r="E4" i="1" s="1"/>
  <c r="G4" i="1" s="1"/>
  <c r="H4" i="1" s="1"/>
  <c r="D5" i="1"/>
  <c r="E5" i="1" s="1"/>
  <c r="G5" i="1" s="1"/>
  <c r="H5" i="1" s="1"/>
  <c r="D6" i="1"/>
  <c r="E6" i="1" s="1"/>
  <c r="G6" i="1" s="1"/>
  <c r="H6" i="1" s="1"/>
  <c r="D7" i="1"/>
  <c r="E7" i="1" s="1"/>
  <c r="G7" i="1" s="1"/>
  <c r="H7" i="1" s="1"/>
  <c r="D8" i="1"/>
  <c r="E8" i="1" s="1"/>
  <c r="G8" i="1" s="1"/>
  <c r="H8" i="1" s="1"/>
  <c r="D9" i="1"/>
  <c r="E9" i="1" s="1"/>
  <c r="G9" i="1" s="1"/>
  <c r="H9" i="1" s="1"/>
  <c r="D10" i="1"/>
  <c r="E10" i="1" s="1"/>
  <c r="G10" i="1" s="1"/>
  <c r="H10" i="1" s="1"/>
  <c r="D11" i="1"/>
  <c r="E11" i="1" s="1"/>
  <c r="G11" i="1" s="1"/>
  <c r="H11" i="1" s="1"/>
  <c r="D2" i="1"/>
  <c r="E2" i="1" s="1"/>
  <c r="G2" i="1" s="1"/>
  <c r="H2" i="1" s="1"/>
  <c r="H1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F91BBA8-9D3B-1844-BF7D-82C05F65ACFD}" name="fig-az-liq1" type="6" refreshedVersion="8" background="1" saveData="1">
    <textPr codePage="10000" sourceFile="/Users/danieletoffoli/Ubuntu/Teaching/chimfis1/lectures/lab/figs/fig-az-liq.csv" comma="1">
      <textFields count="2">
        <textField/>
        <textField/>
      </textFields>
    </textPr>
  </connection>
  <connection id="2" xr16:uid="{B866BBCC-38FA-154B-BDFD-F7F997808CB0}" name="fig-az-liq11" type="6" refreshedVersion="8" background="1" saveData="1">
    <textPr codePage="10000" sourceFile="/Users/danieletoffoli/Ubuntu/Teaching/chimfis1/lectures/lab/figs/fig-az-liq.csv" comma="1">
      <textFields count="2">
        <textField/>
        <textField/>
      </textFields>
    </textPr>
  </connection>
  <connection id="3" xr16:uid="{8A529AE2-E214-164E-A43A-F1A846883B14}" name="fig-az-vap1" type="6" refreshedVersion="8" background="1" saveData="1">
    <textPr codePage="10000" sourceFile="/Users/danieletoffoli/Ubuntu/Teaching/chimfis1/lectures/lab/figs/fig-az-vap.csv" comma="1">
      <textFields count="2">
        <textField/>
        <textField/>
      </textFields>
    </textPr>
  </connection>
  <connection id="4" xr16:uid="{FE953AD7-58F7-8A4D-AB0C-E42E5F5FF1B6}" name="fig-az-vap11" type="6" refreshedVersion="8" background="1" saveData="1">
    <textPr codePage="10000" sourceFile="/Users/danieletoffoli/Ubuntu/Teaching/chimfis1/lectures/lab/figs/fig-az-vap.csv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<sst xmlns="http://schemas.openxmlformats.org/spreadsheetml/2006/main" count="32" uniqueCount="25">
  <si>
    <t>soln</t>
  </si>
  <si>
    <t>V_H2O (mL)</t>
  </si>
  <si>
    <t>V_n-prop (mL)</t>
  </si>
  <si>
    <t>x_H2O</t>
  </si>
  <si>
    <t>n (T=298.15K)</t>
  </si>
  <si>
    <t>x_n-prop</t>
  </si>
  <si>
    <t>f</t>
  </si>
  <si>
    <t>diff^2</t>
  </si>
  <si>
    <t>sum</t>
  </si>
  <si>
    <t>4th order fit</t>
  </si>
  <si>
    <t>a_1</t>
  </si>
  <si>
    <t>a_2</t>
  </si>
  <si>
    <t>a_3</t>
  </si>
  <si>
    <t>a_4</t>
  </si>
  <si>
    <t>a_5</t>
  </si>
  <si>
    <t>n value</t>
  </si>
  <si>
    <t>x value</t>
  </si>
  <si>
    <t>y_n-prop</t>
  </si>
  <si>
    <t>x_nprop</t>
  </si>
  <si>
    <t>y_nprop</t>
  </si>
  <si>
    <t>diag</t>
  </si>
  <si>
    <t>Tb (K)</t>
  </si>
  <si>
    <t>Tb (deg. C)</t>
  </si>
  <si>
    <t>n_L</t>
  </si>
  <si>
    <t>n_V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</si>
</sst>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calibration curve</a:t>
            </a:r>
          </a:p>
        </c:rich>
      </c:tx>
      <c:layout>
        <c:manualLayout>
          <c:xMode val="edge"/>
          <c:yMode val="edge"/>
          <c:x val="0.3911485258729353"/>
          <c:y val="3.3613445378151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7.5010395010395053E-2"/>
                  <c:y val="0.377760074108383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calibration!$E$2:$E$12</c:f>
              <c:numCache>
                <c:formatCode>General</c:formatCode>
                <c:ptCount val="11"/>
                <c:pt idx="0">
                  <c:v>1</c:v>
                </c:pt>
                <c:pt idx="1">
                  <c:v>0.90121394317988268</c:v>
                </c:pt>
                <c:pt idx="2">
                  <c:v>0.79819220771121091</c:v>
                </c:pt>
                <c:pt idx="3">
                  <c:v>0.70124132989778754</c:v>
                </c:pt>
                <c:pt idx="4">
                  <c:v>0.59935093778424253</c:v>
                </c:pt>
                <c:pt idx="5">
                  <c:v>0.49973901379034702</c:v>
                </c:pt>
                <c:pt idx="6">
                  <c:v>0.39945534466832089</c:v>
                </c:pt>
                <c:pt idx="7">
                  <c:v>0.30030739908840942</c:v>
                </c:pt>
                <c:pt idx="8">
                  <c:v>0.1996429526728446</c:v>
                </c:pt>
                <c:pt idx="9">
                  <c:v>0.10028939575256035</c:v>
                </c:pt>
                <c:pt idx="10">
                  <c:v>0</c:v>
                </c:pt>
              </c:numCache>
            </c:numRef>
          </c:xVal>
          <c:yVal>
            <c:numRef>
              <c:f>calibration!$F$2:$F$12</c:f>
              <c:numCache>
                <c:formatCode>General</c:formatCode>
                <c:ptCount val="11"/>
                <c:pt idx="0">
                  <c:v>1.3828</c:v>
                </c:pt>
                <c:pt idx="1">
                  <c:v>1.3827</c:v>
                </c:pt>
                <c:pt idx="2">
                  <c:v>1.3815</c:v>
                </c:pt>
                <c:pt idx="3">
                  <c:v>1.3807</c:v>
                </c:pt>
                <c:pt idx="4">
                  <c:v>1.3787</c:v>
                </c:pt>
                <c:pt idx="5">
                  <c:v>1.3765000000000001</c:v>
                </c:pt>
                <c:pt idx="6">
                  <c:v>1.3734999999999999</c:v>
                </c:pt>
                <c:pt idx="7">
                  <c:v>1.3696999999999999</c:v>
                </c:pt>
                <c:pt idx="8">
                  <c:v>1.3635999999999999</c:v>
                </c:pt>
                <c:pt idx="9">
                  <c:v>1.3533999999999999</c:v>
                </c:pt>
                <c:pt idx="10">
                  <c:v>1.3320000000000001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3C-CA4A-945D-2C83C701C5E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calibration!$E$2:$E$12</c:f>
              <c:numCache>
                <c:formatCode>General</c:formatCode>
                <c:ptCount val="11"/>
                <c:pt idx="0">
                  <c:v>1</c:v>
                </c:pt>
                <c:pt idx="1">
                  <c:v>0.90121394317988268</c:v>
                </c:pt>
                <c:pt idx="2">
                  <c:v>0.79819220771121091</c:v>
                </c:pt>
                <c:pt idx="3">
                  <c:v>0.70124132989778754</c:v>
                </c:pt>
                <c:pt idx="4">
                  <c:v>0.59935093778424253</c:v>
                </c:pt>
                <c:pt idx="5">
                  <c:v>0.49973901379034702</c:v>
                </c:pt>
                <c:pt idx="6">
                  <c:v>0.39945534466832089</c:v>
                </c:pt>
                <c:pt idx="7">
                  <c:v>0.30030739908840942</c:v>
                </c:pt>
                <c:pt idx="8">
                  <c:v>0.1996429526728446</c:v>
                </c:pt>
                <c:pt idx="9">
                  <c:v>0.10028939575256035</c:v>
                </c:pt>
                <c:pt idx="10">
                  <c:v>0</c:v>
                </c:pt>
              </c:numCache>
            </c:numRef>
          </c:xVal>
          <c:yVal>
            <c:numRef>
              <c:f>calibration!$G$2:$G$12</c:f>
              <c:numCache>
                <c:formatCode>0.0000</c:formatCode>
                <c:ptCount val="11"/>
                <c:pt idx="0">
                  <c:v>1.3825815543566742</c:v>
                </c:pt>
                <c:pt idx="1">
                  <c:v>1.3831948233027644</c:v>
                </c:pt>
                <c:pt idx="2">
                  <c:v>1.3819641306244255</c:v>
                </c:pt>
                <c:pt idx="3">
                  <c:v>1.3801561904336543</c:v>
                </c:pt>
                <c:pt idx="4">
                  <c:v>1.3781973446518121</c:v>
                </c:pt>
                <c:pt idx="5">
                  <c:v>1.3763062696269981</c:v>
                </c:pt>
                <c:pt idx="6">
                  <c:v>1.3739825316782459</c:v>
                </c:pt>
                <c:pt idx="7">
                  <c:v>1.3703192842834295</c:v>
                </c:pt>
                <c:pt idx="8">
                  <c:v>1.3637122259117904</c:v>
                </c:pt>
                <c:pt idx="9">
                  <c:v>1.3523435660416434</c:v>
                </c:pt>
                <c:pt idx="10">
                  <c:v>1.3334418793403888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23C-CA4A-945D-2C83C701C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18943"/>
        <c:axId val="186237679"/>
      </c:scatterChart>
      <c:valAx>
        <c:axId val="18101894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x_n-propanol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237679"/>
        <c:crosses val="autoZero"/>
        <c:crossBetween val="midCat"/>
      </c:valAx>
      <c:valAx>
        <c:axId val="18623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18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isobaric</a:t>
            </a:r>
            <a:r>
              <a:rPr lang="en-US" b="1" baseline="0"/>
              <a:t> liquid-vapour phase diagram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liquid curve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lit!$A$2:$A$17</c:f>
              <c:numCache>
                <c:formatCode>General</c:formatCode>
                <c:ptCount val="16"/>
                <c:pt idx="0">
                  <c:v>-2.9E-4</c:v>
                </c:pt>
                <c:pt idx="1">
                  <c:v>2.017E-2</c:v>
                </c:pt>
                <c:pt idx="2">
                  <c:v>2.623E-2</c:v>
                </c:pt>
                <c:pt idx="3">
                  <c:v>4.1009999999999998E-2</c:v>
                </c:pt>
                <c:pt idx="4">
                  <c:v>5.0070000000000003E-2</c:v>
                </c:pt>
                <c:pt idx="5">
                  <c:v>9.5799999999999996E-2</c:v>
                </c:pt>
                <c:pt idx="6">
                  <c:v>0.19056000000000001</c:v>
                </c:pt>
                <c:pt idx="7">
                  <c:v>0.29143000000000002</c:v>
                </c:pt>
                <c:pt idx="8">
                  <c:v>0.50546000000000002</c:v>
                </c:pt>
                <c:pt idx="9">
                  <c:v>0.63093999999999995</c:v>
                </c:pt>
                <c:pt idx="10">
                  <c:v>0.69830000000000003</c:v>
                </c:pt>
                <c:pt idx="11">
                  <c:v>0.70748999999999995</c:v>
                </c:pt>
                <c:pt idx="12">
                  <c:v>0.80559000000000003</c:v>
                </c:pt>
                <c:pt idx="13">
                  <c:v>0.90383999999999998</c:v>
                </c:pt>
                <c:pt idx="14">
                  <c:v>0.95001000000000002</c:v>
                </c:pt>
                <c:pt idx="15">
                  <c:v>0.99927999999999995</c:v>
                </c:pt>
              </c:numCache>
            </c:numRef>
          </c:xVal>
          <c:yVal>
            <c:numRef>
              <c:f>lit!$C$2:$C$17</c:f>
              <c:numCache>
                <c:formatCode>General</c:formatCode>
                <c:ptCount val="16"/>
                <c:pt idx="0">
                  <c:v>373.18900000000002</c:v>
                </c:pt>
                <c:pt idx="1">
                  <c:v>366.85199999999998</c:v>
                </c:pt>
                <c:pt idx="2">
                  <c:v>366.44</c:v>
                </c:pt>
                <c:pt idx="3">
                  <c:v>362.98399999999998</c:v>
                </c:pt>
                <c:pt idx="4">
                  <c:v>362.654</c:v>
                </c:pt>
                <c:pt idx="5">
                  <c:v>361.66699999999997</c:v>
                </c:pt>
                <c:pt idx="6">
                  <c:v>361.173</c:v>
                </c:pt>
                <c:pt idx="7">
                  <c:v>360.92599999999999</c:v>
                </c:pt>
                <c:pt idx="8">
                  <c:v>360.76100000000002</c:v>
                </c:pt>
                <c:pt idx="9">
                  <c:v>360.84399999999999</c:v>
                </c:pt>
                <c:pt idx="10">
                  <c:v>361.255</c:v>
                </c:pt>
                <c:pt idx="11">
                  <c:v>361.91399999999999</c:v>
                </c:pt>
                <c:pt idx="12">
                  <c:v>363.56</c:v>
                </c:pt>
                <c:pt idx="13">
                  <c:v>366.11099999999999</c:v>
                </c:pt>
                <c:pt idx="14">
                  <c:v>367.92200000000003</c:v>
                </c:pt>
                <c:pt idx="15">
                  <c:v>370.39100000000002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24-8446-B1CF-755B4071EBA4}"/>
            </c:ext>
          </c:extLst>
        </c:ser>
        <c:ser>
          <c:idx val="1"/>
          <c:order val="1"/>
          <c:tx>
            <c:v>vapour curve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lit!$B$2:$B$17</c:f>
              <c:numCache>
                <c:formatCode>General</c:formatCode>
                <c:ptCount val="16"/>
                <c:pt idx="0">
                  <c:v>2.7799999999999999E-3</c:v>
                </c:pt>
                <c:pt idx="1">
                  <c:v>0.20976</c:v>
                </c:pt>
                <c:pt idx="2">
                  <c:v>0.22499</c:v>
                </c:pt>
                <c:pt idx="3">
                  <c:v>0.32538</c:v>
                </c:pt>
                <c:pt idx="4">
                  <c:v>0.34061999999999998</c:v>
                </c:pt>
                <c:pt idx="5">
                  <c:v>0.38022</c:v>
                </c:pt>
                <c:pt idx="6">
                  <c:v>0.38932</c:v>
                </c:pt>
                <c:pt idx="7">
                  <c:v>0.40458</c:v>
                </c:pt>
                <c:pt idx="8">
                  <c:v>0.41066999999999998</c:v>
                </c:pt>
                <c:pt idx="9">
                  <c:v>0.45349</c:v>
                </c:pt>
                <c:pt idx="10">
                  <c:v>0.49942999999999999</c:v>
                </c:pt>
                <c:pt idx="11">
                  <c:v>0.5454</c:v>
                </c:pt>
                <c:pt idx="12">
                  <c:v>0.63127999999999995</c:v>
                </c:pt>
                <c:pt idx="13">
                  <c:v>0.77234000000000003</c:v>
                </c:pt>
                <c:pt idx="14">
                  <c:v>0.87353999999999998</c:v>
                </c:pt>
                <c:pt idx="15">
                  <c:v>1.0023500000000001</c:v>
                </c:pt>
              </c:numCache>
            </c:numRef>
          </c:xVal>
          <c:yVal>
            <c:numRef>
              <c:f>lit!$C$2:$C$17</c:f>
              <c:numCache>
                <c:formatCode>General</c:formatCode>
                <c:ptCount val="16"/>
                <c:pt idx="0">
                  <c:v>373.18900000000002</c:v>
                </c:pt>
                <c:pt idx="1">
                  <c:v>366.85199999999998</c:v>
                </c:pt>
                <c:pt idx="2">
                  <c:v>366.44</c:v>
                </c:pt>
                <c:pt idx="3">
                  <c:v>362.98399999999998</c:v>
                </c:pt>
                <c:pt idx="4">
                  <c:v>362.654</c:v>
                </c:pt>
                <c:pt idx="5">
                  <c:v>361.66699999999997</c:v>
                </c:pt>
                <c:pt idx="6">
                  <c:v>361.173</c:v>
                </c:pt>
                <c:pt idx="7">
                  <c:v>360.92599999999999</c:v>
                </c:pt>
                <c:pt idx="8">
                  <c:v>360.76100000000002</c:v>
                </c:pt>
                <c:pt idx="9">
                  <c:v>360.84399999999999</c:v>
                </c:pt>
                <c:pt idx="10">
                  <c:v>361.255</c:v>
                </c:pt>
                <c:pt idx="11">
                  <c:v>361.91399999999999</c:v>
                </c:pt>
                <c:pt idx="12">
                  <c:v>363.56</c:v>
                </c:pt>
                <c:pt idx="13">
                  <c:v>366.11099999999999</c:v>
                </c:pt>
                <c:pt idx="14">
                  <c:v>367.92200000000003</c:v>
                </c:pt>
                <c:pt idx="15">
                  <c:v>370.39100000000002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24-8446-B1CF-755B4071E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885151"/>
        <c:axId val="243851775"/>
      </c:scatterChart>
      <c:valAx>
        <c:axId val="243885151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baseline="0"/>
                  <a:t>x_n-prop (y_n-prop)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851775"/>
        <c:crosses val="autoZero"/>
        <c:crossBetween val="midCat"/>
      </c:valAx>
      <c:valAx>
        <c:axId val="24385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T_b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8851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Mc-Cabe Thiele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'McCabe-Thiele'!$B$1</c:f>
              <c:strCache>
                <c:ptCount val="1"/>
                <c:pt idx="0">
                  <c:v>y_n-prop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'McCabe-Thiele'!$A$2:$A$17</c:f>
              <c:numCache>
                <c:formatCode>General</c:formatCode>
                <c:ptCount val="16"/>
                <c:pt idx="0">
                  <c:v>-2.9E-4</c:v>
                </c:pt>
                <c:pt idx="1">
                  <c:v>2.017E-2</c:v>
                </c:pt>
                <c:pt idx="2">
                  <c:v>2.623E-2</c:v>
                </c:pt>
                <c:pt idx="3">
                  <c:v>4.1009999999999998E-2</c:v>
                </c:pt>
                <c:pt idx="4">
                  <c:v>5.0070000000000003E-2</c:v>
                </c:pt>
                <c:pt idx="5">
                  <c:v>9.5799999999999996E-2</c:v>
                </c:pt>
                <c:pt idx="6">
                  <c:v>0.19056000000000001</c:v>
                </c:pt>
                <c:pt idx="7">
                  <c:v>0.29143000000000002</c:v>
                </c:pt>
                <c:pt idx="8">
                  <c:v>0.50546000000000002</c:v>
                </c:pt>
                <c:pt idx="9">
                  <c:v>0.63093999999999995</c:v>
                </c:pt>
                <c:pt idx="10">
                  <c:v>0.69830000000000003</c:v>
                </c:pt>
                <c:pt idx="11">
                  <c:v>0.70748999999999995</c:v>
                </c:pt>
                <c:pt idx="12">
                  <c:v>0.80559000000000003</c:v>
                </c:pt>
                <c:pt idx="13">
                  <c:v>0.90383999999999998</c:v>
                </c:pt>
                <c:pt idx="14">
                  <c:v>0.95001000000000002</c:v>
                </c:pt>
                <c:pt idx="15">
                  <c:v>0.99927999999999995</c:v>
                </c:pt>
              </c:numCache>
            </c:numRef>
          </c:xVal>
          <c:yVal>
            <c:numRef>
              <c:f>'McCabe-Thiele'!$B$2:$B$17</c:f>
              <c:numCache>
                <c:formatCode>General</c:formatCode>
                <c:ptCount val="16"/>
                <c:pt idx="0">
                  <c:v>2.7799999999999999E-3</c:v>
                </c:pt>
                <c:pt idx="1">
                  <c:v>0.20976</c:v>
                </c:pt>
                <c:pt idx="2">
                  <c:v>0.22499</c:v>
                </c:pt>
                <c:pt idx="3">
                  <c:v>0.32538</c:v>
                </c:pt>
                <c:pt idx="4">
                  <c:v>0.34061999999999998</c:v>
                </c:pt>
                <c:pt idx="5">
                  <c:v>0.38022</c:v>
                </c:pt>
                <c:pt idx="6">
                  <c:v>0.38932</c:v>
                </c:pt>
                <c:pt idx="7">
                  <c:v>0.40458</c:v>
                </c:pt>
                <c:pt idx="8">
                  <c:v>0.41066999999999998</c:v>
                </c:pt>
                <c:pt idx="9">
                  <c:v>0.45349</c:v>
                </c:pt>
                <c:pt idx="10">
                  <c:v>0.49942999999999999</c:v>
                </c:pt>
                <c:pt idx="11">
                  <c:v>0.5454</c:v>
                </c:pt>
                <c:pt idx="12">
                  <c:v>0.63127999999999995</c:v>
                </c:pt>
                <c:pt idx="13">
                  <c:v>0.77234000000000003</c:v>
                </c:pt>
                <c:pt idx="14">
                  <c:v>0.87353999999999998</c:v>
                </c:pt>
                <c:pt idx="15">
                  <c:v>1.0023500000000001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F8-054E-A0E9-365F04B125D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'McCabe-Thiele'!$C$2:$C$3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'McCabe-Thiele'!$D$2:$D$3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F8-054E-A0E9-365F04B12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950463"/>
        <c:axId val="192101039"/>
      </c:scatterChart>
      <c:valAx>
        <c:axId val="203950463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x_n-propanol</a:t>
                </a:r>
              </a:p>
            </c:rich>
          </c:tx>
          <c:layout>
            <c:manualLayout>
              <c:xMode val="edge"/>
              <c:yMode val="edge"/>
              <c:x val="0.4347228364962018"/>
              <c:y val="0.921357131450612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01039"/>
        <c:crosses val="autoZero"/>
        <c:crossBetween val="midCat"/>
      </c:valAx>
      <c:valAx>
        <c:axId val="1921010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y_n-propanol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50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isobaric</a:t>
            </a:r>
            <a:r>
              <a:rPr lang="en-US" b="1" baseline="0"/>
              <a:t> liquid-vapour phase diagram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liquid curve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data!$B$2:$B$7</c:f>
              <c:numCache>
                <c:formatCode>0.0000</c:formatCode>
                <c:ptCount val="6"/>
                <c:pt idx="0">
                  <c:v>0.53555455022284293</c:v>
                </c:pt>
                <c:pt idx="1">
                  <c:v>0.64163863303512136</c:v>
                </c:pt>
                <c:pt idx="2">
                  <c:v>0.70348831859811767</c:v>
                </c:pt>
                <c:pt idx="3">
                  <c:v>0.75551101150684985</c:v>
                </c:pt>
                <c:pt idx="4">
                  <c:v>0.83249204573082303</c:v>
                </c:pt>
                <c:pt idx="5">
                  <c:v>0.80638392343020737</c:v>
                </c:pt>
              </c:numCache>
            </c:numRef>
          </c:xVal>
          <c:yVal>
            <c:numRef>
              <c:f>data!$E$2:$E$7</c:f>
              <c:numCache>
                <c:formatCode>General</c:formatCode>
                <c:ptCount val="6"/>
                <c:pt idx="0">
                  <c:v>362.54999999999995</c:v>
                </c:pt>
                <c:pt idx="1">
                  <c:v>363.04999999999995</c:v>
                </c:pt>
                <c:pt idx="2">
                  <c:v>363.54999999999995</c:v>
                </c:pt>
                <c:pt idx="3">
                  <c:v>364.34999999999997</c:v>
                </c:pt>
                <c:pt idx="4">
                  <c:v>367.34999999999997</c:v>
                </c:pt>
                <c:pt idx="5">
                  <c:v>370.25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6E-5246-B0E7-18CC6ED7324C}"/>
            </c:ext>
          </c:extLst>
        </c:ser>
        <c:ser>
          <c:idx val="1"/>
          <c:order val="1"/>
          <c:tx>
            <c:v>vapour curve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data!$D$2:$D$7</c:f>
              <c:numCache>
                <c:formatCode>0.0000</c:formatCode>
                <c:ptCount val="6"/>
                <c:pt idx="0">
                  <c:v>0.46559273461311435</c:v>
                </c:pt>
                <c:pt idx="1">
                  <c:v>0.49942447432697956</c:v>
                </c:pt>
                <c:pt idx="2">
                  <c:v>0.54083744638332165</c:v>
                </c:pt>
                <c:pt idx="3">
                  <c:v>0.59416898988198008</c:v>
                </c:pt>
                <c:pt idx="4">
                  <c:v>0.63118372193870032</c:v>
                </c:pt>
                <c:pt idx="5">
                  <c:v>0.74227931672358072</c:v>
                </c:pt>
              </c:numCache>
            </c:numRef>
          </c:xVal>
          <c:yVal>
            <c:numRef>
              <c:f>data!$E$2:$E$7</c:f>
              <c:numCache>
                <c:formatCode>General</c:formatCode>
                <c:ptCount val="6"/>
                <c:pt idx="0">
                  <c:v>362.54999999999995</c:v>
                </c:pt>
                <c:pt idx="1">
                  <c:v>363.04999999999995</c:v>
                </c:pt>
                <c:pt idx="2">
                  <c:v>363.54999999999995</c:v>
                </c:pt>
                <c:pt idx="3">
                  <c:v>364.34999999999997</c:v>
                </c:pt>
                <c:pt idx="4">
                  <c:v>367.34999999999997</c:v>
                </c:pt>
                <c:pt idx="5">
                  <c:v>370.25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6E-5246-B0E7-18CC6ED73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885151"/>
        <c:axId val="243851775"/>
      </c:scatterChart>
      <c:valAx>
        <c:axId val="243885151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baseline="0"/>
                  <a:t>x_n-prop (y_n-prop)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851775"/>
        <c:crosses val="autoZero"/>
        <c:crossBetween val="midCat"/>
      </c:valAx>
      <c:valAx>
        <c:axId val="24385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T_b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8851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196850</xdr:rowOff>
    </xdr:from>
    <xdr:to>
      <xdr:col>6</xdr:col>
      <xdr:colOff>584200</xdr:colOff>
      <xdr:row>32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EEB3D9-283A-1F59-1D10-2FA9B2149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196850</xdr:rowOff>
    </xdr:from>
    <xdr:to>
      <xdr:col>6</xdr:col>
      <xdr:colOff>101600</xdr:colOff>
      <xdr:row>37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0739F8-28A9-2B13-E857-4920751617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806450</xdr:colOff>
      <xdr:row>18</xdr:row>
      <xdr:rowOff>196850</xdr:rowOff>
    </xdr:from>
    <xdr:to>
      <xdr:col>7</xdr:col>
      <xdr:colOff>431800</xdr:colOff>
      <xdr:row>39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D619C6-215B-ABF7-9686-6F865D1B0A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558800</xdr:colOff>
      <xdr:row>20</xdr:row>
      <xdr:rowOff>57150</xdr:rowOff>
    </xdr:from>
    <xdr:to>
      <xdr:col>8</xdr:col>
      <xdr:colOff>660400</xdr:colOff>
      <xdr:row>39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D40451-197F-754D-B0BC-4AEBF5366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ig-az-liq" connectionId="1" xr16:uid="{3F5EC1AB-AEC7-7046-A89A-7D370A4683E7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ig-az-vap" connectionId="3" xr16:uid="{8585BE9C-8DDE-ED45-9A65-B9D91E916AB1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ig-az-vap" connectionId="4" xr16:uid="{8BDA9FBD-0179-E846-9B90-46F993C47DA3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ig-az-liq" connectionId="2" xr16:uid="{BB143ED1-031C-8642-AA1C-7C606BAF079E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34BB-A833-0C49-9978-436587754E7D}">
  <dimension ref="A1:K13"/>
  <sheetViews>
    <sheetView workbookViewId="0">
      <selection activeCell="K11" sqref="K11"/>
    </sheetView>
  </sheetViews>
  <sheetFormatPr baseColWidth="10" defaultRowHeight="16" x14ac:dyDescent="0.2"/>
  <cols>
    <col min="2" max="2" width="10.83203125" style="4"/>
    <col min="3" max="3" width="14.1640625" style="4" customWidth="1"/>
    <col min="6" max="6" width="15" style="4" customWidth="1"/>
    <col min="10" max="10" width="6.6640625" customWidth="1"/>
    <col min="11" max="11" width="12.1640625" bestFit="1" customWidth="1"/>
  </cols>
  <sheetData>
    <row r="1" spans="1:11" x14ac:dyDescent="0.2">
      <c r="A1" s="1" t="s">
        <v>0</v>
      </c>
      <c r="B1" s="3" t="s">
        <v>1</v>
      </c>
      <c r="C1" s="3" t="s">
        <v>2</v>
      </c>
      <c r="D1" s="1" t="s">
        <v>3</v>
      </c>
      <c r="E1" s="1" t="s">
        <v>5</v>
      </c>
      <c r="F1" s="3" t="s">
        <v>4</v>
      </c>
      <c r="G1" s="3" t="s">
        <v>6</v>
      </c>
      <c r="H1" s="3" t="s">
        <v>7</v>
      </c>
      <c r="K1" s="3" t="s">
        <v>9</v>
      </c>
    </row>
    <row r="2" spans="1:11" x14ac:dyDescent="0.2">
      <c r="B2" s="4">
        <v>0</v>
      </c>
      <c r="C2" s="4">
        <v>50</v>
      </c>
      <c r="D2">
        <f>($B2*55.343)/(($B2*55.343+(50-$B2)*13.4775))</f>
        <v>0</v>
      </c>
      <c r="E2">
        <f>1-$D2</f>
        <v>1</v>
      </c>
      <c r="F2" s="7">
        <v>1.3828</v>
      </c>
      <c r="G2" s="5">
        <f t="shared" ref="G2:G12" si="0">$K$2+($K$3*$E2)+($K$4*$E2^2)+($K$5*$E2^3)+($K$6*$E2^4)</f>
        <v>1.3825815543566742</v>
      </c>
      <c r="H2">
        <f>($G2-$F2)^2</f>
        <v>4.7718499088043861E-8</v>
      </c>
      <c r="J2" s="1" t="s">
        <v>10</v>
      </c>
      <c r="K2" s="6">
        <v>1.3334418793403888</v>
      </c>
    </row>
    <row r="3" spans="1:11" x14ac:dyDescent="0.2">
      <c r="A3" s="2">
        <v>1</v>
      </c>
      <c r="B3" s="4">
        <v>1.3</v>
      </c>
      <c r="C3" s="4">
        <v>48.7</v>
      </c>
      <c r="D3">
        <f t="shared" ref="D3:D11" si="1">($B3*55.343)/(($B3*55.343+(50-$B3)*13.4775))</f>
        <v>9.8786056820117374E-2</v>
      </c>
      <c r="E3">
        <f t="shared" ref="E3:E12" si="2">1-$D3</f>
        <v>0.90121394317988268</v>
      </c>
      <c r="F3" s="4">
        <v>1.3827</v>
      </c>
      <c r="G3" s="5">
        <f t="shared" si="0"/>
        <v>1.3831948233027644</v>
      </c>
      <c r="H3">
        <f t="shared" ref="H3:H12" si="3">($G3-$F3)^2</f>
        <v>2.4485010095867127E-7</v>
      </c>
      <c r="J3" s="1" t="s">
        <v>11</v>
      </c>
      <c r="K3" s="6">
        <v>0.23544489326245654</v>
      </c>
    </row>
    <row r="4" spans="1:11" x14ac:dyDescent="0.2">
      <c r="A4" s="2">
        <v>2</v>
      </c>
      <c r="B4" s="4">
        <v>2.9</v>
      </c>
      <c r="C4" s="4">
        <v>47.1</v>
      </c>
      <c r="D4">
        <f t="shared" si="1"/>
        <v>0.20180779228878906</v>
      </c>
      <c r="E4">
        <f t="shared" si="2"/>
        <v>0.79819220771121091</v>
      </c>
      <c r="F4" s="4">
        <v>1.3815</v>
      </c>
      <c r="G4" s="5">
        <f t="shared" si="0"/>
        <v>1.3819641306244255</v>
      </c>
      <c r="H4">
        <f t="shared" si="3"/>
        <v>2.1541723652962155E-7</v>
      </c>
      <c r="J4" s="1" t="s">
        <v>12</v>
      </c>
      <c r="K4" s="6">
        <v>-0.52172637204065198</v>
      </c>
    </row>
    <row r="5" spans="1:11" x14ac:dyDescent="0.2">
      <c r="A5" s="2">
        <v>3</v>
      </c>
      <c r="B5" s="4">
        <v>4.7</v>
      </c>
      <c r="C5" s="4">
        <v>45.3</v>
      </c>
      <c r="D5">
        <f t="shared" si="1"/>
        <v>0.29875867010221241</v>
      </c>
      <c r="E5">
        <f t="shared" si="2"/>
        <v>0.70124132989778754</v>
      </c>
      <c r="F5" s="4">
        <v>1.3807</v>
      </c>
      <c r="G5" s="5">
        <f t="shared" si="0"/>
        <v>1.3801561904336543</v>
      </c>
      <c r="H5">
        <f t="shared" si="3"/>
        <v>2.9572884444909693E-7</v>
      </c>
      <c r="J5" s="1" t="s">
        <v>13</v>
      </c>
      <c r="K5" s="6">
        <v>0.55383850407599078</v>
      </c>
    </row>
    <row r="6" spans="1:11" x14ac:dyDescent="0.2">
      <c r="A6" s="2">
        <v>4</v>
      </c>
      <c r="B6" s="4">
        <v>7</v>
      </c>
      <c r="C6" s="4">
        <v>43</v>
      </c>
      <c r="D6">
        <f t="shared" si="1"/>
        <v>0.40064906221575741</v>
      </c>
      <c r="E6">
        <f t="shared" si="2"/>
        <v>0.59935093778424253</v>
      </c>
      <c r="F6" s="4">
        <v>1.3787</v>
      </c>
      <c r="G6" s="5">
        <f t="shared" si="0"/>
        <v>1.3781973446518121</v>
      </c>
      <c r="H6">
        <f t="shared" si="3"/>
        <v>2.5266239906194067E-7</v>
      </c>
      <c r="J6" s="1" t="s">
        <v>14</v>
      </c>
      <c r="K6" s="6">
        <v>-0.21841735028150996</v>
      </c>
    </row>
    <row r="7" spans="1:11" x14ac:dyDescent="0.2">
      <c r="A7" s="2">
        <v>5</v>
      </c>
      <c r="B7" s="4">
        <v>9.8000000000000007</v>
      </c>
      <c r="C7" s="4">
        <v>40.200000000000003</v>
      </c>
      <c r="D7">
        <f t="shared" si="1"/>
        <v>0.50026098620965298</v>
      </c>
      <c r="E7">
        <f t="shared" si="2"/>
        <v>0.49973901379034702</v>
      </c>
      <c r="F7" s="4">
        <v>1.3765000000000001</v>
      </c>
      <c r="G7" s="5">
        <f t="shared" si="0"/>
        <v>1.3763062696269981</v>
      </c>
      <c r="H7">
        <f t="shared" si="3"/>
        <v>3.753145742348077E-8</v>
      </c>
    </row>
    <row r="8" spans="1:11" x14ac:dyDescent="0.2">
      <c r="A8" s="2">
        <v>6</v>
      </c>
      <c r="B8" s="4">
        <v>13.4</v>
      </c>
      <c r="C8" s="4">
        <v>36.6</v>
      </c>
      <c r="D8">
        <f t="shared" si="1"/>
        <v>0.60054465533167911</v>
      </c>
      <c r="E8">
        <f t="shared" si="2"/>
        <v>0.39945534466832089</v>
      </c>
      <c r="F8" s="4">
        <v>1.3734999999999999</v>
      </c>
      <c r="G8" s="5">
        <f t="shared" si="0"/>
        <v>1.3739825316782459</v>
      </c>
      <c r="H8">
        <f t="shared" si="3"/>
        <v>2.3283682051087005E-7</v>
      </c>
    </row>
    <row r="9" spans="1:11" x14ac:dyDescent="0.2">
      <c r="A9" s="2">
        <v>7</v>
      </c>
      <c r="B9" s="4">
        <v>18.100000000000001</v>
      </c>
      <c r="C9" s="4">
        <v>31.9</v>
      </c>
      <c r="D9">
        <f t="shared" si="1"/>
        <v>0.69969260091159058</v>
      </c>
      <c r="E9">
        <f t="shared" si="2"/>
        <v>0.30030739908840942</v>
      </c>
      <c r="F9" s="4">
        <v>1.3696999999999999</v>
      </c>
      <c r="G9" s="5">
        <f t="shared" si="0"/>
        <v>1.3703192842834295</v>
      </c>
      <c r="H9">
        <f t="shared" si="3"/>
        <v>3.8351302370292658E-7</v>
      </c>
    </row>
    <row r="10" spans="1:11" x14ac:dyDescent="0.2">
      <c r="A10" s="2">
        <v>8</v>
      </c>
      <c r="B10" s="4">
        <v>24.7</v>
      </c>
      <c r="C10" s="4">
        <v>25.3</v>
      </c>
      <c r="D10">
        <f t="shared" si="1"/>
        <v>0.8003570473271554</v>
      </c>
      <c r="E10">
        <f t="shared" si="2"/>
        <v>0.1996429526728446</v>
      </c>
      <c r="F10" s="4">
        <v>1.3635999999999999</v>
      </c>
      <c r="G10" s="5">
        <f t="shared" si="0"/>
        <v>1.3637122259117904</v>
      </c>
      <c r="H10">
        <f t="shared" si="3"/>
        <v>1.2594655277208591E-8</v>
      </c>
      <c r="J10" s="1" t="s">
        <v>15</v>
      </c>
      <c r="K10">
        <v>1.3755999999999999</v>
      </c>
    </row>
    <row r="11" spans="1:11" x14ac:dyDescent="0.2">
      <c r="A11" s="2">
        <v>9</v>
      </c>
      <c r="B11" s="4">
        <v>34.299999999999997</v>
      </c>
      <c r="C11" s="4">
        <v>15.7</v>
      </c>
      <c r="D11">
        <f t="shared" si="1"/>
        <v>0.89971060424743965</v>
      </c>
      <c r="E11">
        <f t="shared" si="2"/>
        <v>0.10028939575256035</v>
      </c>
      <c r="F11" s="4">
        <v>1.3533999999999999</v>
      </c>
      <c r="G11" s="5">
        <f t="shared" si="0"/>
        <v>1.3523435660416434</v>
      </c>
      <c r="H11">
        <f t="shared" si="3"/>
        <v>1.1160527083688434E-6</v>
      </c>
      <c r="J11" s="1" t="s">
        <v>16</v>
      </c>
      <c r="K11" s="5">
        <v>0.46559273461311435</v>
      </c>
    </row>
    <row r="12" spans="1:11" x14ac:dyDescent="0.2">
      <c r="B12" s="4">
        <v>50</v>
      </c>
      <c r="C12" s="4">
        <v>0</v>
      </c>
      <c r="D12">
        <v>1</v>
      </c>
      <c r="E12">
        <f t="shared" si="2"/>
        <v>0</v>
      </c>
      <c r="F12" s="7">
        <v>1.3320000000000001</v>
      </c>
      <c r="G12" s="5">
        <f t="shared" si="0"/>
        <v>1.3334418793403888</v>
      </c>
      <c r="H12">
        <f t="shared" si="3"/>
        <v>2.0790160322399027E-6</v>
      </c>
      <c r="J12" s="1" t="s">
        <v>6</v>
      </c>
      <c r="K12" s="5">
        <f>$K2+$K3*$K$11+($K4*$K$11^2)+($K5*$K$11^3+$K6*$K$11^4)</f>
        <v>1.375600059440411</v>
      </c>
    </row>
    <row r="13" spans="1:11" x14ac:dyDescent="0.2">
      <c r="G13" s="1" t="s">
        <v>8</v>
      </c>
      <c r="H13">
        <f>SUM(H2:H12)</f>
        <v>4.9179217776106062E-6</v>
      </c>
      <c r="J13" s="1" t="s">
        <v>7</v>
      </c>
      <c r="K13">
        <f>($K12-$K10)^2</f>
        <v>3.5331624643271687E-15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A14FC-568E-4647-AB65-BEFB0894007E}">
  <dimension ref="A1:D17"/>
  <sheetViews>
    <sheetView topLeftCell="A2" workbookViewId="0">
      <selection activeCell="I34" sqref="I34"/>
    </sheetView>
  </sheetViews>
  <sheetFormatPr baseColWidth="10" defaultRowHeight="16" x14ac:dyDescent="0.2"/>
  <sheetData>
    <row r="1" spans="1:4" x14ac:dyDescent="0.2">
      <c r="A1" s="1" t="s">
        <v>18</v>
      </c>
      <c r="B1" s="1" t="s">
        <v>19</v>
      </c>
      <c r="C1" s="1" t="s">
        <v>21</v>
      </c>
      <c r="D1" s="1" t="s">
        <v>22</v>
      </c>
    </row>
    <row r="2" spans="1:4" x14ac:dyDescent="0.2">
      <c r="A2">
        <v>-2.9E-4</v>
      </c>
      <c r="B2">
        <v>2.7799999999999999E-3</v>
      </c>
      <c r="C2">
        <v>373.18900000000002</v>
      </c>
      <c r="D2">
        <f>$C2-273.15</f>
        <v>100.03900000000004</v>
      </c>
    </row>
    <row r="3" spans="1:4" x14ac:dyDescent="0.2">
      <c r="A3">
        <v>2.017E-2</v>
      </c>
      <c r="B3">
        <v>0.20976</v>
      </c>
      <c r="C3">
        <v>366.85199999999998</v>
      </c>
      <c r="D3">
        <f t="shared" ref="D3:D17" si="0">$C3-273.15</f>
        <v>93.701999999999998</v>
      </c>
    </row>
    <row r="4" spans="1:4" x14ac:dyDescent="0.2">
      <c r="A4">
        <v>2.623E-2</v>
      </c>
      <c r="B4">
        <v>0.22499</v>
      </c>
      <c r="C4">
        <v>366.44</v>
      </c>
      <c r="D4">
        <f t="shared" si="0"/>
        <v>93.29000000000002</v>
      </c>
    </row>
    <row r="5" spans="1:4" x14ac:dyDescent="0.2">
      <c r="A5">
        <v>4.1009999999999998E-2</v>
      </c>
      <c r="B5">
        <v>0.32538</v>
      </c>
      <c r="C5">
        <v>362.98399999999998</v>
      </c>
      <c r="D5">
        <f t="shared" si="0"/>
        <v>89.834000000000003</v>
      </c>
    </row>
    <row r="6" spans="1:4" x14ac:dyDescent="0.2">
      <c r="A6">
        <v>5.0070000000000003E-2</v>
      </c>
      <c r="B6">
        <v>0.34061999999999998</v>
      </c>
      <c r="C6">
        <v>362.654</v>
      </c>
      <c r="D6">
        <f t="shared" si="0"/>
        <v>89.504000000000019</v>
      </c>
    </row>
    <row r="7" spans="1:4" x14ac:dyDescent="0.2">
      <c r="A7">
        <v>9.5799999999999996E-2</v>
      </c>
      <c r="B7">
        <v>0.38022</v>
      </c>
      <c r="C7">
        <v>361.66699999999997</v>
      </c>
      <c r="D7">
        <f t="shared" si="0"/>
        <v>88.516999999999996</v>
      </c>
    </row>
    <row r="8" spans="1:4" x14ac:dyDescent="0.2">
      <c r="A8">
        <v>0.19056000000000001</v>
      </c>
      <c r="B8">
        <v>0.38932</v>
      </c>
      <c r="C8">
        <v>361.173</v>
      </c>
      <c r="D8">
        <f t="shared" si="0"/>
        <v>88.023000000000025</v>
      </c>
    </row>
    <row r="9" spans="1:4" x14ac:dyDescent="0.2">
      <c r="A9">
        <v>0.29143000000000002</v>
      </c>
      <c r="B9">
        <v>0.40458</v>
      </c>
      <c r="C9">
        <v>360.92599999999999</v>
      </c>
      <c r="D9">
        <f t="shared" si="0"/>
        <v>87.77600000000001</v>
      </c>
    </row>
    <row r="10" spans="1:4" x14ac:dyDescent="0.2">
      <c r="A10">
        <v>0.50546000000000002</v>
      </c>
      <c r="B10">
        <v>0.41066999999999998</v>
      </c>
      <c r="C10">
        <v>360.76100000000002</v>
      </c>
      <c r="D10">
        <f t="shared" si="0"/>
        <v>87.611000000000047</v>
      </c>
    </row>
    <row r="11" spans="1:4" x14ac:dyDescent="0.2">
      <c r="A11">
        <v>0.63093999999999995</v>
      </c>
      <c r="B11">
        <v>0.45349</v>
      </c>
      <c r="C11">
        <v>360.84399999999999</v>
      </c>
      <c r="D11">
        <f t="shared" si="0"/>
        <v>87.694000000000017</v>
      </c>
    </row>
    <row r="12" spans="1:4" x14ac:dyDescent="0.2">
      <c r="A12">
        <v>0.69830000000000003</v>
      </c>
      <c r="B12">
        <v>0.49942999999999999</v>
      </c>
      <c r="C12">
        <v>361.255</v>
      </c>
      <c r="D12">
        <f t="shared" si="0"/>
        <v>88.105000000000018</v>
      </c>
    </row>
    <row r="13" spans="1:4" x14ac:dyDescent="0.2">
      <c r="A13">
        <v>0.70748999999999995</v>
      </c>
      <c r="B13">
        <v>0.5454</v>
      </c>
      <c r="C13">
        <v>361.91399999999999</v>
      </c>
      <c r="D13">
        <f t="shared" si="0"/>
        <v>88.76400000000001</v>
      </c>
    </row>
    <row r="14" spans="1:4" x14ac:dyDescent="0.2">
      <c r="A14">
        <v>0.80559000000000003</v>
      </c>
      <c r="B14">
        <v>0.63127999999999995</v>
      </c>
      <c r="C14">
        <v>363.56</v>
      </c>
      <c r="D14">
        <f t="shared" si="0"/>
        <v>90.410000000000025</v>
      </c>
    </row>
    <row r="15" spans="1:4" x14ac:dyDescent="0.2">
      <c r="A15">
        <v>0.90383999999999998</v>
      </c>
      <c r="B15">
        <v>0.77234000000000003</v>
      </c>
      <c r="C15">
        <v>366.11099999999999</v>
      </c>
      <c r="D15">
        <f t="shared" si="0"/>
        <v>92.961000000000013</v>
      </c>
    </row>
    <row r="16" spans="1:4" x14ac:dyDescent="0.2">
      <c r="A16">
        <v>0.95001000000000002</v>
      </c>
      <c r="B16">
        <v>0.87353999999999998</v>
      </c>
      <c r="C16">
        <v>367.92200000000003</v>
      </c>
      <c r="D16">
        <f t="shared" si="0"/>
        <v>94.772000000000048</v>
      </c>
    </row>
    <row r="17" spans="1:4" x14ac:dyDescent="0.2">
      <c r="A17">
        <v>0.99927999999999995</v>
      </c>
      <c r="B17">
        <v>1.0023500000000001</v>
      </c>
      <c r="C17">
        <v>370.39100000000002</v>
      </c>
      <c r="D17">
        <f t="shared" si="0"/>
        <v>97.241000000000042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BDF7-70A6-4E40-BCEC-629DDFF18B4F}">
  <dimension ref="A1:D17"/>
  <sheetViews>
    <sheetView workbookViewId="0">
      <selection activeCell="J16" sqref="J16"/>
    </sheetView>
  </sheetViews>
  <sheetFormatPr baseColWidth="10" defaultRowHeight="16" x14ac:dyDescent="0.2"/>
  <sheetData>
    <row r="1" spans="1:4" x14ac:dyDescent="0.2">
      <c r="A1" s="1" t="s">
        <v>5</v>
      </c>
      <c r="B1" s="1" t="s">
        <v>17</v>
      </c>
      <c r="D1" s="1" t="s">
        <v>20</v>
      </c>
    </row>
    <row r="2" spans="1:4" x14ac:dyDescent="0.2">
      <c r="A2">
        <v>-2.9E-4</v>
      </c>
      <c r="B2">
        <v>2.7799999999999999E-3</v>
      </c>
      <c r="C2">
        <v>0</v>
      </c>
      <c r="D2">
        <v>0</v>
      </c>
    </row>
    <row r="3" spans="1:4" x14ac:dyDescent="0.2">
      <c r="A3">
        <v>2.017E-2</v>
      </c>
      <c r="B3">
        <v>0.20976</v>
      </c>
      <c r="C3">
        <v>1</v>
      </c>
      <c r="D3">
        <v>1</v>
      </c>
    </row>
    <row r="4" spans="1:4" x14ac:dyDescent="0.2">
      <c r="A4">
        <v>2.623E-2</v>
      </c>
      <c r="B4">
        <v>0.22499</v>
      </c>
    </row>
    <row r="5" spans="1:4" x14ac:dyDescent="0.2">
      <c r="A5">
        <v>4.1009999999999998E-2</v>
      </c>
      <c r="B5">
        <v>0.32538</v>
      </c>
    </row>
    <row r="6" spans="1:4" x14ac:dyDescent="0.2">
      <c r="A6">
        <v>5.0070000000000003E-2</v>
      </c>
      <c r="B6">
        <v>0.34061999999999998</v>
      </c>
    </row>
    <row r="7" spans="1:4" x14ac:dyDescent="0.2">
      <c r="A7">
        <v>9.5799999999999996E-2</v>
      </c>
      <c r="B7">
        <v>0.38022</v>
      </c>
    </row>
    <row r="8" spans="1:4" x14ac:dyDescent="0.2">
      <c r="A8">
        <v>0.19056000000000001</v>
      </c>
      <c r="B8">
        <v>0.38932</v>
      </c>
    </row>
    <row r="9" spans="1:4" x14ac:dyDescent="0.2">
      <c r="A9">
        <v>0.29143000000000002</v>
      </c>
      <c r="B9">
        <v>0.40458</v>
      </c>
    </row>
    <row r="10" spans="1:4" x14ac:dyDescent="0.2">
      <c r="A10">
        <v>0.50546000000000002</v>
      </c>
      <c r="B10">
        <v>0.41066999999999998</v>
      </c>
    </row>
    <row r="11" spans="1:4" x14ac:dyDescent="0.2">
      <c r="A11">
        <v>0.63093999999999995</v>
      </c>
      <c r="B11">
        <v>0.45349</v>
      </c>
    </row>
    <row r="12" spans="1:4" x14ac:dyDescent="0.2">
      <c r="A12">
        <v>0.69830000000000003</v>
      </c>
      <c r="B12">
        <v>0.49942999999999999</v>
      </c>
    </row>
    <row r="13" spans="1:4" x14ac:dyDescent="0.2">
      <c r="A13">
        <v>0.70748999999999995</v>
      </c>
      <c r="B13">
        <v>0.5454</v>
      </c>
    </row>
    <row r="14" spans="1:4" x14ac:dyDescent="0.2">
      <c r="A14">
        <v>0.80559000000000003</v>
      </c>
      <c r="B14">
        <v>0.63127999999999995</v>
      </c>
    </row>
    <row r="15" spans="1:4" x14ac:dyDescent="0.2">
      <c r="A15">
        <v>0.90383999999999998</v>
      </c>
      <c r="B15">
        <v>0.77234000000000003</v>
      </c>
    </row>
    <row r="16" spans="1:4" x14ac:dyDescent="0.2">
      <c r="A16">
        <v>0.95001000000000002</v>
      </c>
      <c r="B16">
        <v>0.87353999999999998</v>
      </c>
    </row>
    <row r="17" spans="1:2" x14ac:dyDescent="0.2">
      <c r="A17">
        <v>0.99927999999999995</v>
      </c>
      <c r="B17">
        <v>1.0023500000000001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9F74-6F4A-C145-99FC-89F112A33D9B}">
  <dimension ref="A1:F7"/>
  <sheetViews>
    <sheetView tabSelected="1" workbookViewId="0">
      <selection activeCell="E2" sqref="E2"/>
    </sheetView>
  </sheetViews>
  <sheetFormatPr baseColWidth="10" defaultRowHeight="16" x14ac:dyDescent="0.2"/>
  <sheetData>
    <row r="1" spans="1:6" x14ac:dyDescent="0.2">
      <c r="A1" s="1" t="s">
        <v>23</v>
      </c>
      <c r="B1" s="1" t="s">
        <v>18</v>
      </c>
      <c r="C1" s="1" t="s">
        <v>24</v>
      </c>
      <c r="D1" s="1" t="s">
        <v>19</v>
      </c>
      <c r="E1" s="1" t="s">
        <v>21</v>
      </c>
      <c r="F1" s="1" t="s">
        <v>22</v>
      </c>
    </row>
    <row r="2" spans="1:6" x14ac:dyDescent="0.2">
      <c r="A2">
        <v>1.377</v>
      </c>
      <c r="B2" s="5">
        <v>0.53555455022284293</v>
      </c>
      <c r="C2">
        <v>1.3755999999999999</v>
      </c>
      <c r="D2" s="5">
        <v>0.46559273461311435</v>
      </c>
      <c r="E2">
        <f>$F2+273.15</f>
        <v>362.54999999999995</v>
      </c>
      <c r="F2">
        <v>89.4</v>
      </c>
    </row>
    <row r="3" spans="1:6" x14ac:dyDescent="0.2">
      <c r="A3">
        <v>1.379</v>
      </c>
      <c r="B3" s="5">
        <v>0.64163863303512136</v>
      </c>
      <c r="C3">
        <v>1.3763000000000001</v>
      </c>
      <c r="D3" s="5">
        <v>0.49942447432697956</v>
      </c>
      <c r="E3">
        <f>$F3+273.15</f>
        <v>363.04999999999995</v>
      </c>
      <c r="F3">
        <v>89.9</v>
      </c>
    </row>
    <row r="4" spans="1:6" x14ac:dyDescent="0.2">
      <c r="A4">
        <v>1.3802000000000001</v>
      </c>
      <c r="B4" s="5">
        <v>0.70348831859811767</v>
      </c>
      <c r="C4">
        <v>1.3771</v>
      </c>
      <c r="D4" s="5">
        <v>0.54083744638332165</v>
      </c>
      <c r="E4">
        <f>$F4+273.15</f>
        <v>363.54999999999995</v>
      </c>
      <c r="F4">
        <v>90.4</v>
      </c>
    </row>
    <row r="5" spans="1:6" x14ac:dyDescent="0.2">
      <c r="A5">
        <v>1.3812</v>
      </c>
      <c r="B5" s="5">
        <v>0.75551101150684985</v>
      </c>
      <c r="C5">
        <v>1.3781000000000001</v>
      </c>
      <c r="D5" s="5">
        <v>0.59416898988198008</v>
      </c>
      <c r="E5">
        <f>$F5+273.15</f>
        <v>364.34999999999997</v>
      </c>
      <c r="F5">
        <v>91.2</v>
      </c>
    </row>
    <row r="6" spans="1:6" x14ac:dyDescent="0.2">
      <c r="A6">
        <v>1.3825000000000001</v>
      </c>
      <c r="B6" s="5">
        <v>0.83249204573082303</v>
      </c>
      <c r="C6">
        <v>1.3788</v>
      </c>
      <c r="D6" s="5">
        <v>0.63118372193870032</v>
      </c>
      <c r="E6">
        <f>$F6+273.15</f>
        <v>367.34999999999997</v>
      </c>
      <c r="F6">
        <v>94.2</v>
      </c>
    </row>
    <row r="7" spans="1:6" x14ac:dyDescent="0.2">
      <c r="A7">
        <v>1.3821000000000001</v>
      </c>
      <c r="B7" s="5">
        <v>0.80638392343020737</v>
      </c>
      <c r="C7">
        <v>1.3809499999999999</v>
      </c>
      <c r="D7" s="5">
        <v>0.74227931672358072</v>
      </c>
      <c r="E7">
        <f>$F7+273.15</f>
        <v>370.25</v>
      </c>
      <c r="F7">
        <v>97.1</v>
      </c>
    </row>
  </sheetData>
  <sortState xmlns:xlrd2="http://schemas.microsoft.com/office/spreadsheetml/2017/richdata2" ref="A2:F7">
    <sortCondition ref="F2:F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calibration</vt:lpstr>
      <vt:lpstr>lit</vt:lpstr>
      <vt:lpstr>McCabe-Thiele</vt:lpstr>
      <vt:lpstr>data</vt:lpstr>
      <vt:lpstr>data!fig_az_liq</vt:lpstr>
      <vt:lpstr>lit!fig_az_liq</vt:lpstr>
      <vt:lpstr>data!fig_az_vap</vt:lpstr>
      <vt:lpstr>lit!fig_az_vap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Toffoli</dc:creator>
  <cp:lastModifiedBy>Daniele Toffoli</cp:lastModifiedBy>
  <cp:lastPrinted>2022-11-11T13:37:21Z</cp:lastPrinted>
  <dcterms:created xsi:type="dcterms:W3CDTF">2022-11-10T16:26:05Z</dcterms:created>
  <dcterms:modified xsi:type="dcterms:W3CDTF">2022-11-11T17:33:29Z</dcterms:modified>
</cp:coreProperties>
</file>