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Valori" sheetId="3" r:id="rId1"/>
    <sheet name="Reddito Usufruttuario" sheetId="2" r:id="rId2"/>
    <sheet name="Reddito Netto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 l="1"/>
  <c r="B10" i="3" s="1"/>
  <c r="B14" i="3" s="1"/>
  <c r="C24" i="2"/>
  <c r="C23" i="2"/>
  <c r="C36" i="2" s="1"/>
  <c r="B5" i="2"/>
  <c r="C25" i="2" s="1"/>
  <c r="B18" i="3" l="1"/>
  <c r="C30" i="2"/>
  <c r="C33" i="2"/>
  <c r="C34" i="2"/>
  <c r="C31" i="2"/>
  <c r="C35" i="2"/>
  <c r="C29" i="2"/>
  <c r="C26" i="2"/>
  <c r="C32" i="2"/>
  <c r="C37" i="2" l="1"/>
  <c r="C38" i="2" s="1"/>
  <c r="C40" i="2" s="1"/>
  <c r="B3" i="3" l="1"/>
  <c r="B19" i="3" s="1"/>
  <c r="B5" i="3" l="1"/>
  <c r="B15" i="3" s="1"/>
  <c r="B16" i="3" s="1"/>
  <c r="B20" i="3"/>
  <c r="B21" i="3" s="1"/>
  <c r="B5" i="1"/>
  <c r="C25" i="1" s="1"/>
  <c r="C24" i="1"/>
  <c r="C23" i="1"/>
  <c r="C33" i="1" l="1"/>
  <c r="C29" i="1"/>
  <c r="C36" i="1"/>
  <c r="C35" i="1"/>
  <c r="C31" i="1"/>
  <c r="C30" i="1"/>
  <c r="C32" i="1"/>
  <c r="C34" i="1"/>
  <c r="C26" i="1"/>
  <c r="C37" i="1" l="1"/>
  <c r="C38" i="1" s="1"/>
  <c r="C40" i="1" s="1"/>
  <c r="C44" i="1" s="1"/>
</calcChain>
</file>

<file path=xl/sharedStrings.xml><?xml version="1.0" encoding="utf-8"?>
<sst xmlns="http://schemas.openxmlformats.org/spreadsheetml/2006/main" count="123" uniqueCount="66">
  <si>
    <t>Interessi su canoni anticipati</t>
  </si>
  <si>
    <t>Sfitto</t>
  </si>
  <si>
    <t>Inesigibilità</t>
  </si>
  <si>
    <t>Parametri di iput</t>
  </si>
  <si>
    <t>Quota sfitto</t>
  </si>
  <si>
    <t>Quota inesigibilità</t>
  </si>
  <si>
    <t>Cauzione</t>
  </si>
  <si>
    <t>Tasso Interesse attivo</t>
  </si>
  <si>
    <t>Tasso interesse legale</t>
  </si>
  <si>
    <t>Tasso interesse passivo</t>
  </si>
  <si>
    <t>Interessi su cauzione</t>
  </si>
  <si>
    <t>Canone annuo locazione</t>
  </si>
  <si>
    <t>Canone mensile anticipato</t>
  </si>
  <si>
    <t>Cauzione anticipata</t>
  </si>
  <si>
    <t>Massimo tre canoni</t>
  </si>
  <si>
    <t>Assicurazione</t>
  </si>
  <si>
    <t>Quota assicurazione</t>
  </si>
  <si>
    <t>Canone annuo</t>
  </si>
  <si>
    <t>Canone annuo/Cedolare secca</t>
  </si>
  <si>
    <t>Imposte</t>
  </si>
  <si>
    <t>Importi (€)</t>
  </si>
  <si>
    <t>Importi/aliquote</t>
  </si>
  <si>
    <t>Note</t>
  </si>
  <si>
    <t>Reddito padronale lordo</t>
  </si>
  <si>
    <t>Reintegrazione</t>
  </si>
  <si>
    <t>Quota reintegrazione</t>
  </si>
  <si>
    <t xml:space="preserve">Quota manutenzione </t>
  </si>
  <si>
    <t>Manutenzione</t>
  </si>
  <si>
    <t>Spese amministrazione</t>
  </si>
  <si>
    <t>Quote</t>
  </si>
  <si>
    <t>Locali</t>
  </si>
  <si>
    <t>Reddito</t>
  </si>
  <si>
    <t>Interessi su anticipazioni</t>
  </si>
  <si>
    <t>Spese annue antipate (Sa,Qa,Qm,IL)</t>
  </si>
  <si>
    <t>Spese totali</t>
  </si>
  <si>
    <t>RICAVI</t>
  </si>
  <si>
    <t>SPESE</t>
  </si>
  <si>
    <t>Imposte sul reddito</t>
  </si>
  <si>
    <t>Imposte locali TASI/IMU</t>
  </si>
  <si>
    <t>STIMA PER CAPITALIZZAZIONE DEL REDDITO</t>
  </si>
  <si>
    <t>CALCOLO DEL REDDITO NETTO DA LOCAZIONE</t>
  </si>
  <si>
    <t>REDDITO NETTO</t>
  </si>
  <si>
    <t>SAGGIO DI CAPITALIZZAZIONE</t>
  </si>
  <si>
    <t>VALORE DI MERCATO</t>
  </si>
  <si>
    <t>Valore diritto usufrutto</t>
  </si>
  <si>
    <t>Durata residua (anni)</t>
  </si>
  <si>
    <t>Reddito usufruttuario (€/anno)</t>
  </si>
  <si>
    <t>Saggio intreresse (%)</t>
  </si>
  <si>
    <t>Valore della nuda proprietà</t>
  </si>
  <si>
    <t>Saggio capitalizzazione (%)</t>
  </si>
  <si>
    <t>Metodo A: Vm - Vdu</t>
  </si>
  <si>
    <t>Metodo B: DCF</t>
  </si>
  <si>
    <t>Reddito netto medio (€/anno)</t>
  </si>
  <si>
    <t>Valore capitale attuale (€)</t>
  </si>
  <si>
    <t>Valore attuale spese (€)</t>
  </si>
  <si>
    <t>Valore nuda proprietà (€)</t>
  </si>
  <si>
    <t>Valore del diritto usufrutto (€)</t>
  </si>
  <si>
    <t>Valore di mercato (€)</t>
  </si>
  <si>
    <t>Valore mercato (€)</t>
  </si>
  <si>
    <t>Valore diritto usufrutto (€)</t>
  </si>
  <si>
    <t>Improduttività</t>
  </si>
  <si>
    <t>Importi/ aliquote</t>
  </si>
  <si>
    <t>REDDITO USUFRUTTUARIO</t>
  </si>
  <si>
    <t>CALCOLO DEL REDDITO DELL'USUFRUTTUARIO</t>
  </si>
  <si>
    <t>Valore della piena proprietà</t>
  </si>
  <si>
    <t>Spese  nudo proprietario (€/anno)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</si>
</sst>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0.0%"/>
    <numFmt numFmtId="166" formatCode="_-* #,##0.0\ _€_-;\-* #,##0.0\ _€_-;_-* &quot;-&quot;??\ _€_-;_-@_-"/>
    <numFmt numFmtId="167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 wrapText="1"/>
    </xf>
    <xf numFmtId="0" fontId="0" fillId="0" borderId="0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left" wrapText="1"/>
    </xf>
    <xf numFmtId="0" fontId="0" fillId="0" borderId="5" xfId="0" applyBorder="1"/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 wrapText="1"/>
    </xf>
    <xf numFmtId="0" fontId="0" fillId="0" borderId="7" xfId="0" applyBorder="1" applyAlignment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left" wrapText="1"/>
    </xf>
    <xf numFmtId="0" fontId="0" fillId="0" borderId="10" xfId="0" applyBorder="1" applyAlignment="1"/>
    <xf numFmtId="0" fontId="0" fillId="0" borderId="10" xfId="0" applyBorder="1"/>
    <xf numFmtId="0" fontId="0" fillId="0" borderId="11" xfId="0" applyBorder="1"/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/>
    </xf>
    <xf numFmtId="0" fontId="0" fillId="0" borderId="4" xfId="0" applyFill="1" applyBorder="1" applyAlignment="1">
      <alignment horizontal="left" wrapText="1"/>
    </xf>
    <xf numFmtId="0" fontId="0" fillId="0" borderId="5" xfId="0" applyBorder="1" applyAlignment="1"/>
    <xf numFmtId="0" fontId="0" fillId="0" borderId="4" xfId="0" applyBorder="1"/>
    <xf numFmtId="164" fontId="0" fillId="0" borderId="5" xfId="1" applyFont="1" applyBorder="1" applyAlignment="1"/>
    <xf numFmtId="164" fontId="1" fillId="0" borderId="5" xfId="1" applyFont="1" applyBorder="1" applyAlignment="1"/>
    <xf numFmtId="0" fontId="0" fillId="0" borderId="6" xfId="0" applyBorder="1"/>
    <xf numFmtId="0" fontId="0" fillId="0" borderId="7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horizontal="left"/>
    </xf>
    <xf numFmtId="164" fontId="0" fillId="0" borderId="3" xfId="1" applyFont="1" applyBorder="1" applyAlignment="1"/>
    <xf numFmtId="0" fontId="0" fillId="0" borderId="7" xfId="0" applyFill="1" applyBorder="1" applyAlignment="1">
      <alignment horizontal="left"/>
    </xf>
    <xf numFmtId="164" fontId="0" fillId="0" borderId="8" xfId="1" applyFont="1" applyBorder="1" applyAlignment="1"/>
    <xf numFmtId="0" fontId="0" fillId="0" borderId="1" xfId="0" applyBorder="1"/>
    <xf numFmtId="164" fontId="0" fillId="0" borderId="8" xfId="1" applyFont="1" applyBorder="1" applyAlignment="1">
      <alignment vertical="center"/>
    </xf>
    <xf numFmtId="0" fontId="0" fillId="0" borderId="11" xfId="0" applyBorder="1" applyAlignment="1"/>
    <xf numFmtId="0" fontId="0" fillId="0" borderId="9" xfId="0" applyFill="1" applyBorder="1"/>
    <xf numFmtId="0" fontId="2" fillId="0" borderId="6" xfId="0" applyFont="1" applyFill="1" applyBorder="1" applyAlignment="1">
      <alignment horizontal="left" wrapText="1"/>
    </xf>
    <xf numFmtId="0" fontId="2" fillId="0" borderId="7" xfId="0" applyFont="1" applyBorder="1" applyAlignment="1">
      <alignment horizontal="right"/>
    </xf>
    <xf numFmtId="164" fontId="2" fillId="0" borderId="8" xfId="1" applyFont="1" applyBorder="1" applyAlignment="1"/>
    <xf numFmtId="0" fontId="2" fillId="0" borderId="9" xfId="0" applyFont="1" applyBorder="1"/>
    <xf numFmtId="0" fontId="2" fillId="0" borderId="10" xfId="0" applyFont="1" applyBorder="1" applyAlignment="1">
      <alignment horizontal="right"/>
    </xf>
    <xf numFmtId="164" fontId="2" fillId="0" borderId="11" xfId="0" applyNumberFormat="1" applyFont="1" applyBorder="1" applyAlignment="1"/>
    <xf numFmtId="165" fontId="2" fillId="0" borderId="11" xfId="2" applyNumberFormat="1" applyFont="1" applyBorder="1" applyAlignment="1">
      <alignment horizontal="center"/>
    </xf>
    <xf numFmtId="167" fontId="2" fillId="0" borderId="11" xfId="1" applyNumberFormat="1" applyFont="1" applyBorder="1" applyAlignment="1"/>
    <xf numFmtId="164" fontId="0" fillId="0" borderId="0" xfId="0" applyNumberFormat="1"/>
    <xf numFmtId="164" fontId="0" fillId="0" borderId="0" xfId="1" applyFont="1"/>
    <xf numFmtId="166" fontId="0" fillId="0" borderId="13" xfId="1" applyNumberFormat="1" applyFont="1" applyBorder="1" applyAlignment="1">
      <alignment horizontal="right"/>
    </xf>
    <xf numFmtId="165" fontId="0" fillId="0" borderId="13" xfId="2" applyNumberFormat="1" applyFont="1" applyBorder="1" applyAlignment="1">
      <alignment horizontal="right" vertical="center"/>
    </xf>
    <xf numFmtId="165" fontId="0" fillId="0" borderId="14" xfId="2" applyNumberFormat="1" applyFont="1" applyBorder="1" applyAlignment="1">
      <alignment horizontal="right" vertical="center"/>
    </xf>
    <xf numFmtId="0" fontId="0" fillId="0" borderId="12" xfId="0" applyBorder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0" fillId="0" borderId="1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5" xfId="0" applyBorder="1" applyAlignment="1">
      <alignment horizontal="right" wrapText="1"/>
    </xf>
    <xf numFmtId="0" fontId="0" fillId="0" borderId="15" xfId="0" applyBorder="1"/>
    <xf numFmtId="164" fontId="0" fillId="0" borderId="13" xfId="0" applyNumberFormat="1" applyBorder="1" applyAlignment="1">
      <alignment horizontal="right" vertical="center"/>
    </xf>
    <xf numFmtId="165" fontId="0" fillId="0" borderId="13" xfId="2" applyNumberFormat="1" applyFont="1" applyBorder="1"/>
    <xf numFmtId="164" fontId="0" fillId="0" borderId="14" xfId="1" applyFont="1" applyBorder="1"/>
    <xf numFmtId="0" fontId="2" fillId="0" borderId="0" xfId="0" applyFont="1"/>
    <xf numFmtId="0" fontId="3" fillId="0" borderId="0" xfId="0" applyFont="1"/>
    <xf numFmtId="164" fontId="0" fillId="0" borderId="15" xfId="0" applyNumberFormat="1" applyBorder="1" applyAlignment="1">
      <alignment horizontal="right" vertical="center"/>
    </xf>
    <xf numFmtId="164" fontId="0" fillId="0" borderId="15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164" fontId="0" fillId="0" borderId="15" xfId="1" applyFont="1" applyBorder="1"/>
    <xf numFmtId="164" fontId="0" fillId="0" borderId="13" xfId="1" applyFont="1" applyBorder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sqref="A1:B21"/>
    </sheetView>
  </sheetViews>
  <sheetFormatPr defaultRowHeight="15" x14ac:dyDescent="0.25"/>
  <cols>
    <col min="1" max="1" width="37.42578125" customWidth="1"/>
    <col min="2" max="2" width="13.140625" bestFit="1" customWidth="1"/>
    <col min="3" max="3" width="9.42578125" bestFit="1" customWidth="1"/>
  </cols>
  <sheetData>
    <row r="1" spans="1:2" x14ac:dyDescent="0.25">
      <c r="A1" s="67" t="s">
        <v>44</v>
      </c>
    </row>
    <row r="2" spans="1:2" x14ac:dyDescent="0.25">
      <c r="A2" s="37" t="s">
        <v>45</v>
      </c>
      <c r="B2" s="63">
        <v>10</v>
      </c>
    </row>
    <row r="3" spans="1:2" x14ac:dyDescent="0.25">
      <c r="A3" s="24" t="s">
        <v>46</v>
      </c>
      <c r="B3" s="64">
        <f>+'Reddito Usufruttuario'!C40</f>
        <v>3683.5</v>
      </c>
    </row>
    <row r="4" spans="1:2" x14ac:dyDescent="0.25">
      <c r="A4" s="24" t="s">
        <v>47</v>
      </c>
      <c r="B4" s="65">
        <v>3.5000000000000003E-2</v>
      </c>
    </row>
    <row r="5" spans="1:2" x14ac:dyDescent="0.25">
      <c r="A5" s="27" t="s">
        <v>56</v>
      </c>
      <c r="B5" s="66">
        <f>+$B$3*(((1+$B$4)^$B$2-1)/($B$4*(1+$B$4)^$B$2))</f>
        <v>30634.215705715829</v>
      </c>
    </row>
    <row r="7" spans="1:2" x14ac:dyDescent="0.25">
      <c r="A7" s="67" t="s">
        <v>64</v>
      </c>
    </row>
    <row r="8" spans="1:2" x14ac:dyDescent="0.25">
      <c r="A8" s="37" t="s">
        <v>52</v>
      </c>
      <c r="B8" s="69">
        <f>+'Reddito Netto'!C38</f>
        <v>3054.75</v>
      </c>
    </row>
    <row r="9" spans="1:2" x14ac:dyDescent="0.25">
      <c r="A9" s="24" t="s">
        <v>49</v>
      </c>
      <c r="B9" s="65">
        <v>3.5000000000000003E-2</v>
      </c>
    </row>
    <row r="10" spans="1:2" x14ac:dyDescent="0.25">
      <c r="A10" s="27" t="s">
        <v>57</v>
      </c>
      <c r="B10" s="66">
        <f>+B8/B9</f>
        <v>87278.57142857142</v>
      </c>
    </row>
    <row r="11" spans="1:2" x14ac:dyDescent="0.25">
      <c r="B11" s="50"/>
    </row>
    <row r="12" spans="1:2" x14ac:dyDescent="0.25">
      <c r="A12" s="67" t="s">
        <v>48</v>
      </c>
      <c r="B12" s="50"/>
    </row>
    <row r="13" spans="1:2" x14ac:dyDescent="0.25">
      <c r="A13" s="68" t="s">
        <v>50</v>
      </c>
    </row>
    <row r="14" spans="1:2" x14ac:dyDescent="0.25">
      <c r="A14" s="37" t="s">
        <v>58</v>
      </c>
      <c r="B14" s="70">
        <f>+B10</f>
        <v>87278.57142857142</v>
      </c>
    </row>
    <row r="15" spans="1:2" x14ac:dyDescent="0.25">
      <c r="A15" s="24" t="s">
        <v>59</v>
      </c>
      <c r="B15" s="71">
        <f>+B5</f>
        <v>30634.215705715829</v>
      </c>
    </row>
    <row r="16" spans="1:2" x14ac:dyDescent="0.25">
      <c r="A16" s="27" t="s">
        <v>55</v>
      </c>
      <c r="B16" s="72">
        <f>+B14-B15</f>
        <v>56644.355722855587</v>
      </c>
    </row>
    <row r="17" spans="1:3" x14ac:dyDescent="0.25">
      <c r="A17" s="68" t="s">
        <v>51</v>
      </c>
    </row>
    <row r="18" spans="1:3" x14ac:dyDescent="0.25">
      <c r="A18" s="37" t="s">
        <v>53</v>
      </c>
      <c r="B18" s="73">
        <f>+B10/(1+B9)^B2</f>
        <v>61873.421319426467</v>
      </c>
    </row>
    <row r="19" spans="1:3" x14ac:dyDescent="0.25">
      <c r="A19" s="24" t="s">
        <v>65</v>
      </c>
      <c r="B19" s="74">
        <f>+B3-B8</f>
        <v>628.75</v>
      </c>
      <c r="C19" s="49"/>
    </row>
    <row r="20" spans="1:3" x14ac:dyDescent="0.25">
      <c r="A20" s="24" t="s">
        <v>54</v>
      </c>
      <c r="B20" s="74">
        <f>+$B$19*(((1+$B$9)^$B$2-1)/($B$4*(1+$B$4)^$B$2))</f>
        <v>5229.0655965708775</v>
      </c>
    </row>
    <row r="21" spans="1:3" x14ac:dyDescent="0.25">
      <c r="A21" s="27" t="s">
        <v>55</v>
      </c>
      <c r="B21" s="66">
        <f>+B18-B20</f>
        <v>56644.355722855587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7" workbookViewId="0">
      <selection activeCell="A21" sqref="A21:C40"/>
    </sheetView>
  </sheetViews>
  <sheetFormatPr defaultRowHeight="15" customHeight="1" x14ac:dyDescent="0.25"/>
  <cols>
    <col min="1" max="1" width="26.28515625" customWidth="1"/>
    <col min="2" max="2" width="14" style="7" customWidth="1"/>
    <col min="3" max="3" width="11.7109375" style="1" bestFit="1" customWidth="1"/>
    <col min="5" max="5" width="11.42578125" customWidth="1"/>
  </cols>
  <sheetData>
    <row r="1" spans="1:5" ht="15" customHeight="1" x14ac:dyDescent="0.25">
      <c r="A1" s="55" t="s">
        <v>63</v>
      </c>
      <c r="B1" s="55"/>
      <c r="C1" s="55"/>
    </row>
    <row r="3" spans="1:5" ht="15" customHeight="1" x14ac:dyDescent="0.25">
      <c r="A3" s="16" t="s">
        <v>3</v>
      </c>
      <c r="B3" s="62" t="s">
        <v>21</v>
      </c>
      <c r="C3" s="17" t="s">
        <v>22</v>
      </c>
      <c r="D3" s="18"/>
      <c r="E3" s="19"/>
    </row>
    <row r="4" spans="1:5" ht="15" customHeight="1" x14ac:dyDescent="0.25">
      <c r="A4" s="9" t="s">
        <v>12</v>
      </c>
      <c r="B4" s="51">
        <v>500</v>
      </c>
      <c r="C4" s="2"/>
      <c r="D4" s="3"/>
      <c r="E4" s="10"/>
    </row>
    <row r="5" spans="1:5" ht="15" customHeight="1" x14ac:dyDescent="0.25">
      <c r="A5" s="9" t="s">
        <v>13</v>
      </c>
      <c r="B5" s="51">
        <f>+B4*3</f>
        <v>1500</v>
      </c>
      <c r="C5" s="2" t="s">
        <v>14</v>
      </c>
      <c r="D5" s="3"/>
      <c r="E5" s="10"/>
    </row>
    <row r="6" spans="1:5" ht="15" customHeight="1" x14ac:dyDescent="0.25">
      <c r="A6" s="9" t="s">
        <v>7</v>
      </c>
      <c r="B6" s="52">
        <v>0.01</v>
      </c>
      <c r="C6" s="4" t="s">
        <v>6</v>
      </c>
      <c r="D6" s="3"/>
      <c r="E6" s="10"/>
    </row>
    <row r="7" spans="1:5" ht="15" customHeight="1" x14ac:dyDescent="0.25">
      <c r="A7" s="9" t="s">
        <v>8</v>
      </c>
      <c r="B7" s="52">
        <v>1E-3</v>
      </c>
      <c r="C7" s="4" t="s">
        <v>6</v>
      </c>
      <c r="D7" s="3"/>
      <c r="E7" s="10"/>
    </row>
    <row r="8" spans="1:5" ht="15" customHeight="1" x14ac:dyDescent="0.25">
      <c r="A8" s="9" t="s">
        <v>9</v>
      </c>
      <c r="B8" s="52">
        <v>0.05</v>
      </c>
      <c r="C8" s="4" t="s">
        <v>33</v>
      </c>
      <c r="D8" s="3"/>
      <c r="E8" s="10"/>
    </row>
    <row r="9" spans="1:5" ht="15" customHeight="1" x14ac:dyDescent="0.25">
      <c r="A9" s="11" t="s">
        <v>28</v>
      </c>
      <c r="B9" s="52">
        <v>0.04</v>
      </c>
      <c r="C9" s="4" t="s">
        <v>17</v>
      </c>
      <c r="D9" s="3"/>
      <c r="E9" s="10"/>
    </row>
    <row r="10" spans="1:5" ht="15" customHeight="1" x14ac:dyDescent="0.25">
      <c r="A10" s="9" t="s">
        <v>4</v>
      </c>
      <c r="B10" s="52">
        <v>0.02</v>
      </c>
      <c r="C10" s="4" t="s">
        <v>17</v>
      </c>
      <c r="D10" s="3"/>
      <c r="E10" s="10"/>
    </row>
    <row r="11" spans="1:5" ht="15" customHeight="1" x14ac:dyDescent="0.25">
      <c r="A11" s="9" t="s">
        <v>5</v>
      </c>
      <c r="B11" s="52">
        <v>0.01</v>
      </c>
      <c r="C11" s="4" t="s">
        <v>17</v>
      </c>
      <c r="D11" s="3"/>
      <c r="E11" s="10"/>
    </row>
    <row r="12" spans="1:5" ht="15" customHeight="1" x14ac:dyDescent="0.25">
      <c r="A12" s="9" t="s">
        <v>16</v>
      </c>
      <c r="B12" s="52">
        <v>0</v>
      </c>
      <c r="C12" s="2" t="s">
        <v>17</v>
      </c>
      <c r="D12" s="3"/>
      <c r="E12" s="10"/>
    </row>
    <row r="13" spans="1:5" ht="15" customHeight="1" x14ac:dyDescent="0.25">
      <c r="A13" s="9" t="s">
        <v>26</v>
      </c>
      <c r="B13" s="52">
        <v>0.01</v>
      </c>
      <c r="C13" s="4" t="s">
        <v>17</v>
      </c>
      <c r="D13" s="3"/>
      <c r="E13" s="10"/>
    </row>
    <row r="14" spans="1:5" ht="15" customHeight="1" x14ac:dyDescent="0.25">
      <c r="A14" s="9" t="s">
        <v>25</v>
      </c>
      <c r="B14" s="52">
        <v>0</v>
      </c>
      <c r="C14" s="4" t="s">
        <v>17</v>
      </c>
      <c r="D14" s="3"/>
      <c r="E14" s="10"/>
    </row>
    <row r="15" spans="1:5" ht="15" customHeight="1" x14ac:dyDescent="0.25">
      <c r="A15" s="9" t="s">
        <v>37</v>
      </c>
      <c r="B15" s="52">
        <v>0.21</v>
      </c>
      <c r="C15" s="2" t="s">
        <v>18</v>
      </c>
      <c r="D15" s="3"/>
      <c r="E15" s="10"/>
    </row>
    <row r="16" spans="1:5" ht="15" customHeight="1" x14ac:dyDescent="0.25">
      <c r="A16" s="12" t="s">
        <v>38</v>
      </c>
      <c r="B16" s="53">
        <v>0.1</v>
      </c>
      <c r="C16" s="13" t="s">
        <v>17</v>
      </c>
      <c r="D16" s="14"/>
      <c r="E16" s="15"/>
    </row>
    <row r="19" spans="1:4" ht="15" customHeight="1" x14ac:dyDescent="0.25">
      <c r="A19" s="55" t="s">
        <v>63</v>
      </c>
      <c r="B19" s="55"/>
      <c r="C19" s="55"/>
    </row>
    <row r="20" spans="1:4" ht="15" customHeight="1" x14ac:dyDescent="0.25">
      <c r="A20" s="20"/>
      <c r="B20" s="20"/>
      <c r="C20" s="20"/>
    </row>
    <row r="21" spans="1:4" ht="15" customHeight="1" x14ac:dyDescent="0.25">
      <c r="A21" s="30"/>
      <c r="B21" s="31"/>
      <c r="C21" s="32" t="s">
        <v>20</v>
      </c>
    </row>
    <row r="22" spans="1:4" ht="15" customHeight="1" x14ac:dyDescent="0.25">
      <c r="A22" s="30" t="s">
        <v>35</v>
      </c>
      <c r="B22" s="29"/>
      <c r="C22" s="39"/>
    </row>
    <row r="23" spans="1:4" ht="15" customHeight="1" x14ac:dyDescent="0.25">
      <c r="A23" s="24" t="s">
        <v>11</v>
      </c>
      <c r="C23" s="25">
        <f>+B4*12</f>
        <v>6000</v>
      </c>
    </row>
    <row r="24" spans="1:4" ht="15" customHeight="1" x14ac:dyDescent="0.25">
      <c r="A24" s="24" t="s">
        <v>0</v>
      </c>
      <c r="C24" s="25">
        <f>+B4*6.5*B6</f>
        <v>32.5</v>
      </c>
    </row>
    <row r="25" spans="1:4" ht="15" customHeight="1" x14ac:dyDescent="0.25">
      <c r="A25" s="24" t="s">
        <v>10</v>
      </c>
      <c r="C25" s="25">
        <f>+B5*(B6-B7)</f>
        <v>13.500000000000002</v>
      </c>
    </row>
    <row r="26" spans="1:4" ht="15" customHeight="1" x14ac:dyDescent="0.25">
      <c r="A26" s="41" t="s">
        <v>23</v>
      </c>
      <c r="B26" s="42"/>
      <c r="C26" s="43">
        <f>SUM(C23:C25)</f>
        <v>6046</v>
      </c>
    </row>
    <row r="27" spans="1:4" ht="15" customHeight="1" x14ac:dyDescent="0.25">
      <c r="A27" s="22"/>
      <c r="C27" s="26"/>
    </row>
    <row r="28" spans="1:4" ht="15" customHeight="1" x14ac:dyDescent="0.25">
      <c r="A28" s="40" t="s">
        <v>36</v>
      </c>
      <c r="B28" s="29"/>
      <c r="C28" s="39"/>
      <c r="D28" s="3"/>
    </row>
    <row r="29" spans="1:4" ht="15" customHeight="1" x14ac:dyDescent="0.25">
      <c r="A29" s="27" t="s">
        <v>28</v>
      </c>
      <c r="B29" s="28"/>
      <c r="C29" s="38">
        <f>C23*B9</f>
        <v>240</v>
      </c>
      <c r="D29" s="3"/>
    </row>
    <row r="30" spans="1:4" ht="15" customHeight="1" x14ac:dyDescent="0.25">
      <c r="A30" s="56" t="s">
        <v>29</v>
      </c>
      <c r="B30" s="33" t="s">
        <v>15</v>
      </c>
      <c r="C30" s="34">
        <f>C23*B12</f>
        <v>0</v>
      </c>
      <c r="D30" s="3"/>
    </row>
    <row r="31" spans="1:4" ht="15" customHeight="1" x14ac:dyDescent="0.25">
      <c r="A31" s="57"/>
      <c r="B31" s="5" t="s">
        <v>24</v>
      </c>
      <c r="C31" s="25">
        <f>C23*B14</f>
        <v>0</v>
      </c>
      <c r="D31" s="3"/>
    </row>
    <row r="32" spans="1:4" ht="15" customHeight="1" x14ac:dyDescent="0.25">
      <c r="A32" s="58"/>
      <c r="B32" s="35" t="s">
        <v>27</v>
      </c>
      <c r="C32" s="36">
        <f>C23*B13</f>
        <v>60</v>
      </c>
      <c r="D32" s="3"/>
    </row>
    <row r="33" spans="1:4" ht="15" customHeight="1" x14ac:dyDescent="0.25">
      <c r="A33" s="59" t="s">
        <v>19</v>
      </c>
      <c r="B33" s="33" t="s">
        <v>30</v>
      </c>
      <c r="C33" s="34">
        <f>C23*B16</f>
        <v>600</v>
      </c>
      <c r="D33" s="3"/>
    </row>
    <row r="34" spans="1:4" ht="15" customHeight="1" x14ac:dyDescent="0.25">
      <c r="A34" s="60"/>
      <c r="B34" s="35" t="s">
        <v>31</v>
      </c>
      <c r="C34" s="36">
        <f>C23*B15</f>
        <v>1260</v>
      </c>
      <c r="D34" s="3"/>
    </row>
    <row r="35" spans="1:4" ht="15" customHeight="1" x14ac:dyDescent="0.25">
      <c r="A35" s="61" t="s">
        <v>60</v>
      </c>
      <c r="B35" s="21" t="s">
        <v>1</v>
      </c>
      <c r="C35" s="25">
        <f>+C23*B10</f>
        <v>120</v>
      </c>
      <c r="D35" s="3"/>
    </row>
    <row r="36" spans="1:4" ht="15" customHeight="1" x14ac:dyDescent="0.25">
      <c r="A36" s="61"/>
      <c r="B36" s="21" t="s">
        <v>2</v>
      </c>
      <c r="C36" s="25">
        <f>+C23*B11</f>
        <v>60</v>
      </c>
      <c r="D36" s="3"/>
    </row>
    <row r="37" spans="1:4" ht="15" customHeight="1" x14ac:dyDescent="0.25">
      <c r="A37" s="37" t="s">
        <v>32</v>
      </c>
      <c r="B37" s="8"/>
      <c r="C37" s="34">
        <f>+B8*(C33+C30+C29+C32)/2</f>
        <v>22.5</v>
      </c>
      <c r="D37" s="3"/>
    </row>
    <row r="38" spans="1:4" ht="15" customHeight="1" x14ac:dyDescent="0.25">
      <c r="A38" s="44" t="s">
        <v>34</v>
      </c>
      <c r="B38" s="45"/>
      <c r="C38" s="46">
        <f>SUM(C29:C37)</f>
        <v>2362.5</v>
      </c>
      <c r="D38" s="3"/>
    </row>
    <row r="39" spans="1:4" ht="15" customHeight="1" x14ac:dyDescent="0.25">
      <c r="A39" s="24"/>
      <c r="C39" s="23"/>
    </row>
    <row r="40" spans="1:4" ht="15" customHeight="1" x14ac:dyDescent="0.25">
      <c r="A40" s="44" t="s">
        <v>62</v>
      </c>
      <c r="B40" s="45"/>
      <c r="C40" s="46">
        <f>+C26-C38</f>
        <v>3683.5</v>
      </c>
    </row>
  </sheetData>
  <mergeCells count="5">
    <mergeCell ref="A19:C19"/>
    <mergeCell ref="A30:A32"/>
    <mergeCell ref="A33:A34"/>
    <mergeCell ref="A35:A36"/>
    <mergeCell ref="A1:C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7" workbookViewId="0">
      <selection activeCell="E31" sqref="E31"/>
    </sheetView>
  </sheetViews>
  <sheetFormatPr defaultRowHeight="15" customHeight="1" x14ac:dyDescent="0.25"/>
  <cols>
    <col min="1" max="1" width="26.28515625" customWidth="1"/>
    <col min="2" max="2" width="14" style="7" customWidth="1"/>
    <col min="3" max="3" width="11.7109375" style="1" bestFit="1" customWidth="1"/>
    <col min="5" max="5" width="11.42578125" customWidth="1"/>
  </cols>
  <sheetData>
    <row r="1" spans="1:5" ht="15" customHeight="1" x14ac:dyDescent="0.25">
      <c r="A1" t="s">
        <v>39</v>
      </c>
    </row>
    <row r="2" spans="1:5" ht="10.5" customHeight="1" x14ac:dyDescent="0.25"/>
    <row r="3" spans="1:5" ht="28.5" customHeight="1" x14ac:dyDescent="0.25">
      <c r="A3" s="16" t="s">
        <v>3</v>
      </c>
      <c r="B3" s="54" t="s">
        <v>61</v>
      </c>
      <c r="C3" s="17" t="s">
        <v>22</v>
      </c>
      <c r="D3" s="18"/>
      <c r="E3" s="19"/>
    </row>
    <row r="4" spans="1:5" ht="15" customHeight="1" x14ac:dyDescent="0.25">
      <c r="A4" s="9" t="s">
        <v>12</v>
      </c>
      <c r="B4" s="51">
        <v>500</v>
      </c>
      <c r="C4" s="2"/>
      <c r="D4" s="3"/>
      <c r="E4" s="10"/>
    </row>
    <row r="5" spans="1:5" ht="15" customHeight="1" x14ac:dyDescent="0.25">
      <c r="A5" s="9" t="s">
        <v>13</v>
      </c>
      <c r="B5" s="51">
        <f>+B4*3</f>
        <v>1500</v>
      </c>
      <c r="C5" s="2" t="s">
        <v>14</v>
      </c>
      <c r="D5" s="3"/>
      <c r="E5" s="10"/>
    </row>
    <row r="6" spans="1:5" ht="15" customHeight="1" x14ac:dyDescent="0.25">
      <c r="A6" s="9" t="s">
        <v>7</v>
      </c>
      <c r="B6" s="52">
        <v>0.01</v>
      </c>
      <c r="C6" s="4" t="s">
        <v>6</v>
      </c>
      <c r="D6" s="3"/>
      <c r="E6" s="10"/>
    </row>
    <row r="7" spans="1:5" ht="15" customHeight="1" x14ac:dyDescent="0.25">
      <c r="A7" s="9" t="s">
        <v>8</v>
      </c>
      <c r="B7" s="52">
        <v>1E-3</v>
      </c>
      <c r="C7" s="4" t="s">
        <v>6</v>
      </c>
      <c r="D7" s="3"/>
      <c r="E7" s="10"/>
    </row>
    <row r="8" spans="1:5" ht="15" customHeight="1" x14ac:dyDescent="0.25">
      <c r="A8" s="9" t="s">
        <v>9</v>
      </c>
      <c r="B8" s="52">
        <v>0.05</v>
      </c>
      <c r="C8" s="4" t="s">
        <v>33</v>
      </c>
      <c r="D8" s="3"/>
      <c r="E8" s="10"/>
    </row>
    <row r="9" spans="1:5" ht="15" customHeight="1" x14ac:dyDescent="0.25">
      <c r="A9" s="11" t="s">
        <v>28</v>
      </c>
      <c r="B9" s="52">
        <v>0.04</v>
      </c>
      <c r="C9" s="4" t="s">
        <v>17</v>
      </c>
      <c r="D9" s="3"/>
      <c r="E9" s="10"/>
    </row>
    <row r="10" spans="1:5" ht="15" customHeight="1" x14ac:dyDescent="0.25">
      <c r="A10" s="9" t="s">
        <v>4</v>
      </c>
      <c r="B10" s="52">
        <v>0.02</v>
      </c>
      <c r="C10" s="4" t="s">
        <v>17</v>
      </c>
      <c r="D10" s="3"/>
      <c r="E10" s="10"/>
    </row>
    <row r="11" spans="1:5" ht="15" customHeight="1" x14ac:dyDescent="0.25">
      <c r="A11" s="9" t="s">
        <v>5</v>
      </c>
      <c r="B11" s="52">
        <v>0.01</v>
      </c>
      <c r="C11" s="4" t="s">
        <v>17</v>
      </c>
      <c r="D11" s="3"/>
      <c r="E11" s="10"/>
    </row>
    <row r="12" spans="1:5" ht="15" customHeight="1" x14ac:dyDescent="0.25">
      <c r="A12" s="9" t="s">
        <v>16</v>
      </c>
      <c r="B12" s="52">
        <v>1.4999999999999999E-2</v>
      </c>
      <c r="C12" s="2" t="s">
        <v>17</v>
      </c>
      <c r="D12" s="3"/>
      <c r="E12" s="10"/>
    </row>
    <row r="13" spans="1:5" ht="15" customHeight="1" x14ac:dyDescent="0.25">
      <c r="A13" s="9" t="s">
        <v>26</v>
      </c>
      <c r="B13" s="52">
        <v>0.01</v>
      </c>
      <c r="C13" s="4" t="s">
        <v>17</v>
      </c>
      <c r="D13" s="3"/>
      <c r="E13" s="10"/>
    </row>
    <row r="14" spans="1:5" ht="15" customHeight="1" x14ac:dyDescent="0.25">
      <c r="A14" s="9" t="s">
        <v>25</v>
      </c>
      <c r="B14" s="52">
        <v>0.1</v>
      </c>
      <c r="C14" s="4" t="s">
        <v>17</v>
      </c>
      <c r="D14" s="3"/>
      <c r="E14" s="10"/>
    </row>
    <row r="15" spans="1:5" ht="15" customHeight="1" x14ac:dyDescent="0.25">
      <c r="A15" s="9" t="s">
        <v>37</v>
      </c>
      <c r="B15" s="52">
        <v>0.21</v>
      </c>
      <c r="C15" s="2" t="s">
        <v>18</v>
      </c>
      <c r="D15" s="3"/>
      <c r="E15" s="10"/>
    </row>
    <row r="16" spans="1:5" ht="15" customHeight="1" x14ac:dyDescent="0.25">
      <c r="A16" s="12" t="s">
        <v>38</v>
      </c>
      <c r="B16" s="53">
        <v>0.1</v>
      </c>
      <c r="C16" s="13" t="s">
        <v>17</v>
      </c>
      <c r="D16" s="14"/>
      <c r="E16" s="15"/>
    </row>
    <row r="19" spans="1:5" ht="15" customHeight="1" x14ac:dyDescent="0.25">
      <c r="A19" s="55" t="s">
        <v>40</v>
      </c>
      <c r="B19" s="55"/>
      <c r="C19" s="55"/>
    </row>
    <row r="20" spans="1:5" ht="15" customHeight="1" x14ac:dyDescent="0.25">
      <c r="A20" s="6"/>
      <c r="B20" s="6"/>
      <c r="C20" s="6"/>
    </row>
    <row r="21" spans="1:5" ht="15" customHeight="1" x14ac:dyDescent="0.25">
      <c r="A21" s="30"/>
      <c r="B21" s="31"/>
      <c r="C21" s="32" t="s">
        <v>20</v>
      </c>
    </row>
    <row r="22" spans="1:5" ht="15" customHeight="1" x14ac:dyDescent="0.25">
      <c r="A22" s="30" t="s">
        <v>35</v>
      </c>
      <c r="B22" s="29"/>
      <c r="C22" s="39"/>
    </row>
    <row r="23" spans="1:5" ht="15" customHeight="1" x14ac:dyDescent="0.25">
      <c r="A23" s="24" t="s">
        <v>11</v>
      </c>
      <c r="C23" s="25">
        <f>+B4*12</f>
        <v>6000</v>
      </c>
    </row>
    <row r="24" spans="1:5" ht="15" customHeight="1" x14ac:dyDescent="0.25">
      <c r="A24" s="24" t="s">
        <v>0</v>
      </c>
      <c r="C24" s="25">
        <f>+B4*6.5*B6</f>
        <v>32.5</v>
      </c>
    </row>
    <row r="25" spans="1:5" ht="15" customHeight="1" x14ac:dyDescent="0.25">
      <c r="A25" s="24" t="s">
        <v>10</v>
      </c>
      <c r="C25" s="25">
        <f>+B5*(B6-B7)</f>
        <v>13.500000000000002</v>
      </c>
    </row>
    <row r="26" spans="1:5" ht="15" customHeight="1" x14ac:dyDescent="0.25">
      <c r="A26" s="41" t="s">
        <v>23</v>
      </c>
      <c r="B26" s="42"/>
      <c r="C26" s="43">
        <f>SUM(C23:C25)</f>
        <v>6046</v>
      </c>
    </row>
    <row r="27" spans="1:5" ht="15" customHeight="1" x14ac:dyDescent="0.25">
      <c r="A27" s="22"/>
      <c r="C27" s="26"/>
    </row>
    <row r="28" spans="1:5" ht="15" customHeight="1" x14ac:dyDescent="0.25">
      <c r="A28" s="40" t="s">
        <v>36</v>
      </c>
      <c r="B28" s="29"/>
      <c r="C28" s="39"/>
      <c r="D28" s="3"/>
    </row>
    <row r="29" spans="1:5" ht="15" customHeight="1" x14ac:dyDescent="0.25">
      <c r="A29" s="27" t="s">
        <v>28</v>
      </c>
      <c r="B29" s="28"/>
      <c r="C29" s="38">
        <f>C23*B9</f>
        <v>240</v>
      </c>
      <c r="D29" s="3"/>
    </row>
    <row r="30" spans="1:5" ht="15" customHeight="1" x14ac:dyDescent="0.25">
      <c r="A30" s="56" t="s">
        <v>29</v>
      </c>
      <c r="B30" s="33" t="s">
        <v>15</v>
      </c>
      <c r="C30" s="34">
        <f>C23*B12</f>
        <v>90</v>
      </c>
      <c r="D30" s="3"/>
    </row>
    <row r="31" spans="1:5" ht="15" customHeight="1" x14ac:dyDescent="0.25">
      <c r="A31" s="57"/>
      <c r="B31" s="5" t="s">
        <v>24</v>
      </c>
      <c r="C31" s="25">
        <f>C23*B14</f>
        <v>600</v>
      </c>
      <c r="D31" s="3"/>
      <c r="E31" s="49"/>
    </row>
    <row r="32" spans="1:5" ht="15" customHeight="1" x14ac:dyDescent="0.25">
      <c r="A32" s="58"/>
      <c r="B32" s="35" t="s">
        <v>27</v>
      </c>
      <c r="C32" s="36">
        <f>C23*B13</f>
        <v>60</v>
      </c>
      <c r="D32" s="3"/>
    </row>
    <row r="33" spans="1:4" ht="15" customHeight="1" x14ac:dyDescent="0.25">
      <c r="A33" s="59" t="s">
        <v>19</v>
      </c>
      <c r="B33" s="33" t="s">
        <v>30</v>
      </c>
      <c r="C33" s="34">
        <f>C23*B16</f>
        <v>600</v>
      </c>
      <c r="D33" s="3"/>
    </row>
    <row r="34" spans="1:4" ht="15" customHeight="1" x14ac:dyDescent="0.25">
      <c r="A34" s="60"/>
      <c r="B34" s="35" t="s">
        <v>31</v>
      </c>
      <c r="C34" s="36">
        <f>C23*B15</f>
        <v>1260</v>
      </c>
      <c r="D34" s="3"/>
    </row>
    <row r="35" spans="1:4" ht="15" customHeight="1" x14ac:dyDescent="0.25">
      <c r="A35" s="61" t="s">
        <v>60</v>
      </c>
      <c r="B35" s="21" t="s">
        <v>1</v>
      </c>
      <c r="C35" s="25">
        <f>+C23*B10</f>
        <v>120</v>
      </c>
      <c r="D35" s="3"/>
    </row>
    <row r="36" spans="1:4" ht="15" customHeight="1" x14ac:dyDescent="0.25">
      <c r="A36" s="61"/>
      <c r="B36" s="21" t="s">
        <v>2</v>
      </c>
      <c r="C36" s="25">
        <f>+C23*B11</f>
        <v>60</v>
      </c>
      <c r="D36" s="3"/>
    </row>
    <row r="37" spans="1:4" ht="15" customHeight="1" x14ac:dyDescent="0.25">
      <c r="A37" s="37" t="s">
        <v>32</v>
      </c>
      <c r="B37" s="8"/>
      <c r="C37" s="34">
        <f>+B8*(C33+C30+C29+C32)/2</f>
        <v>24.75</v>
      </c>
      <c r="D37" s="3"/>
    </row>
    <row r="38" spans="1:4" ht="15" customHeight="1" x14ac:dyDescent="0.25">
      <c r="A38" s="44" t="s">
        <v>34</v>
      </c>
      <c r="B38" s="45"/>
      <c r="C38" s="46">
        <f>SUM(C29:C37)</f>
        <v>3054.75</v>
      </c>
      <c r="D38" s="3"/>
    </row>
    <row r="39" spans="1:4" ht="15" customHeight="1" x14ac:dyDescent="0.25">
      <c r="A39" s="24"/>
      <c r="C39" s="23"/>
    </row>
    <row r="40" spans="1:4" ht="15" customHeight="1" x14ac:dyDescent="0.25">
      <c r="A40" s="44" t="s">
        <v>41</v>
      </c>
      <c r="B40" s="45"/>
      <c r="C40" s="46">
        <f>+C26-C38</f>
        <v>2991.25</v>
      </c>
    </row>
    <row r="41" spans="1:4" ht="15" customHeight="1" x14ac:dyDescent="0.25">
      <c r="A41" s="24"/>
      <c r="C41" s="23"/>
    </row>
    <row r="42" spans="1:4" ht="15" customHeight="1" x14ac:dyDescent="0.25">
      <c r="A42" s="44" t="s">
        <v>42</v>
      </c>
      <c r="B42" s="45"/>
      <c r="C42" s="47">
        <v>3.5000000000000003E-2</v>
      </c>
    </row>
    <row r="43" spans="1:4" ht="15" customHeight="1" x14ac:dyDescent="0.25">
      <c r="A43" s="24"/>
      <c r="C43" s="23"/>
    </row>
    <row r="44" spans="1:4" ht="15" customHeight="1" x14ac:dyDescent="0.25">
      <c r="A44" s="44" t="s">
        <v>43</v>
      </c>
      <c r="B44" s="45"/>
      <c r="C44" s="48">
        <f>+C40/C42</f>
        <v>85464.28571428571</v>
      </c>
    </row>
  </sheetData>
  <mergeCells count="4">
    <mergeCell ref="A35:A36"/>
    <mergeCell ref="A19:C19"/>
    <mergeCell ref="A30:A32"/>
    <mergeCell ref="A33:A3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Valori</vt:lpstr>
      <vt:lpstr>Reddito Usufruttuario</vt:lpstr>
      <vt:lpstr>Reddito Netto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2020-05-15T16:00:32Z</dcterms:modified>
</cp:coreProperties>
</file>