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ca.pasqualotti\Documents\Tecnavi\Dewave\manzan\"/>
    </mc:Choice>
  </mc:AlternateContent>
  <xr:revisionPtr revIDLastSave="0" documentId="13_ncr:1_{F44D09FA-9339-4BFD-A976-770A25F918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" sheetId="3" r:id="rId1"/>
  </sheets>
  <definedNames>
    <definedName name="_xlnm.Print_Area" localSheetId="0">Report!$A$1:$O$201</definedName>
    <definedName name="holidays">OFFSET(#REF!,1,0,COUNTA(#REF!),1)</definedName>
    <definedName name="valuevx">42.314159</definedName>
    <definedName name="vertex42_copyright" hidden="1">"© 2012-2021 Vertex42 LLC"</definedName>
    <definedName name="vertex42_id" hidden="1">"earned-value-management.xlsx"</definedName>
    <definedName name="vertex42_title" hidden="1">"Earned Value Management Template"</definedName>
  </definedNames>
  <calcPr calcId="191029"/>
</workbook>
</file>

<file path=xl/calcChain.xml><?xml version="1.0" encoding="utf-8"?>
<calcChain xmlns="http://schemas.openxmlformats.org/spreadsheetml/2006/main">
  <c r="D206" i="3" l="1"/>
  <c r="D204" i="3"/>
  <c r="H139" i="3"/>
  <c r="I143" i="3"/>
  <c r="E128" i="3"/>
  <c r="F128" i="3"/>
  <c r="G128" i="3"/>
  <c r="H128" i="3"/>
  <c r="I128" i="3"/>
  <c r="J128" i="3"/>
  <c r="K128" i="3"/>
  <c r="L128" i="3"/>
  <c r="M128" i="3"/>
  <c r="N128" i="3"/>
  <c r="O128" i="3"/>
  <c r="D128" i="3"/>
  <c r="E124" i="3"/>
  <c r="F124" i="3"/>
  <c r="G124" i="3"/>
  <c r="H124" i="3"/>
  <c r="I124" i="3"/>
  <c r="J124" i="3"/>
  <c r="K124" i="3"/>
  <c r="L124" i="3"/>
  <c r="M124" i="3"/>
  <c r="N124" i="3"/>
  <c r="O124" i="3"/>
  <c r="D124" i="3"/>
  <c r="E120" i="3"/>
  <c r="F120" i="3"/>
  <c r="G120" i="3"/>
  <c r="H120" i="3"/>
  <c r="I120" i="3"/>
  <c r="J120" i="3"/>
  <c r="K120" i="3"/>
  <c r="L120" i="3"/>
  <c r="M120" i="3"/>
  <c r="N120" i="3"/>
  <c r="O120" i="3"/>
  <c r="D120" i="3"/>
  <c r="E116" i="3"/>
  <c r="F116" i="3"/>
  <c r="G116" i="3"/>
  <c r="H116" i="3"/>
  <c r="I116" i="3"/>
  <c r="J116" i="3"/>
  <c r="K116" i="3"/>
  <c r="L116" i="3"/>
  <c r="M116" i="3"/>
  <c r="N116" i="3"/>
  <c r="O116" i="3"/>
  <c r="D116" i="3"/>
  <c r="E112" i="3"/>
  <c r="F112" i="3"/>
  <c r="G112" i="3"/>
  <c r="H112" i="3"/>
  <c r="I112" i="3"/>
  <c r="J112" i="3"/>
  <c r="K112" i="3"/>
  <c r="L112" i="3"/>
  <c r="M112" i="3"/>
  <c r="N112" i="3"/>
  <c r="O112" i="3"/>
  <c r="D112" i="3"/>
  <c r="E108" i="3"/>
  <c r="F108" i="3"/>
  <c r="G108" i="3"/>
  <c r="H108" i="3"/>
  <c r="I108" i="3"/>
  <c r="J108" i="3"/>
  <c r="K108" i="3"/>
  <c r="L108" i="3"/>
  <c r="M108" i="3"/>
  <c r="N108" i="3"/>
  <c r="O108" i="3"/>
  <c r="D108" i="3"/>
  <c r="E104" i="3"/>
  <c r="F104" i="3"/>
  <c r="G104" i="3"/>
  <c r="H104" i="3"/>
  <c r="I104" i="3"/>
  <c r="J104" i="3"/>
  <c r="K104" i="3"/>
  <c r="L104" i="3"/>
  <c r="M104" i="3"/>
  <c r="N104" i="3"/>
  <c r="O104" i="3"/>
  <c r="D104" i="3"/>
  <c r="E100" i="3"/>
  <c r="F100" i="3"/>
  <c r="G100" i="3"/>
  <c r="H100" i="3"/>
  <c r="I100" i="3"/>
  <c r="J100" i="3"/>
  <c r="K100" i="3"/>
  <c r="L100" i="3"/>
  <c r="M100" i="3"/>
  <c r="N100" i="3"/>
  <c r="O100" i="3"/>
  <c r="D100" i="3"/>
  <c r="E96" i="3"/>
  <c r="F96" i="3"/>
  <c r="G96" i="3"/>
  <c r="H96" i="3"/>
  <c r="I96" i="3"/>
  <c r="J96" i="3"/>
  <c r="K96" i="3"/>
  <c r="L96" i="3"/>
  <c r="M96" i="3"/>
  <c r="N96" i="3"/>
  <c r="O96" i="3"/>
  <c r="D96" i="3"/>
  <c r="D92" i="3"/>
  <c r="E92" i="3"/>
  <c r="F92" i="3"/>
  <c r="G92" i="3"/>
  <c r="H92" i="3"/>
  <c r="I92" i="3"/>
  <c r="J92" i="3"/>
  <c r="K92" i="3"/>
  <c r="L92" i="3"/>
  <c r="M92" i="3"/>
  <c r="N92" i="3"/>
  <c r="O92" i="3"/>
  <c r="F88" i="3"/>
  <c r="J88" i="3"/>
  <c r="E88" i="3"/>
  <c r="G88" i="3"/>
  <c r="H88" i="3"/>
  <c r="I88" i="3"/>
  <c r="K88" i="3"/>
  <c r="L88" i="3"/>
  <c r="M88" i="3"/>
  <c r="N88" i="3"/>
  <c r="O88" i="3"/>
  <c r="D88" i="3"/>
  <c r="H84" i="3"/>
  <c r="H87" i="3"/>
  <c r="I87" i="3"/>
  <c r="J87" i="3"/>
  <c r="K87" i="3"/>
  <c r="L87" i="3"/>
  <c r="M87" i="3"/>
  <c r="N87" i="3"/>
  <c r="O87" i="3"/>
  <c r="O84" i="3" s="1"/>
  <c r="O131" i="3"/>
  <c r="N131" i="3"/>
  <c r="M131" i="3"/>
  <c r="L131" i="3"/>
  <c r="K131" i="3"/>
  <c r="J131" i="3"/>
  <c r="I131" i="3"/>
  <c r="H131" i="3"/>
  <c r="G131" i="3"/>
  <c r="F131" i="3"/>
  <c r="E131" i="3"/>
  <c r="D131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O99" i="3"/>
  <c r="N99" i="3"/>
  <c r="M99" i="3"/>
  <c r="L99" i="3"/>
  <c r="K99" i="3"/>
  <c r="J99" i="3"/>
  <c r="I99" i="3"/>
  <c r="H99" i="3"/>
  <c r="G99" i="3"/>
  <c r="F99" i="3"/>
  <c r="E99" i="3"/>
  <c r="D99" i="3"/>
  <c r="O95" i="3"/>
  <c r="N95" i="3"/>
  <c r="M95" i="3"/>
  <c r="L95" i="3"/>
  <c r="K95" i="3"/>
  <c r="J95" i="3"/>
  <c r="I95" i="3"/>
  <c r="H95" i="3"/>
  <c r="G95" i="3"/>
  <c r="F95" i="3"/>
  <c r="E95" i="3"/>
  <c r="D95" i="3"/>
  <c r="O91" i="3"/>
  <c r="N91" i="3"/>
  <c r="M91" i="3"/>
  <c r="L91" i="3"/>
  <c r="K91" i="3"/>
  <c r="J91" i="3"/>
  <c r="I91" i="3"/>
  <c r="H91" i="3"/>
  <c r="G91" i="3"/>
  <c r="F91" i="3"/>
  <c r="E91" i="3"/>
  <c r="D91" i="3"/>
  <c r="E33" i="3"/>
  <c r="K183" i="3"/>
  <c r="J183" i="3"/>
  <c r="O183" i="3"/>
  <c r="N183" i="3"/>
  <c r="M183" i="3"/>
  <c r="L183" i="3"/>
  <c r="I183" i="3"/>
  <c r="H183" i="3"/>
  <c r="G183" i="3"/>
  <c r="F183" i="3"/>
  <c r="E183" i="3"/>
  <c r="D183" i="3"/>
  <c r="O179" i="3"/>
  <c r="N179" i="3"/>
  <c r="M179" i="3"/>
  <c r="L179" i="3"/>
  <c r="K179" i="3"/>
  <c r="C181" i="3"/>
  <c r="I179" i="3"/>
  <c r="H179" i="3"/>
  <c r="G179" i="3"/>
  <c r="F179" i="3"/>
  <c r="E179" i="3"/>
  <c r="D179" i="3"/>
  <c r="O175" i="3"/>
  <c r="N175" i="3"/>
  <c r="M175" i="3"/>
  <c r="C177" i="3"/>
  <c r="K175" i="3"/>
  <c r="J175" i="3"/>
  <c r="I175" i="3"/>
  <c r="H175" i="3"/>
  <c r="G175" i="3"/>
  <c r="F175" i="3"/>
  <c r="E175" i="3"/>
  <c r="D175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K167" i="3"/>
  <c r="J167" i="3"/>
  <c r="O167" i="3"/>
  <c r="N167" i="3"/>
  <c r="M167" i="3"/>
  <c r="L167" i="3"/>
  <c r="I167" i="3"/>
  <c r="H167" i="3"/>
  <c r="G167" i="3"/>
  <c r="F167" i="3"/>
  <c r="E167" i="3"/>
  <c r="D167" i="3"/>
  <c r="M163" i="3"/>
  <c r="L163" i="3"/>
  <c r="K163" i="3"/>
  <c r="C165" i="3"/>
  <c r="O163" i="3"/>
  <c r="N163" i="3"/>
  <c r="I163" i="3"/>
  <c r="H163" i="3"/>
  <c r="G163" i="3"/>
  <c r="F163" i="3"/>
  <c r="E163" i="3"/>
  <c r="D163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O155" i="3"/>
  <c r="C157" i="3"/>
  <c r="M155" i="3"/>
  <c r="L155" i="3"/>
  <c r="K155" i="3"/>
  <c r="J155" i="3"/>
  <c r="I155" i="3"/>
  <c r="H155" i="3"/>
  <c r="G155" i="3"/>
  <c r="F155" i="3"/>
  <c r="E155" i="3"/>
  <c r="D155" i="3"/>
  <c r="J151" i="3"/>
  <c r="O151" i="3"/>
  <c r="N151" i="3"/>
  <c r="M151" i="3"/>
  <c r="L151" i="3"/>
  <c r="K151" i="3"/>
  <c r="I151" i="3"/>
  <c r="H151" i="3"/>
  <c r="G151" i="3"/>
  <c r="F151" i="3"/>
  <c r="E151" i="3"/>
  <c r="D151" i="3"/>
  <c r="L147" i="3"/>
  <c r="K147" i="3"/>
  <c r="C149" i="3"/>
  <c r="O147" i="3"/>
  <c r="N147" i="3"/>
  <c r="M147" i="3"/>
  <c r="I147" i="3"/>
  <c r="H147" i="3"/>
  <c r="G147" i="3"/>
  <c r="F147" i="3"/>
  <c r="E147" i="3"/>
  <c r="D147" i="3"/>
  <c r="N143" i="3"/>
  <c r="M143" i="3"/>
  <c r="C145" i="3"/>
  <c r="O143" i="3"/>
  <c r="K143" i="3"/>
  <c r="J143" i="3"/>
  <c r="H143" i="3"/>
  <c r="G143" i="3"/>
  <c r="F143" i="3"/>
  <c r="E143" i="3"/>
  <c r="D143" i="3"/>
  <c r="D139" i="3"/>
  <c r="G139" i="3"/>
  <c r="F139" i="3"/>
  <c r="F87" i="3"/>
  <c r="C85" i="3"/>
  <c r="C86" i="3"/>
  <c r="C185" i="3"/>
  <c r="C184" i="3"/>
  <c r="C180" i="3"/>
  <c r="C176" i="3"/>
  <c r="C172" i="3"/>
  <c r="C169" i="3"/>
  <c r="C168" i="3"/>
  <c r="C164" i="3"/>
  <c r="C161" i="3"/>
  <c r="C160" i="3"/>
  <c r="C156" i="3"/>
  <c r="C153" i="3"/>
  <c r="C152" i="3"/>
  <c r="C148" i="3"/>
  <c r="C144" i="3"/>
  <c r="C140" i="3"/>
  <c r="C98" i="3"/>
  <c r="C130" i="3"/>
  <c r="C129" i="3"/>
  <c r="C126" i="3"/>
  <c r="C125" i="3"/>
  <c r="C122" i="3"/>
  <c r="C121" i="3"/>
  <c r="C118" i="3"/>
  <c r="C117" i="3"/>
  <c r="C114" i="3"/>
  <c r="C113" i="3"/>
  <c r="C110" i="3"/>
  <c r="C109" i="3"/>
  <c r="C106" i="3"/>
  <c r="C105" i="3"/>
  <c r="C102" i="3"/>
  <c r="C101" i="3"/>
  <c r="C97" i="3"/>
  <c r="C94" i="3"/>
  <c r="C93" i="3"/>
  <c r="C90" i="3"/>
  <c r="C89" i="3"/>
  <c r="D33" i="3"/>
  <c r="F33" i="3"/>
  <c r="C34" i="3"/>
  <c r="C35" i="3"/>
  <c r="D37" i="3"/>
  <c r="E37" i="3"/>
  <c r="F37" i="3"/>
  <c r="C38" i="3"/>
  <c r="C39" i="3"/>
  <c r="D41" i="3"/>
  <c r="E41" i="3"/>
  <c r="F41" i="3"/>
  <c r="C42" i="3"/>
  <c r="C43" i="3"/>
  <c r="D45" i="3"/>
  <c r="E45" i="3"/>
  <c r="F45" i="3"/>
  <c r="C46" i="3"/>
  <c r="C47" i="3"/>
  <c r="D49" i="3"/>
  <c r="E49" i="3"/>
  <c r="F49" i="3"/>
  <c r="C50" i="3"/>
  <c r="C51" i="3"/>
  <c r="D53" i="3"/>
  <c r="E53" i="3"/>
  <c r="F53" i="3"/>
  <c r="C54" i="3"/>
  <c r="C55" i="3"/>
  <c r="D57" i="3"/>
  <c r="E57" i="3"/>
  <c r="F57" i="3"/>
  <c r="C58" i="3"/>
  <c r="C59" i="3"/>
  <c r="D61" i="3"/>
  <c r="E61" i="3"/>
  <c r="F61" i="3"/>
  <c r="C62" i="3"/>
  <c r="C63" i="3"/>
  <c r="D65" i="3"/>
  <c r="E65" i="3"/>
  <c r="F65" i="3"/>
  <c r="C66" i="3"/>
  <c r="C67" i="3"/>
  <c r="D69" i="3"/>
  <c r="E69" i="3"/>
  <c r="F69" i="3"/>
  <c r="C70" i="3"/>
  <c r="C71" i="3"/>
  <c r="D73" i="3"/>
  <c r="E73" i="3"/>
  <c r="F73" i="3"/>
  <c r="C74" i="3"/>
  <c r="C75" i="3"/>
  <c r="C30" i="3"/>
  <c r="O73" i="3"/>
  <c r="N73" i="3"/>
  <c r="M73" i="3"/>
  <c r="L73" i="3"/>
  <c r="K73" i="3"/>
  <c r="J73" i="3"/>
  <c r="I73" i="3"/>
  <c r="H73" i="3"/>
  <c r="G73" i="3"/>
  <c r="O69" i="3"/>
  <c r="N69" i="3"/>
  <c r="M69" i="3"/>
  <c r="L69" i="3"/>
  <c r="K69" i="3"/>
  <c r="J69" i="3"/>
  <c r="I69" i="3"/>
  <c r="H69" i="3"/>
  <c r="G69" i="3"/>
  <c r="O65" i="3"/>
  <c r="N65" i="3"/>
  <c r="M65" i="3"/>
  <c r="L65" i="3"/>
  <c r="K65" i="3"/>
  <c r="J65" i="3"/>
  <c r="I65" i="3"/>
  <c r="H65" i="3"/>
  <c r="G65" i="3"/>
  <c r="O61" i="3"/>
  <c r="N61" i="3"/>
  <c r="M61" i="3"/>
  <c r="L61" i="3"/>
  <c r="K61" i="3"/>
  <c r="J61" i="3"/>
  <c r="I61" i="3"/>
  <c r="H61" i="3"/>
  <c r="G61" i="3"/>
  <c r="O57" i="3"/>
  <c r="N57" i="3"/>
  <c r="M57" i="3"/>
  <c r="L57" i="3"/>
  <c r="K57" i="3"/>
  <c r="J57" i="3"/>
  <c r="I57" i="3"/>
  <c r="H57" i="3"/>
  <c r="G57" i="3"/>
  <c r="O53" i="3"/>
  <c r="N53" i="3"/>
  <c r="M53" i="3"/>
  <c r="L53" i="3"/>
  <c r="K53" i="3"/>
  <c r="J53" i="3"/>
  <c r="I53" i="3"/>
  <c r="H53" i="3"/>
  <c r="G53" i="3"/>
  <c r="O49" i="3"/>
  <c r="N49" i="3"/>
  <c r="M49" i="3"/>
  <c r="L49" i="3"/>
  <c r="K49" i="3"/>
  <c r="J49" i="3"/>
  <c r="I49" i="3"/>
  <c r="H49" i="3"/>
  <c r="G49" i="3"/>
  <c r="O45" i="3"/>
  <c r="N45" i="3"/>
  <c r="M45" i="3"/>
  <c r="L45" i="3"/>
  <c r="K45" i="3"/>
  <c r="J45" i="3"/>
  <c r="I45" i="3"/>
  <c r="H45" i="3"/>
  <c r="G45" i="3"/>
  <c r="O41" i="3"/>
  <c r="N41" i="3"/>
  <c r="M41" i="3"/>
  <c r="L41" i="3"/>
  <c r="K41" i="3"/>
  <c r="J41" i="3"/>
  <c r="I41" i="3"/>
  <c r="H41" i="3"/>
  <c r="G41" i="3"/>
  <c r="O37" i="3"/>
  <c r="N37" i="3"/>
  <c r="M37" i="3"/>
  <c r="L37" i="3"/>
  <c r="K37" i="3"/>
  <c r="J37" i="3"/>
  <c r="I37" i="3"/>
  <c r="H37" i="3"/>
  <c r="G37" i="3"/>
  <c r="O33" i="3"/>
  <c r="N33" i="3"/>
  <c r="M33" i="3"/>
  <c r="L33" i="3"/>
  <c r="K33" i="3"/>
  <c r="J33" i="3"/>
  <c r="I33" i="3"/>
  <c r="H33" i="3"/>
  <c r="G33" i="3"/>
  <c r="A139" i="3"/>
  <c r="E139" i="3"/>
  <c r="C31" i="3"/>
  <c r="M139" i="3" s="1"/>
  <c r="E87" i="3"/>
  <c r="G87" i="3"/>
  <c r="I84" i="3"/>
  <c r="J84" i="3"/>
  <c r="K84" i="3"/>
  <c r="L84" i="3"/>
  <c r="M84" i="3"/>
  <c r="N84" i="3"/>
  <c r="D87" i="3"/>
  <c r="D29" i="3"/>
  <c r="E29" i="3"/>
  <c r="F29" i="3"/>
  <c r="G29" i="3"/>
  <c r="H29" i="3"/>
  <c r="I29" i="3"/>
  <c r="J29" i="3"/>
  <c r="K29" i="3"/>
  <c r="L29" i="3"/>
  <c r="M29" i="3"/>
  <c r="N29" i="3"/>
  <c r="O29" i="3"/>
  <c r="A143" i="3"/>
  <c r="A147" i="3"/>
  <c r="A151" i="3"/>
  <c r="A155" i="3"/>
  <c r="A159" i="3"/>
  <c r="A163" i="3"/>
  <c r="A167" i="3"/>
  <c r="A171" i="3"/>
  <c r="A175" i="3"/>
  <c r="A179" i="3"/>
  <c r="A183" i="3"/>
  <c r="A88" i="3"/>
  <c r="A92" i="3"/>
  <c r="A96" i="3"/>
  <c r="A100" i="3"/>
  <c r="A104" i="3"/>
  <c r="A108" i="3"/>
  <c r="A112" i="3"/>
  <c r="A116" i="3"/>
  <c r="A120" i="3"/>
  <c r="A124" i="3"/>
  <c r="A128" i="3"/>
  <c r="A84" i="3"/>
  <c r="G188" i="3" l="1"/>
  <c r="C159" i="3"/>
  <c r="C69" i="3"/>
  <c r="C49" i="3"/>
  <c r="C73" i="3"/>
  <c r="C45" i="3"/>
  <c r="C61" i="3"/>
  <c r="C57" i="3"/>
  <c r="C65" i="3"/>
  <c r="C53" i="3"/>
  <c r="C41" i="3"/>
  <c r="C37" i="3"/>
  <c r="O133" i="3"/>
  <c r="C33" i="3"/>
  <c r="C128" i="3"/>
  <c r="D84" i="3"/>
  <c r="C100" i="3"/>
  <c r="C108" i="3"/>
  <c r="E78" i="3"/>
  <c r="C183" i="3"/>
  <c r="C167" i="3"/>
  <c r="C151" i="3"/>
  <c r="E188" i="3"/>
  <c r="C171" i="3"/>
  <c r="M188" i="3"/>
  <c r="C173" i="3"/>
  <c r="L143" i="3"/>
  <c r="C143" i="3" s="1"/>
  <c r="J147" i="3"/>
  <c r="C147" i="3" s="1"/>
  <c r="N155" i="3"/>
  <c r="C155" i="3" s="1"/>
  <c r="J163" i="3"/>
  <c r="C163" i="3" s="1"/>
  <c r="L175" i="3"/>
  <c r="C175" i="3" s="1"/>
  <c r="J179" i="3"/>
  <c r="C179" i="3" s="1"/>
  <c r="F188" i="3"/>
  <c r="K133" i="3"/>
  <c r="M133" i="3"/>
  <c r="G78" i="3"/>
  <c r="O78" i="3"/>
  <c r="G84" i="3"/>
  <c r="L139" i="3"/>
  <c r="F84" i="3"/>
  <c r="K139" i="3"/>
  <c r="K188" i="3" s="1"/>
  <c r="I139" i="3"/>
  <c r="I188" i="3" s="1"/>
  <c r="H188" i="3"/>
  <c r="J139" i="3"/>
  <c r="O139" i="3"/>
  <c r="O188" i="3" s="1"/>
  <c r="E84" i="3"/>
  <c r="N139" i="3"/>
  <c r="D188" i="3"/>
  <c r="N133" i="3"/>
  <c r="J133" i="3"/>
  <c r="L133" i="3"/>
  <c r="I133" i="3"/>
  <c r="K78" i="3"/>
  <c r="M78" i="3"/>
  <c r="I78" i="3"/>
  <c r="N78" i="3"/>
  <c r="F78" i="3"/>
  <c r="D78" i="3"/>
  <c r="J78" i="3"/>
  <c r="L78" i="3"/>
  <c r="H78" i="3"/>
  <c r="C29" i="3"/>
  <c r="G189" i="3" l="1"/>
  <c r="K7" i="3" s="1"/>
  <c r="C116" i="3"/>
  <c r="N188" i="3"/>
  <c r="C124" i="3"/>
  <c r="C112" i="3"/>
  <c r="C120" i="3"/>
  <c r="C104" i="3"/>
  <c r="C96" i="3"/>
  <c r="C92" i="3"/>
  <c r="C78" i="3"/>
  <c r="H133" i="3"/>
  <c r="C84" i="3"/>
  <c r="F133" i="3"/>
  <c r="G133" i="3"/>
  <c r="D133" i="3"/>
  <c r="E133" i="3"/>
  <c r="C88" i="3"/>
  <c r="J188" i="3"/>
  <c r="K189" i="3" s="1"/>
  <c r="O7" i="3" s="1"/>
  <c r="L188" i="3"/>
  <c r="I189" i="3"/>
  <c r="M7" i="3" s="1"/>
  <c r="C141" i="3"/>
  <c r="H79" i="3"/>
  <c r="L5" i="3" s="1"/>
  <c r="E79" i="3"/>
  <c r="I5" i="3" s="1"/>
  <c r="O79" i="3"/>
  <c r="P79" i="3" s="1"/>
  <c r="C139" i="3"/>
  <c r="C188" i="3" s="1"/>
  <c r="J189" i="3"/>
  <c r="N7" i="3" s="1"/>
  <c r="F189" i="3"/>
  <c r="J7" i="3" s="1"/>
  <c r="H189" i="3"/>
  <c r="L7" i="3" s="1"/>
  <c r="E189" i="3"/>
  <c r="I7" i="3" s="1"/>
  <c r="D189" i="3"/>
  <c r="D193" i="3" s="1"/>
  <c r="F79" i="3"/>
  <c r="J5" i="3" s="1"/>
  <c r="G79" i="3"/>
  <c r="K5" i="3" s="1"/>
  <c r="D79" i="3"/>
  <c r="H5" i="3" s="1"/>
  <c r="I79" i="3"/>
  <c r="M5" i="3" s="1"/>
  <c r="M79" i="3"/>
  <c r="Q5" i="3" s="1"/>
  <c r="J79" i="3"/>
  <c r="N5" i="3" s="1"/>
  <c r="N79" i="3"/>
  <c r="R5" i="3" s="1"/>
  <c r="L79" i="3"/>
  <c r="P5" i="3" s="1"/>
  <c r="K79" i="3"/>
  <c r="O5" i="3" s="1"/>
  <c r="G193" i="3" l="1"/>
  <c r="C133" i="3"/>
  <c r="M134" i="3"/>
  <c r="Q6" i="3" s="1"/>
  <c r="G134" i="3"/>
  <c r="K6" i="3" s="1"/>
  <c r="F134" i="3"/>
  <c r="J6" i="3" s="1"/>
  <c r="K134" i="3"/>
  <c r="O6" i="3" s="1"/>
  <c r="E134" i="3"/>
  <c r="I6" i="3" s="1"/>
  <c r="I134" i="3"/>
  <c r="M6" i="3" s="1"/>
  <c r="J134" i="3"/>
  <c r="N6" i="3" s="1"/>
  <c r="N134" i="3"/>
  <c r="R6" i="3" s="1"/>
  <c r="O134" i="3"/>
  <c r="S6" i="3" s="1"/>
  <c r="L134" i="3"/>
  <c r="P6" i="3" s="1"/>
  <c r="D134" i="3"/>
  <c r="D194" i="3" s="1"/>
  <c r="D203" i="3" s="1"/>
  <c r="H134" i="3"/>
  <c r="L6" i="3" s="1"/>
  <c r="N189" i="3"/>
  <c r="R7" i="3" s="1"/>
  <c r="L189" i="3"/>
  <c r="P7" i="3" s="1"/>
  <c r="M189" i="3"/>
  <c r="Q7" i="3" s="1"/>
  <c r="O189" i="3"/>
  <c r="S7" i="3" s="1"/>
  <c r="I193" i="3"/>
  <c r="F193" i="3"/>
  <c r="J193" i="3"/>
  <c r="E193" i="3"/>
  <c r="S5" i="3"/>
  <c r="K193" i="3"/>
  <c r="H193" i="3"/>
  <c r="H7" i="3"/>
  <c r="H6" i="3" l="1"/>
  <c r="P134" i="3"/>
  <c r="N193" i="3"/>
  <c r="M193" i="3"/>
  <c r="P189" i="3"/>
  <c r="O193" i="3"/>
  <c r="L193" i="3"/>
  <c r="D199" i="3" l="1"/>
  <c r="E194" i="3"/>
  <c r="E203" i="3" s="1"/>
  <c r="F194" i="3"/>
  <c r="D200" i="3"/>
  <c r="D198" i="3"/>
  <c r="D197" i="3"/>
  <c r="D205" i="3" l="1"/>
  <c r="F197" i="3"/>
  <c r="F198" i="3"/>
  <c r="F199" i="3"/>
  <c r="E198" i="3"/>
  <c r="G194" i="3"/>
  <c r="E200" i="3"/>
  <c r="E197" i="3"/>
  <c r="E199" i="3"/>
  <c r="E205" i="3" l="1"/>
  <c r="H194" i="3"/>
  <c r="H203" i="3" s="1"/>
  <c r="E204" i="3"/>
  <c r="F203" i="3"/>
  <c r="F204" i="3"/>
  <c r="F200" i="3"/>
  <c r="I194" i="3" l="1"/>
  <c r="F205" i="3"/>
  <c r="G200" i="3"/>
  <c r="G203" i="3"/>
  <c r="G197" i="3"/>
  <c r="G198" i="3"/>
  <c r="G199" i="3"/>
  <c r="G205" i="3" l="1"/>
  <c r="J194" i="3"/>
  <c r="G204" i="3"/>
  <c r="H199" i="3"/>
  <c r="H204" i="3" s="1"/>
  <c r="H200" i="3"/>
  <c r="H197" i="3"/>
  <c r="H198" i="3"/>
  <c r="K194" i="3" l="1"/>
  <c r="H205" i="3"/>
  <c r="I200" i="3"/>
  <c r="I197" i="3"/>
  <c r="I198" i="3"/>
  <c r="I199" i="3"/>
  <c r="I204" i="3" s="1"/>
  <c r="I203" i="3"/>
  <c r="L194" i="3" l="1"/>
  <c r="I205" i="3"/>
  <c r="J199" i="3"/>
  <c r="J197" i="3"/>
  <c r="J203" i="3"/>
  <c r="J198" i="3"/>
  <c r="J200" i="3"/>
  <c r="M194" i="3" l="1"/>
  <c r="K197" i="3"/>
  <c r="K203" i="3"/>
  <c r="K198" i="3"/>
  <c r="K199" i="3"/>
  <c r="K204" i="3" s="1"/>
  <c r="K200" i="3"/>
  <c r="J205" i="3"/>
  <c r="J204" i="3"/>
  <c r="K205" i="3" l="1"/>
  <c r="O194" i="3"/>
  <c r="N194" i="3"/>
  <c r="L200" i="3"/>
  <c r="L199" i="3"/>
  <c r="L204" i="3" s="1"/>
  <c r="L197" i="3"/>
  <c r="L198" i="3"/>
  <c r="L203" i="3"/>
  <c r="O203" i="3" l="1"/>
  <c r="L205" i="3"/>
  <c r="M199" i="3"/>
  <c r="M204" i="3" s="1"/>
  <c r="M197" i="3"/>
  <c r="M198" i="3"/>
  <c r="M203" i="3"/>
  <c r="M200" i="3"/>
  <c r="N203" i="3" l="1"/>
  <c r="N197" i="3"/>
  <c r="N200" i="3"/>
  <c r="N199" i="3"/>
  <c r="N204" i="3" s="1"/>
  <c r="N198" i="3"/>
  <c r="M205" i="3"/>
  <c r="O198" i="3"/>
  <c r="O197" i="3"/>
  <c r="O199" i="3"/>
  <c r="O204" i="3" s="1"/>
  <c r="O200" i="3"/>
  <c r="O205" i="3" l="1"/>
  <c r="C200" i="3"/>
  <c r="C199" i="3"/>
  <c r="N205" i="3"/>
  <c r="O206" i="3" l="1"/>
  <c r="S8" i="3" s="1"/>
  <c r="J206" i="3"/>
  <c r="K206" i="3"/>
  <c r="G206" i="3"/>
  <c r="I206" i="3"/>
  <c r="L206" i="3"/>
  <c r="E206" i="3"/>
  <c r="F206" i="3"/>
  <c r="H206" i="3"/>
  <c r="M206" i="3"/>
  <c r="N206" i="3"/>
  <c r="O201" i="3" l="1"/>
  <c r="E201" i="3"/>
  <c r="I8" i="3"/>
  <c r="I201" i="3"/>
  <c r="M8" i="3"/>
  <c r="N201" i="3"/>
  <c r="R8" i="3"/>
  <c r="K201" i="3"/>
  <c r="O8" i="3"/>
  <c r="J201" i="3"/>
  <c r="N8" i="3"/>
  <c r="G201" i="3"/>
  <c r="K8" i="3"/>
  <c r="L201" i="3"/>
  <c r="P8" i="3"/>
  <c r="M201" i="3"/>
  <c r="Q8" i="3"/>
  <c r="H201" i="3"/>
  <c r="L8" i="3"/>
  <c r="F201" i="3"/>
  <c r="J8" i="3"/>
  <c r="D201" i="3"/>
  <c r="H8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Vertex42</author>
  </authors>
  <commentList>
    <comment ref="A28" authorId="0" shapeId="0" xr:uid="{00000000-0006-0000-0000-000001000000}">
      <text>
        <r>
          <rPr>
            <sz val="8"/>
            <color indexed="81"/>
            <rFont val="Tahoma"/>
            <family val="2"/>
          </rPr>
          <t>Work Breakdown Structure (WBS)</t>
        </r>
      </text>
    </comment>
  </commentList>
</comments>
</file>

<file path=xl/sharedStrings.xml><?xml version="1.0" encoding="utf-8"?>
<sst xmlns="http://schemas.openxmlformats.org/spreadsheetml/2006/main" count="252" uniqueCount="74">
  <si>
    <t>Task Name</t>
  </si>
  <si>
    <t>[42]</t>
  </si>
  <si>
    <t>WBS</t>
  </si>
  <si>
    <t>[Project Title]</t>
  </si>
  <si>
    <t>Earned Value Analysis Report</t>
  </si>
  <si>
    <t>Prepared By:</t>
  </si>
  <si>
    <t>Date:</t>
  </si>
  <si>
    <t>[Company Name / Logo]</t>
  </si>
  <si>
    <t>Wk 1</t>
  </si>
  <si>
    <t>Wk 2</t>
  </si>
  <si>
    <t>Wk 3</t>
  </si>
  <si>
    <t>Wk 4</t>
  </si>
  <si>
    <t>Wk 5</t>
  </si>
  <si>
    <t>Wk 6</t>
  </si>
  <si>
    <t>Wk 7</t>
  </si>
  <si>
    <t>Wk 8</t>
  </si>
  <si>
    <t>Wk 9</t>
  </si>
  <si>
    <t>Wk 10</t>
  </si>
  <si>
    <t>Wk 11</t>
  </si>
  <si>
    <t>Wk 12</t>
  </si>
  <si>
    <t>Cumulative EV</t>
  </si>
  <si>
    <t>Cumulative Actual Cost (AC)</t>
  </si>
  <si>
    <t>Cumulative Earned Value (EV)</t>
  </si>
  <si>
    <t>Task 1</t>
  </si>
  <si>
    <t>Task 2</t>
  </si>
  <si>
    <t>Task 3</t>
  </si>
  <si>
    <t>Task 4</t>
  </si>
  <si>
    <t>Task 5</t>
  </si>
  <si>
    <t>Task 6</t>
  </si>
  <si>
    <t>Cumulative Planned Value (PV)</t>
  </si>
  <si>
    <t>Schedule Variance (SV = EV - PV)</t>
  </si>
  <si>
    <t>Cost Variance (CV = EV - AC)</t>
  </si>
  <si>
    <t>Cost Performance Index (CPI = EV/AC)</t>
  </si>
  <si>
    <t>Schedule Performance Index (SPI = EV/PV)</t>
  </si>
  <si>
    <t>Estimated Cost at Completion (EAC)</t>
  </si>
  <si>
    <t>Insert new rows above this one</t>
  </si>
  <si>
    <t>Project Performance Metrics</t>
  </si>
  <si>
    <t>← You can change the labels for the periods (e.g. Week 1/2/3, Jan/Feb/Mar, etc.)</t>
  </si>
  <si>
    <t>For Period:</t>
  </si>
  <si>
    <t>[Manager's Name]</t>
  </si>
  <si>
    <t>[Report Date]</t>
  </si>
  <si>
    <t>[Use this space to write a brief summary or to record specific observations or notes]</t>
  </si>
  <si>
    <t>Summary:</t>
  </si>
  <si>
    <t>Actual Cost (AC) of Work Performed</t>
  </si>
  <si>
    <t>Planned Value (PV) or Budgeted Cost of Work Scheduled (BCWS)</t>
  </si>
  <si>
    <t>Total Budgeted Cost</t>
  </si>
  <si>
    <t>Total Actual Cost</t>
  </si>
  <si>
    <t>Actual Cost and Earned Value</t>
  </si>
  <si>
    <t>Task 7</t>
  </si>
  <si>
    <t>Task 8</t>
  </si>
  <si>
    <t>Task 9</t>
  </si>
  <si>
    <t>Task 10</t>
  </si>
  <si>
    <t>Task 11</t>
  </si>
  <si>
    <t>Task 12</t>
  </si>
  <si>
    <t>Goods &amp; Services</t>
  </si>
  <si>
    <t>Manhours (WS)</t>
  </si>
  <si>
    <t>Hourly rate (BC)</t>
  </si>
  <si>
    <t>1)</t>
  </si>
  <si>
    <t>2)</t>
  </si>
  <si>
    <t>3)</t>
  </si>
  <si>
    <t>3*)</t>
  </si>
  <si>
    <t>avg</t>
  </si>
  <si>
    <t>Week xxx</t>
  </si>
  <si>
    <t>PV</t>
  </si>
  <si>
    <t>EV</t>
  </si>
  <si>
    <t>AC</t>
  </si>
  <si>
    <t>EAC</t>
  </si>
  <si>
    <t>← Enter or edit values in the light-gray cells.</t>
  </si>
  <si>
    <t>Total</t>
  </si>
  <si>
    <t>1) EAC = PV+AC-EV</t>
  </si>
  <si>
    <t>2) EAC = PV+(AC-EV)/CPI</t>
  </si>
  <si>
    <t>3) EAC = PV+(AC-EV)/(CPI*SPI)</t>
  </si>
  <si>
    <t>3*) EAC = PV+(AC-EV)/(avgCPI*avgSPI)</t>
  </si>
  <si>
    <t>Predicted Cost Index (PCI = (EAC-AC)/(PV-EV))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</si>
</sst>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3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color indexed="81"/>
      <name val="Tahoma"/>
      <family val="2"/>
    </font>
    <font>
      <sz val="6"/>
      <color indexed="9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Calibri"/>
      <family val="2"/>
      <scheme val="minor"/>
    </font>
    <font>
      <sz val="10"/>
      <color rgb="FF0070C0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8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0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6" borderId="0" applyNumberFormat="0" applyBorder="0" applyAlignment="0" applyProtection="0"/>
    <xf numFmtId="0" fontId="16" fillId="17" borderId="1" applyNumberFormat="0" applyAlignment="0" applyProtection="0"/>
    <xf numFmtId="0" fontId="17" fillId="18" borderId="2" applyNumberFormat="0" applyAlignment="0" applyProtection="0"/>
    <xf numFmtId="0" fontId="18" fillId="0" borderId="0" applyNumberFormat="0" applyFill="0" applyBorder="0" applyAlignment="0" applyProtection="0"/>
    <xf numFmtId="0" fontId="19" fillId="19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11" borderId="1" applyNumberFormat="0" applyAlignment="0" applyProtection="0"/>
    <xf numFmtId="0" fontId="24" fillId="0" borderId="6" applyNumberFormat="0" applyFill="0" applyAlignment="0" applyProtection="0"/>
    <xf numFmtId="0" fontId="25" fillId="5" borderId="0" applyNumberFormat="0" applyBorder="0" applyAlignment="0" applyProtection="0"/>
    <xf numFmtId="0" fontId="3" fillId="5" borderId="7" applyNumberFormat="0" applyFont="0" applyAlignment="0" applyProtection="0"/>
    <xf numFmtId="0" fontId="26" fillId="17" borderId="8" applyNumberFormat="0" applyAlignment="0" applyProtection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/>
  </cellStyleXfs>
  <cellXfs count="44">
    <xf numFmtId="0" fontId="0" fillId="0" borderId="0" xfId="0"/>
    <xf numFmtId="0" fontId="5" fillId="0" borderId="0" xfId="0" applyFont="1"/>
    <xf numFmtId="0" fontId="10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7" fillId="0" borderId="0" xfId="0" applyFont="1"/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0" fillId="0" borderId="10" xfId="0" applyBorder="1"/>
    <xf numFmtId="0" fontId="12" fillId="0" borderId="0" xfId="0" applyFont="1"/>
    <xf numFmtId="0" fontId="11" fillId="0" borderId="0" xfId="0" applyFont="1" applyAlignment="1">
      <alignment horizontal="right"/>
    </xf>
    <xf numFmtId="0" fontId="3" fillId="0" borderId="0" xfId="0" applyFont="1"/>
    <xf numFmtId="0" fontId="2" fillId="0" borderId="11" xfId="0" applyFont="1" applyBorder="1"/>
    <xf numFmtId="0" fontId="0" fillId="0" borderId="11" xfId="0" applyBorder="1"/>
    <xf numFmtId="0" fontId="0" fillId="0" borderId="7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2" xfId="0" applyBorder="1"/>
    <xf numFmtId="2" fontId="0" fillId="0" borderId="0" xfId="39" applyNumberFormat="1" applyFont="1" applyAlignment="1">
      <alignment horizontal="right"/>
    </xf>
    <xf numFmtId="1" fontId="0" fillId="0" borderId="0" xfId="0" applyNumberFormat="1" applyAlignment="1">
      <alignment horizontal="right"/>
    </xf>
    <xf numFmtId="0" fontId="6" fillId="20" borderId="13" xfId="0" applyFont="1" applyFill="1" applyBorder="1" applyAlignment="1">
      <alignment horizontal="left" vertical="center"/>
    </xf>
    <xf numFmtId="0" fontId="6" fillId="20" borderId="13" xfId="0" applyFont="1" applyFill="1" applyBorder="1" applyAlignment="1">
      <alignment vertical="center"/>
    </xf>
    <xf numFmtId="0" fontId="6" fillId="20" borderId="13" xfId="0" applyFont="1" applyFill="1" applyBorder="1" applyAlignment="1">
      <alignment horizontal="center" vertical="center" wrapText="1"/>
    </xf>
    <xf numFmtId="164" fontId="6" fillId="20" borderId="13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1" fillId="0" borderId="0" xfId="0" applyFont="1" applyAlignment="1">
      <alignment horizontal="right"/>
    </xf>
    <xf numFmtId="2" fontId="2" fillId="0" borderId="0" xfId="0" applyNumberFormat="1" applyFont="1"/>
    <xf numFmtId="0" fontId="2" fillId="0" borderId="0" xfId="0" applyFont="1"/>
    <xf numFmtId="0" fontId="1" fillId="0" borderId="0" xfId="0" applyFont="1" applyAlignment="1">
      <alignment horizontal="left"/>
    </xf>
    <xf numFmtId="0" fontId="1" fillId="0" borderId="0" xfId="0" applyFont="1"/>
    <xf numFmtId="0" fontId="4" fillId="0" borderId="0" xfId="0" applyFont="1"/>
    <xf numFmtId="0" fontId="4" fillId="21" borderId="12" xfId="0" applyFont="1" applyFill="1" applyBorder="1"/>
    <xf numFmtId="0" fontId="1" fillId="0" borderId="0" xfId="0" applyFont="1" applyAlignment="1">
      <alignment horizontal="center"/>
    </xf>
    <xf numFmtId="0" fontId="8" fillId="0" borderId="0" xfId="0" applyFont="1"/>
    <xf numFmtId="1" fontId="2" fillId="0" borderId="0" xfId="0" applyNumberFormat="1" applyFont="1"/>
    <xf numFmtId="0" fontId="31" fillId="0" borderId="0" xfId="0" applyFont="1" applyAlignment="1">
      <alignment horizontal="right"/>
    </xf>
    <xf numFmtId="0" fontId="31" fillId="0" borderId="0" xfId="0" applyFont="1"/>
    <xf numFmtId="2" fontId="31" fillId="0" borderId="0" xfId="0" applyNumberFormat="1" applyFont="1" applyAlignment="1">
      <alignment horizontal="right"/>
    </xf>
    <xf numFmtId="9" fontId="4" fillId="0" borderId="0" xfId="39" applyFont="1"/>
    <xf numFmtId="0" fontId="0" fillId="0" borderId="0" xfId="0" applyAlignment="1">
      <alignment horizontal="center"/>
    </xf>
    <xf numFmtId="0" fontId="4" fillId="22" borderId="12" xfId="0" applyFont="1" applyFill="1" applyBorder="1"/>
    <xf numFmtId="9" fontId="4" fillId="22" borderId="12" xfId="39" applyFont="1" applyFill="1" applyBorder="1"/>
    <xf numFmtId="0" fontId="0" fillId="0" borderId="14" xfId="0" applyBorder="1" applyAlignment="1">
      <alignment horizontal="left"/>
    </xf>
    <xf numFmtId="0" fontId="1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 vertical="top" wrapText="1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26" builtinId="22" customBuiltin="1"/>
    <cellStyle name="Cella collegata" xfId="35" builtinId="24" customBuiltin="1"/>
    <cellStyle name="Cella da controllare" xfId="27" builtinId="23" customBuiltin="1"/>
    <cellStyle name="Colore 1" xfId="19" builtinId="29" customBuiltin="1"/>
    <cellStyle name="Colore 2" xfId="20" builtinId="33" customBuiltin="1"/>
    <cellStyle name="Colore 3" xfId="21" builtinId="37" customBuiltin="1"/>
    <cellStyle name="Colore 4" xfId="22" builtinId="41" customBuiltin="1"/>
    <cellStyle name="Colore 5" xfId="23" builtinId="45" customBuiltin="1"/>
    <cellStyle name="Colore 6" xfId="24" builtinId="49" customBuiltin="1"/>
    <cellStyle name="Input" xfId="34" builtinId="20" customBuiltin="1"/>
    <cellStyle name="Neutrale" xfId="36" builtinId="28" customBuiltin="1"/>
    <cellStyle name="Normal 2" xfId="43" xr:uid="{AA5710F5-F196-47A1-BA11-328024497C89}"/>
    <cellStyle name="Normale" xfId="0" builtinId="0"/>
    <cellStyle name="Nota" xfId="37" builtinId="10" customBuiltin="1"/>
    <cellStyle name="Output" xfId="38" builtinId="21" customBuiltin="1"/>
    <cellStyle name="Percentuale" xfId="39" builtinId="5"/>
    <cellStyle name="Testo avviso" xfId="42" builtinId="11" customBuiltin="1"/>
    <cellStyle name="Testo descrittivo" xfId="28" builtinId="53" customBuiltin="1"/>
    <cellStyle name="Titolo" xfId="40" builtinId="15" customBuiltin="1"/>
    <cellStyle name="Titolo 1" xfId="30" builtinId="16" customBuiltin="1"/>
    <cellStyle name="Titolo 2" xfId="31" builtinId="17" customBuiltin="1"/>
    <cellStyle name="Titolo 3" xfId="32" builtinId="18" customBuiltin="1"/>
    <cellStyle name="Titolo 4" xfId="33" builtinId="19" customBuiltin="1"/>
    <cellStyle name="Totale" xfId="41" builtinId="25" customBuiltin="1"/>
    <cellStyle name="Valore non valido" xfId="25" builtinId="27" customBuiltin="1"/>
    <cellStyle name="Valore valido" xfId="29" builtinId="26" customBuiltin="1"/>
  </cellStyles>
  <dxfs count="4">
    <dxf>
      <font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t-IT"/>
              <a:t>EV Analysis Report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it-IT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Report!$G$5</c:f>
              <c:strCache>
                <c:ptCount val="1"/>
                <c:pt idx="0">
                  <c:v>PV</c:v>
                </c:pt>
              </c:strCache>
            </c:strRef>
          </c:tx>
          <c:spPr>
            <a:ln w="2222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Report!$H$4:$S$4</c:f>
              <c:strCache>
                <c:ptCount val="12"/>
                <c:pt idx="0">
                  <c:v>Wk 1</c:v>
                </c:pt>
                <c:pt idx="1">
                  <c:v>Wk 2</c:v>
                </c:pt>
                <c:pt idx="2">
                  <c:v>Wk 3</c:v>
                </c:pt>
                <c:pt idx="3">
                  <c:v>Wk 4</c:v>
                </c:pt>
                <c:pt idx="4">
                  <c:v>Wk 5</c:v>
                </c:pt>
                <c:pt idx="5">
                  <c:v>Wk 6</c:v>
                </c:pt>
                <c:pt idx="6">
                  <c:v>Wk 7</c:v>
                </c:pt>
                <c:pt idx="7">
                  <c:v>Wk 8</c:v>
                </c:pt>
                <c:pt idx="8">
                  <c:v>Wk 9</c:v>
                </c:pt>
                <c:pt idx="9">
                  <c:v>Wk 10</c:v>
                </c:pt>
                <c:pt idx="10">
                  <c:v>Wk 11</c:v>
                </c:pt>
                <c:pt idx="11">
                  <c:v>Wk 12</c:v>
                </c:pt>
              </c:strCache>
            </c:strRef>
          </c:cat>
          <c:val>
            <c:numRef>
              <c:f>Report!$H$5:$S$5</c:f>
              <c:numCache>
                <c:formatCode>General</c:formatCode>
                <c:ptCount val="12"/>
                <c:pt idx="0">
                  <c:v>1350</c:v>
                </c:pt>
                <c:pt idx="1">
                  <c:v>6670</c:v>
                </c:pt>
                <c:pt idx="2">
                  <c:v>17310</c:v>
                </c:pt>
                <c:pt idx="3">
                  <c:v>30220</c:v>
                </c:pt>
                <c:pt idx="4">
                  <c:v>41500</c:v>
                </c:pt>
                <c:pt idx="5">
                  <c:v>49840</c:v>
                </c:pt>
                <c:pt idx="6">
                  <c:v>56940</c:v>
                </c:pt>
                <c:pt idx="7">
                  <c:v>61420</c:v>
                </c:pt>
                <c:pt idx="8">
                  <c:v>66280</c:v>
                </c:pt>
                <c:pt idx="9">
                  <c:v>73520</c:v>
                </c:pt>
                <c:pt idx="10">
                  <c:v>75140</c:v>
                </c:pt>
                <c:pt idx="11">
                  <c:v>75140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94-4B19-89EE-F3095C984712}"/>
            </c:ext>
          </c:extLst>
        </c:ser>
        <c:ser>
          <c:idx val="1"/>
          <c:order val="1"/>
          <c:tx>
            <c:strRef>
              <c:f>Report!$G$6</c:f>
              <c:strCache>
                <c:ptCount val="1"/>
                <c:pt idx="0">
                  <c:v>EV</c:v>
                </c:pt>
              </c:strCache>
            </c:strRef>
          </c:tx>
          <c:spPr>
            <a:ln w="2222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Report!$H$4:$S$4</c:f>
              <c:strCache>
                <c:ptCount val="12"/>
                <c:pt idx="0">
                  <c:v>Wk 1</c:v>
                </c:pt>
                <c:pt idx="1">
                  <c:v>Wk 2</c:v>
                </c:pt>
                <c:pt idx="2">
                  <c:v>Wk 3</c:v>
                </c:pt>
                <c:pt idx="3">
                  <c:v>Wk 4</c:v>
                </c:pt>
                <c:pt idx="4">
                  <c:v>Wk 5</c:v>
                </c:pt>
                <c:pt idx="5">
                  <c:v>Wk 6</c:v>
                </c:pt>
                <c:pt idx="6">
                  <c:v>Wk 7</c:v>
                </c:pt>
                <c:pt idx="7">
                  <c:v>Wk 8</c:v>
                </c:pt>
                <c:pt idx="8">
                  <c:v>Wk 9</c:v>
                </c:pt>
                <c:pt idx="9">
                  <c:v>Wk 10</c:v>
                </c:pt>
                <c:pt idx="10">
                  <c:v>Wk 11</c:v>
                </c:pt>
                <c:pt idx="11">
                  <c:v>Wk 12</c:v>
                </c:pt>
              </c:strCache>
            </c:strRef>
          </c:cat>
          <c:val>
            <c:numRef>
              <c:f>Report!$H$6:$S$6</c:f>
              <c:numCache>
                <c:formatCode>General</c:formatCode>
                <c:ptCount val="12"/>
                <c:pt idx="0">
                  <c:v>1150</c:v>
                </c:pt>
                <c:pt idx="1">
                  <c:v>6704</c:v>
                </c:pt>
                <c:pt idx="2">
                  <c:v>13173</c:v>
                </c:pt>
                <c:pt idx="3">
                  <c:v>20077</c:v>
                </c:pt>
                <c:pt idx="4">
                  <c:v>27616</c:v>
                </c:pt>
                <c:pt idx="5">
                  <c:v>36724</c:v>
                </c:pt>
                <c:pt idx="6">
                  <c:v>44972</c:v>
                </c:pt>
                <c:pt idx="7">
                  <c:v>44972</c:v>
                </c:pt>
                <c:pt idx="8">
                  <c:v>44972</c:v>
                </c:pt>
                <c:pt idx="9">
                  <c:v>44972</c:v>
                </c:pt>
                <c:pt idx="10">
                  <c:v>44972</c:v>
                </c:pt>
                <c:pt idx="11">
                  <c:v>44972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94-4B19-89EE-F3095C984712}"/>
            </c:ext>
          </c:extLst>
        </c:ser>
        <c:ser>
          <c:idx val="2"/>
          <c:order val="2"/>
          <c:tx>
            <c:strRef>
              <c:f>Report!$G$7</c:f>
              <c:strCache>
                <c:ptCount val="1"/>
                <c:pt idx="0">
                  <c:v>AC</c:v>
                </c:pt>
              </c:strCache>
            </c:strRef>
          </c:tx>
          <c:spPr>
            <a:ln w="2222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Report!$H$4:$S$4</c:f>
              <c:strCache>
                <c:ptCount val="12"/>
                <c:pt idx="0">
                  <c:v>Wk 1</c:v>
                </c:pt>
                <c:pt idx="1">
                  <c:v>Wk 2</c:v>
                </c:pt>
                <c:pt idx="2">
                  <c:v>Wk 3</c:v>
                </c:pt>
                <c:pt idx="3">
                  <c:v>Wk 4</c:v>
                </c:pt>
                <c:pt idx="4">
                  <c:v>Wk 5</c:v>
                </c:pt>
                <c:pt idx="5">
                  <c:v>Wk 6</c:v>
                </c:pt>
                <c:pt idx="6">
                  <c:v>Wk 7</c:v>
                </c:pt>
                <c:pt idx="7">
                  <c:v>Wk 8</c:v>
                </c:pt>
                <c:pt idx="8">
                  <c:v>Wk 9</c:v>
                </c:pt>
                <c:pt idx="9">
                  <c:v>Wk 10</c:v>
                </c:pt>
                <c:pt idx="10">
                  <c:v>Wk 11</c:v>
                </c:pt>
                <c:pt idx="11">
                  <c:v>Wk 12</c:v>
                </c:pt>
              </c:strCache>
            </c:strRef>
          </c:cat>
          <c:val>
            <c:numRef>
              <c:f>Report!$H$7:$S$7</c:f>
              <c:numCache>
                <c:formatCode>General</c:formatCode>
                <c:ptCount val="12"/>
                <c:pt idx="0">
                  <c:v>700</c:v>
                </c:pt>
                <c:pt idx="1">
                  <c:v>4390</c:v>
                </c:pt>
                <c:pt idx="2">
                  <c:v>13310</c:v>
                </c:pt>
                <c:pt idx="3">
                  <c:v>20810</c:v>
                </c:pt>
                <c:pt idx="4">
                  <c:v>33930</c:v>
                </c:pt>
                <c:pt idx="5">
                  <c:v>42770</c:v>
                </c:pt>
                <c:pt idx="6">
                  <c:v>51410</c:v>
                </c:pt>
                <c:pt idx="7">
                  <c:v>51410</c:v>
                </c:pt>
                <c:pt idx="8">
                  <c:v>51410</c:v>
                </c:pt>
                <c:pt idx="9">
                  <c:v>51410</c:v>
                </c:pt>
                <c:pt idx="10">
                  <c:v>51410</c:v>
                </c:pt>
                <c:pt idx="11">
                  <c:v>51410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594-4B19-89EE-F3095C984712}"/>
            </c:ext>
          </c:extLst>
        </c:ser>
        <c:ser>
          <c:idx val="3"/>
          <c:order val="3"/>
          <c:tx>
            <c:strRef>
              <c:f>Report!$G$8</c:f>
              <c:strCache>
                <c:ptCount val="1"/>
                <c:pt idx="0">
                  <c:v>EAC</c:v>
                </c:pt>
              </c:strCache>
            </c:strRef>
          </c:tx>
          <c:spPr>
            <a:ln w="2222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t-IT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Report!$H$4:$S$4</c:f>
              <c:strCache>
                <c:ptCount val="12"/>
                <c:pt idx="0">
                  <c:v>Wk 1</c:v>
                </c:pt>
                <c:pt idx="1">
                  <c:v>Wk 2</c:v>
                </c:pt>
                <c:pt idx="2">
                  <c:v>Wk 3</c:v>
                </c:pt>
                <c:pt idx="3">
                  <c:v>Wk 4</c:v>
                </c:pt>
                <c:pt idx="4">
                  <c:v>Wk 5</c:v>
                </c:pt>
                <c:pt idx="5">
                  <c:v>Wk 6</c:v>
                </c:pt>
                <c:pt idx="6">
                  <c:v>Wk 7</c:v>
                </c:pt>
                <c:pt idx="7">
                  <c:v>Wk 8</c:v>
                </c:pt>
                <c:pt idx="8">
                  <c:v>Wk 9</c:v>
                </c:pt>
                <c:pt idx="9">
                  <c:v>Wk 10</c:v>
                </c:pt>
                <c:pt idx="10">
                  <c:v>Wk 11</c:v>
                </c:pt>
                <c:pt idx="11">
                  <c:v>Wk 12</c:v>
                </c:pt>
              </c:strCache>
            </c:strRef>
          </c:cat>
          <c:val>
            <c:numRef>
              <c:f>Report!$H$8:$S$8</c:f>
              <c:numCache>
                <c:formatCode>0</c:formatCode>
                <c:ptCount val="12"/>
                <c:pt idx="0">
                  <c:v>102440.53032126743</c:v>
                </c:pt>
                <c:pt idx="1">
                  <c:v>98493.459022384894</c:v>
                </c:pt>
                <c:pt idx="2">
                  <c:v>98518.209790755223</c:v>
                </c:pt>
                <c:pt idx="3">
                  <c:v>96524.810394376924</c:v>
                </c:pt>
                <c:pt idx="4">
                  <c:v>99278.249263250618</c:v>
                </c:pt>
                <c:pt idx="5">
                  <c:v>95594.222365479247</c:v>
                </c:pt>
                <c:pt idx="6">
                  <c:v>92892.745218705182</c:v>
                </c:pt>
                <c:pt idx="7">
                  <c:v>92892.745218705182</c:v>
                </c:pt>
                <c:pt idx="8">
                  <c:v>92892.745218705182</c:v>
                </c:pt>
                <c:pt idx="9">
                  <c:v>92892.745218705182</c:v>
                </c:pt>
                <c:pt idx="10">
                  <c:v>92892.745218705182</c:v>
                </c:pt>
                <c:pt idx="11">
                  <c:v>92892.745218705182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594-4B19-89EE-F3095C98471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543407416"/>
        <c:axId val="543409576"/>
      </c:lineChart>
      <c:catAx>
        <c:axId val="543407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43409576"/>
        <c:crosses val="autoZero"/>
        <c:auto val="1"/>
        <c:lblAlgn val="ctr"/>
        <c:lblOffset val="100"/>
        <c:noMultiLvlLbl val="0"/>
      </c:catAx>
      <c:valAx>
        <c:axId val="5434095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43407416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2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  <a:alpha val="54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  <a:alpha val="51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495300</xdr:colOff>
      <xdr:row>1</xdr:row>
      <xdr:rowOff>171450</xdr:rowOff>
    </xdr:from>
    <xdr:to>
      <xdr:col>19</xdr:col>
      <xdr:colOff>171450</xdr:colOff>
      <xdr:row>25</xdr:row>
      <xdr:rowOff>9526</xdr:rowOff>
    </xdr:to>
    <xdr:graphicFrame macro="">
      <xdr:nvGraphicFramePr>
        <xdr:cNvPr id="2" name="Grafico 1">
          <a:extLst>
            <a:ext uri="{FF2B5EF4-FFF2-40B4-BE49-F238E27FC236}">
              <a16:creationId xmlns:a16="http://schemas.microsoft.com/office/drawing/2014/main" id="{8B1CCE68-36D0-BEE6-FDAE-192928CF824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V42 - TRUE BLUE(purple) CLASSIC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3B4E87"/>
      </a:accent1>
      <a:accent2>
        <a:srgbClr val="C04E4E"/>
      </a:accent2>
      <a:accent3>
        <a:srgbClr val="26AA26"/>
      </a:accent3>
      <a:accent4>
        <a:srgbClr val="7860B4"/>
      </a:accent4>
      <a:accent5>
        <a:srgbClr val="E68422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S211"/>
  <sheetViews>
    <sheetView showGridLines="0" tabSelected="1" workbookViewId="0">
      <selection activeCell="V10" sqref="V10"/>
    </sheetView>
  </sheetViews>
  <sheetFormatPr defaultRowHeight="12.75" outlineLevelRow="1" x14ac:dyDescent="0.2"/>
  <cols>
    <col min="1" max="1" width="6.5703125" customWidth="1"/>
    <col min="2" max="2" width="34.28515625" customWidth="1"/>
    <col min="3" max="3" width="7.85546875" customWidth="1"/>
    <col min="4" max="15" width="8.7109375" customWidth="1"/>
    <col min="16" max="17" width="10" bestFit="1" customWidth="1"/>
  </cols>
  <sheetData>
    <row r="1" spans="1:19" ht="20.25" x14ac:dyDescent="0.3">
      <c r="A1" s="8" t="s">
        <v>3</v>
      </c>
      <c r="O1" s="9" t="s">
        <v>7</v>
      </c>
    </row>
    <row r="2" spans="1:19" ht="15.75" x14ac:dyDescent="0.25">
      <c r="A2" s="1" t="s">
        <v>4</v>
      </c>
    </row>
    <row r="4" spans="1:19" x14ac:dyDescent="0.2">
      <c r="B4" s="5" t="s">
        <v>5</v>
      </c>
      <c r="C4" s="7" t="s">
        <v>39</v>
      </c>
      <c r="D4" s="7"/>
      <c r="E4" s="7"/>
      <c r="H4" s="21" t="s">
        <v>8</v>
      </c>
      <c r="I4" s="21" t="s">
        <v>9</v>
      </c>
      <c r="J4" s="21" t="s">
        <v>10</v>
      </c>
      <c r="K4" s="21" t="s">
        <v>11</v>
      </c>
      <c r="L4" s="21" t="s">
        <v>12</v>
      </c>
      <c r="M4" s="21" t="s">
        <v>13</v>
      </c>
      <c r="N4" s="21" t="s">
        <v>14</v>
      </c>
      <c r="O4" s="21" t="s">
        <v>15</v>
      </c>
      <c r="P4" s="21" t="s">
        <v>16</v>
      </c>
      <c r="Q4" s="21" t="s">
        <v>17</v>
      </c>
      <c r="R4" s="21" t="s">
        <v>18</v>
      </c>
      <c r="S4" s="21" t="s">
        <v>19</v>
      </c>
    </row>
    <row r="5" spans="1:19" x14ac:dyDescent="0.2">
      <c r="B5" s="5" t="s">
        <v>6</v>
      </c>
      <c r="C5" s="40" t="s">
        <v>40</v>
      </c>
      <c r="D5" s="40"/>
      <c r="G5" s="25" t="s">
        <v>63</v>
      </c>
      <c r="H5">
        <f>+D79</f>
        <v>1350</v>
      </c>
      <c r="I5">
        <f t="shared" ref="I5:S5" si="0">+E79</f>
        <v>6670</v>
      </c>
      <c r="J5">
        <f t="shared" si="0"/>
        <v>17310</v>
      </c>
      <c r="K5">
        <f t="shared" si="0"/>
        <v>30220</v>
      </c>
      <c r="L5">
        <f t="shared" si="0"/>
        <v>41500</v>
      </c>
      <c r="M5">
        <f t="shared" si="0"/>
        <v>49840</v>
      </c>
      <c r="N5">
        <f t="shared" si="0"/>
        <v>56940</v>
      </c>
      <c r="O5">
        <f t="shared" si="0"/>
        <v>61420</v>
      </c>
      <c r="P5">
        <f t="shared" si="0"/>
        <v>66280</v>
      </c>
      <c r="Q5">
        <f t="shared" si="0"/>
        <v>73520</v>
      </c>
      <c r="R5">
        <f t="shared" si="0"/>
        <v>75140</v>
      </c>
      <c r="S5">
        <f t="shared" si="0"/>
        <v>75140</v>
      </c>
    </row>
    <row r="6" spans="1:19" x14ac:dyDescent="0.2">
      <c r="C6" s="2" t="s">
        <v>1</v>
      </c>
      <c r="G6" s="25" t="s">
        <v>64</v>
      </c>
      <c r="H6">
        <f>+D134</f>
        <v>1150</v>
      </c>
      <c r="I6">
        <f t="shared" ref="I6:S6" si="1">+E134</f>
        <v>6704</v>
      </c>
      <c r="J6">
        <f t="shared" si="1"/>
        <v>13173</v>
      </c>
      <c r="K6">
        <f t="shared" si="1"/>
        <v>20077</v>
      </c>
      <c r="L6">
        <f t="shared" si="1"/>
        <v>27616</v>
      </c>
      <c r="M6">
        <f t="shared" si="1"/>
        <v>36724</v>
      </c>
      <c r="N6">
        <f t="shared" si="1"/>
        <v>44972</v>
      </c>
      <c r="O6">
        <f t="shared" si="1"/>
        <v>44972</v>
      </c>
      <c r="P6">
        <f t="shared" si="1"/>
        <v>44972</v>
      </c>
      <c r="Q6">
        <f t="shared" si="1"/>
        <v>44972</v>
      </c>
      <c r="R6">
        <f t="shared" si="1"/>
        <v>44972</v>
      </c>
      <c r="S6">
        <f t="shared" si="1"/>
        <v>44972</v>
      </c>
    </row>
    <row r="7" spans="1:19" x14ac:dyDescent="0.2">
      <c r="B7" s="5" t="s">
        <v>38</v>
      </c>
      <c r="C7" s="41" t="s">
        <v>62</v>
      </c>
      <c r="D7" s="42"/>
      <c r="G7" s="25" t="s">
        <v>65</v>
      </c>
      <c r="H7">
        <f>+D189</f>
        <v>700</v>
      </c>
      <c r="I7">
        <f t="shared" ref="I7:S7" si="2">+E189</f>
        <v>4390</v>
      </c>
      <c r="J7">
        <f t="shared" si="2"/>
        <v>13310</v>
      </c>
      <c r="K7">
        <f t="shared" si="2"/>
        <v>20810</v>
      </c>
      <c r="L7">
        <f t="shared" si="2"/>
        <v>33930</v>
      </c>
      <c r="M7">
        <f t="shared" si="2"/>
        <v>42770</v>
      </c>
      <c r="N7">
        <f t="shared" si="2"/>
        <v>51410</v>
      </c>
      <c r="O7">
        <f t="shared" si="2"/>
        <v>51410</v>
      </c>
      <c r="P7">
        <f t="shared" si="2"/>
        <v>51410</v>
      </c>
      <c r="Q7">
        <f t="shared" si="2"/>
        <v>51410</v>
      </c>
      <c r="R7">
        <f t="shared" si="2"/>
        <v>51410</v>
      </c>
      <c r="S7">
        <f t="shared" si="2"/>
        <v>51410</v>
      </c>
    </row>
    <row r="8" spans="1:19" x14ac:dyDescent="0.2">
      <c r="C8" s="2"/>
      <c r="G8" s="25" t="s">
        <v>66</v>
      </c>
      <c r="H8" s="22">
        <f>+D206</f>
        <v>102440.53032126743</v>
      </c>
      <c r="I8" s="22">
        <f t="shared" ref="I8:S8" si="3">+E206</f>
        <v>98493.459022384894</v>
      </c>
      <c r="J8" s="22">
        <f t="shared" si="3"/>
        <v>98518.209790755223</v>
      </c>
      <c r="K8" s="22">
        <f t="shared" si="3"/>
        <v>96524.810394376924</v>
      </c>
      <c r="L8" s="22">
        <f t="shared" si="3"/>
        <v>99278.249263250618</v>
      </c>
      <c r="M8" s="22">
        <f t="shared" si="3"/>
        <v>95594.222365479247</v>
      </c>
      <c r="N8" s="22">
        <f t="shared" si="3"/>
        <v>92892.745218705182</v>
      </c>
      <c r="O8" s="22">
        <f t="shared" si="3"/>
        <v>92892.745218705182</v>
      </c>
      <c r="P8" s="22">
        <f t="shared" si="3"/>
        <v>92892.745218705182</v>
      </c>
      <c r="Q8" s="22">
        <f t="shared" si="3"/>
        <v>92892.745218705182</v>
      </c>
      <c r="R8" s="22">
        <f t="shared" si="3"/>
        <v>92892.745218705182</v>
      </c>
      <c r="S8" s="22">
        <f t="shared" si="3"/>
        <v>92892.745218705182</v>
      </c>
    </row>
    <row r="9" spans="1:19" x14ac:dyDescent="0.2">
      <c r="A9" s="10" t="s">
        <v>42</v>
      </c>
      <c r="B9" s="5"/>
      <c r="C9" s="2"/>
    </row>
    <row r="10" spans="1:19" x14ac:dyDescent="0.2">
      <c r="B10" s="43" t="s">
        <v>41</v>
      </c>
      <c r="C10" s="43"/>
      <c r="D10" s="43"/>
      <c r="E10" s="43"/>
    </row>
    <row r="11" spans="1:19" x14ac:dyDescent="0.2">
      <c r="B11" s="43"/>
      <c r="C11" s="43"/>
      <c r="D11" s="43"/>
      <c r="E11" s="43"/>
    </row>
    <row r="12" spans="1:19" x14ac:dyDescent="0.2">
      <c r="B12" s="43"/>
      <c r="C12" s="43"/>
      <c r="D12" s="43"/>
      <c r="E12" s="43"/>
    </row>
    <row r="13" spans="1:19" x14ac:dyDescent="0.2">
      <c r="B13" s="43"/>
      <c r="C13" s="43"/>
      <c r="D13" s="43"/>
      <c r="E13" s="43"/>
    </row>
    <row r="14" spans="1:19" x14ac:dyDescent="0.2">
      <c r="B14" s="43"/>
      <c r="C14" s="43"/>
      <c r="D14" s="43"/>
      <c r="E14" s="43"/>
    </row>
    <row r="15" spans="1:19" x14ac:dyDescent="0.2">
      <c r="B15" s="43"/>
      <c r="C15" s="43"/>
      <c r="D15" s="43"/>
      <c r="E15" s="43"/>
    </row>
    <row r="16" spans="1:19" x14ac:dyDescent="0.2">
      <c r="B16" s="43"/>
      <c r="C16" s="43"/>
      <c r="D16" s="43"/>
      <c r="E16" s="43"/>
    </row>
    <row r="17" spans="1:17" x14ac:dyDescent="0.2">
      <c r="B17" s="43"/>
      <c r="C17" s="43"/>
      <c r="D17" s="43"/>
      <c r="E17" s="43"/>
    </row>
    <row r="18" spans="1:17" x14ac:dyDescent="0.2">
      <c r="B18" s="43"/>
      <c r="C18" s="43"/>
      <c r="D18" s="43"/>
      <c r="E18" s="43"/>
    </row>
    <row r="19" spans="1:17" x14ac:dyDescent="0.2">
      <c r="B19" s="43"/>
      <c r="C19" s="43"/>
      <c r="D19" s="43"/>
      <c r="E19" s="43"/>
    </row>
    <row r="20" spans="1:17" x14ac:dyDescent="0.2">
      <c r="B20" s="43"/>
      <c r="C20" s="43"/>
      <c r="D20" s="43"/>
      <c r="E20" s="43"/>
    </row>
    <row r="21" spans="1:17" x14ac:dyDescent="0.2">
      <c r="B21" s="43"/>
      <c r="C21" s="43"/>
      <c r="D21" s="43"/>
      <c r="E21" s="43"/>
    </row>
    <row r="22" spans="1:17" x14ac:dyDescent="0.2">
      <c r="B22" s="43"/>
      <c r="C22" s="43"/>
      <c r="D22" s="43"/>
      <c r="E22" s="43"/>
    </row>
    <row r="23" spans="1:17" x14ac:dyDescent="0.2">
      <c r="B23" s="43"/>
      <c r="C23" s="43"/>
      <c r="D23" s="43"/>
      <c r="E23" s="43"/>
    </row>
    <row r="24" spans="1:17" x14ac:dyDescent="0.2">
      <c r="B24" s="43"/>
      <c r="C24" s="43"/>
      <c r="D24" s="43"/>
      <c r="E24" s="43"/>
    </row>
    <row r="25" spans="1:17" x14ac:dyDescent="0.2">
      <c r="B25" s="43"/>
      <c r="C25" s="43"/>
      <c r="D25" s="43"/>
      <c r="E25" s="43"/>
    </row>
    <row r="26" spans="1:17" x14ac:dyDescent="0.2">
      <c r="C26" s="2"/>
    </row>
    <row r="27" spans="1:17" ht="15.75" x14ac:dyDescent="0.25">
      <c r="A27" s="1" t="s">
        <v>44</v>
      </c>
      <c r="D27" s="4"/>
    </row>
    <row r="28" spans="1:17" x14ac:dyDescent="0.2">
      <c r="A28" s="18" t="s">
        <v>2</v>
      </c>
      <c r="B28" s="19" t="s">
        <v>0</v>
      </c>
      <c r="C28" s="20" t="s">
        <v>68</v>
      </c>
      <c r="D28" s="21" t="s">
        <v>8</v>
      </c>
      <c r="E28" s="21" t="s">
        <v>9</v>
      </c>
      <c r="F28" s="21" t="s">
        <v>10</v>
      </c>
      <c r="G28" s="21" t="s">
        <v>11</v>
      </c>
      <c r="H28" s="21" t="s">
        <v>12</v>
      </c>
      <c r="I28" s="21" t="s">
        <v>13</v>
      </c>
      <c r="J28" s="21" t="s">
        <v>14</v>
      </c>
      <c r="K28" s="21" t="s">
        <v>15</v>
      </c>
      <c r="L28" s="21" t="s">
        <v>16</v>
      </c>
      <c r="M28" s="21" t="s">
        <v>17</v>
      </c>
      <c r="N28" s="21" t="s">
        <v>18</v>
      </c>
      <c r="O28" s="21" t="s">
        <v>19</v>
      </c>
      <c r="Q28" t="s">
        <v>37</v>
      </c>
    </row>
    <row r="29" spans="1:17" x14ac:dyDescent="0.2">
      <c r="A29" s="14">
        <v>1.1000000000000001</v>
      </c>
      <c r="B29" s="15" t="s">
        <v>23</v>
      </c>
      <c r="C29">
        <f>SUM(D29:O29)</f>
        <v>7500</v>
      </c>
      <c r="D29" s="15">
        <f>+D30+D31*D32</f>
        <v>1350</v>
      </c>
      <c r="E29" s="15">
        <f t="shared" ref="E29:O29" si="4">+E30+E31*E32</f>
        <v>1200</v>
      </c>
      <c r="F29" s="15">
        <f t="shared" si="4"/>
        <v>3400</v>
      </c>
      <c r="G29" s="15">
        <f t="shared" si="4"/>
        <v>1550</v>
      </c>
      <c r="H29" s="15">
        <f t="shared" si="4"/>
        <v>0</v>
      </c>
      <c r="I29" s="15">
        <f t="shared" si="4"/>
        <v>0</v>
      </c>
      <c r="J29" s="15">
        <f t="shared" si="4"/>
        <v>0</v>
      </c>
      <c r="K29" s="15">
        <f t="shared" si="4"/>
        <v>0</v>
      </c>
      <c r="L29" s="15">
        <f t="shared" si="4"/>
        <v>0</v>
      </c>
      <c r="M29" s="15">
        <f t="shared" si="4"/>
        <v>0</v>
      </c>
      <c r="N29" s="15">
        <f t="shared" si="4"/>
        <v>0</v>
      </c>
      <c r="O29" s="15">
        <f t="shared" si="4"/>
        <v>0</v>
      </c>
      <c r="Q29" s="27" t="s">
        <v>67</v>
      </c>
    </row>
    <row r="30" spans="1:17" outlineLevel="1" x14ac:dyDescent="0.2">
      <c r="A30" s="14"/>
      <c r="B30" s="29" t="s">
        <v>54</v>
      </c>
      <c r="C30" s="28">
        <f>SUM(D30:O30)</f>
        <v>4000</v>
      </c>
      <c r="D30" s="38">
        <v>1000</v>
      </c>
      <c r="E30" s="38">
        <v>500</v>
      </c>
      <c r="F30" s="38">
        <v>2000</v>
      </c>
      <c r="G30" s="38">
        <v>500</v>
      </c>
      <c r="H30" s="38"/>
      <c r="I30" s="38"/>
      <c r="J30" s="38"/>
      <c r="K30" s="38"/>
      <c r="L30" s="38"/>
      <c r="M30" s="38"/>
      <c r="N30" s="38"/>
      <c r="O30" s="38"/>
    </row>
    <row r="31" spans="1:17" outlineLevel="1" x14ac:dyDescent="0.2">
      <c r="A31" s="14"/>
      <c r="B31" s="29" t="s">
        <v>55</v>
      </c>
      <c r="C31" s="28">
        <f t="shared" ref="C31" si="5">SUM(D31:O31)</f>
        <v>100</v>
      </c>
      <c r="D31" s="38">
        <v>10</v>
      </c>
      <c r="E31" s="38">
        <v>20</v>
      </c>
      <c r="F31" s="38">
        <v>40</v>
      </c>
      <c r="G31" s="38">
        <v>30</v>
      </c>
      <c r="H31" s="38"/>
      <c r="I31" s="38"/>
      <c r="J31" s="38"/>
      <c r="K31" s="38"/>
      <c r="L31" s="38"/>
      <c r="M31" s="38"/>
      <c r="N31" s="38"/>
      <c r="O31" s="38"/>
    </row>
    <row r="32" spans="1:17" outlineLevel="1" x14ac:dyDescent="0.2">
      <c r="A32" s="14"/>
      <c r="B32" s="29" t="s">
        <v>56</v>
      </c>
      <c r="D32" s="38">
        <v>35</v>
      </c>
      <c r="E32" s="38">
        <v>35</v>
      </c>
      <c r="F32" s="38">
        <v>35</v>
      </c>
      <c r="G32" s="38">
        <v>35</v>
      </c>
      <c r="H32" s="38">
        <v>35</v>
      </c>
      <c r="I32" s="38">
        <v>35</v>
      </c>
      <c r="J32" s="38">
        <v>35</v>
      </c>
      <c r="K32" s="38">
        <v>35</v>
      </c>
      <c r="L32" s="38">
        <v>35</v>
      </c>
      <c r="M32" s="38">
        <v>35</v>
      </c>
      <c r="N32" s="38">
        <v>35</v>
      </c>
      <c r="O32" s="38">
        <v>35</v>
      </c>
    </row>
    <row r="33" spans="1:15" x14ac:dyDescent="0.2">
      <c r="A33" s="13">
        <v>1.2</v>
      </c>
      <c r="B33" s="15" t="s">
        <v>24</v>
      </c>
      <c r="C33">
        <f t="shared" ref="C33:C34" si="6">SUM(D33:O33)</f>
        <v>27600</v>
      </c>
      <c r="D33" s="15">
        <f t="shared" ref="D33:O33" si="7">+D34+D35*D36</f>
        <v>0</v>
      </c>
      <c r="E33" s="15">
        <f>+E34+E35*E36</f>
        <v>3000</v>
      </c>
      <c r="F33" s="15">
        <f>+F34+F35*F36</f>
        <v>5000</v>
      </c>
      <c r="G33" s="15">
        <f>+G34+G35*G36</f>
        <v>8000</v>
      </c>
      <c r="H33" s="15">
        <f>+H34+H35*H36</f>
        <v>6800</v>
      </c>
      <c r="I33" s="15">
        <f>+I34+I35*I36</f>
        <v>3300</v>
      </c>
      <c r="J33" s="15">
        <f>+J34+J35*J36</f>
        <v>1500</v>
      </c>
      <c r="K33" s="15">
        <f>+K34+K35*K36</f>
        <v>0</v>
      </c>
      <c r="L33" s="15">
        <f t="shared" si="7"/>
        <v>0</v>
      </c>
      <c r="M33" s="15">
        <f t="shared" si="7"/>
        <v>0</v>
      </c>
      <c r="N33" s="15">
        <f t="shared" si="7"/>
        <v>0</v>
      </c>
      <c r="O33" s="15">
        <f t="shared" si="7"/>
        <v>0</v>
      </c>
    </row>
    <row r="34" spans="1:15" outlineLevel="1" x14ac:dyDescent="0.2">
      <c r="A34" s="14"/>
      <c r="B34" s="29" t="s">
        <v>54</v>
      </c>
      <c r="C34" s="28">
        <f t="shared" si="6"/>
        <v>5200</v>
      </c>
      <c r="D34" s="38"/>
      <c r="E34" s="38">
        <v>200</v>
      </c>
      <c r="F34" s="38">
        <v>800</v>
      </c>
      <c r="G34" s="38">
        <v>2400</v>
      </c>
      <c r="H34" s="38">
        <v>1200</v>
      </c>
      <c r="I34" s="38">
        <v>500</v>
      </c>
      <c r="J34" s="38">
        <v>100</v>
      </c>
      <c r="K34" s="38"/>
      <c r="L34" s="38"/>
      <c r="M34" s="38"/>
      <c r="N34" s="38"/>
      <c r="O34" s="38"/>
    </row>
    <row r="35" spans="1:15" outlineLevel="1" x14ac:dyDescent="0.2">
      <c r="A35" s="14"/>
      <c r="B35" s="29" t="s">
        <v>55</v>
      </c>
      <c r="C35" s="28">
        <f t="shared" ref="C35:C75" si="8">SUM(D35:O35)</f>
        <v>640</v>
      </c>
      <c r="D35" s="38"/>
      <c r="E35" s="38">
        <v>80</v>
      </c>
      <c r="F35" s="38">
        <v>120</v>
      </c>
      <c r="G35" s="38">
        <v>160</v>
      </c>
      <c r="H35" s="38">
        <v>160</v>
      </c>
      <c r="I35" s="38">
        <v>80</v>
      </c>
      <c r="J35" s="38">
        <v>40</v>
      </c>
      <c r="K35" s="38"/>
      <c r="L35" s="38"/>
      <c r="M35" s="38"/>
      <c r="N35" s="38"/>
      <c r="O35" s="38"/>
    </row>
    <row r="36" spans="1:15" outlineLevel="1" x14ac:dyDescent="0.2">
      <c r="A36" s="14"/>
      <c r="B36" s="29" t="s">
        <v>56</v>
      </c>
      <c r="D36" s="38">
        <v>35</v>
      </c>
      <c r="E36" s="38">
        <v>35</v>
      </c>
      <c r="F36" s="38">
        <v>35</v>
      </c>
      <c r="G36" s="38">
        <v>35</v>
      </c>
      <c r="H36" s="38">
        <v>35</v>
      </c>
      <c r="I36" s="38">
        <v>35</v>
      </c>
      <c r="J36" s="38">
        <v>35</v>
      </c>
      <c r="K36" s="38">
        <v>35</v>
      </c>
      <c r="L36" s="38">
        <v>35</v>
      </c>
      <c r="M36" s="38">
        <v>35</v>
      </c>
      <c r="N36" s="38">
        <v>35</v>
      </c>
      <c r="O36" s="38">
        <v>35</v>
      </c>
    </row>
    <row r="37" spans="1:15" x14ac:dyDescent="0.2">
      <c r="A37" s="13">
        <v>1.3</v>
      </c>
      <c r="B37" s="15" t="s">
        <v>25</v>
      </c>
      <c r="C37">
        <f t="shared" ref="C37:C38" si="9">SUM(D37:O37)</f>
        <v>33040</v>
      </c>
      <c r="D37" s="15">
        <f t="shared" ref="D37:O37" si="10">+D38+D39*D40</f>
        <v>0</v>
      </c>
      <c r="E37" s="15">
        <f t="shared" si="10"/>
        <v>1120</v>
      </c>
      <c r="F37" s="15">
        <f t="shared" si="10"/>
        <v>2240</v>
      </c>
      <c r="G37" s="15">
        <f t="shared" si="10"/>
        <v>3360</v>
      </c>
      <c r="H37" s="15">
        <f t="shared" si="10"/>
        <v>4480</v>
      </c>
      <c r="I37" s="15">
        <f t="shared" si="10"/>
        <v>5040</v>
      </c>
      <c r="J37" s="15">
        <f t="shared" si="10"/>
        <v>5600</v>
      </c>
      <c r="K37" s="15">
        <f t="shared" si="10"/>
        <v>4480</v>
      </c>
      <c r="L37" s="15">
        <f t="shared" si="10"/>
        <v>3360</v>
      </c>
      <c r="M37" s="15">
        <f t="shared" si="10"/>
        <v>2240</v>
      </c>
      <c r="N37" s="15">
        <f t="shared" si="10"/>
        <v>1120</v>
      </c>
      <c r="O37" s="15">
        <f t="shared" si="10"/>
        <v>0</v>
      </c>
    </row>
    <row r="38" spans="1:15" outlineLevel="1" x14ac:dyDescent="0.2">
      <c r="A38" s="14"/>
      <c r="B38" s="29" t="s">
        <v>54</v>
      </c>
      <c r="C38" s="28">
        <f t="shared" si="9"/>
        <v>0</v>
      </c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</row>
    <row r="39" spans="1:15" outlineLevel="1" x14ac:dyDescent="0.2">
      <c r="A39" s="14"/>
      <c r="B39" s="29" t="s">
        <v>55</v>
      </c>
      <c r="C39" s="28">
        <f t="shared" si="8"/>
        <v>1180</v>
      </c>
      <c r="D39" s="38"/>
      <c r="E39" s="38">
        <v>40</v>
      </c>
      <c r="F39" s="38">
        <v>80</v>
      </c>
      <c r="G39" s="38">
        <v>120</v>
      </c>
      <c r="H39" s="38">
        <v>160</v>
      </c>
      <c r="I39" s="38">
        <v>180</v>
      </c>
      <c r="J39" s="38">
        <v>200</v>
      </c>
      <c r="K39" s="38">
        <v>160</v>
      </c>
      <c r="L39" s="38">
        <v>120</v>
      </c>
      <c r="M39" s="38">
        <v>80</v>
      </c>
      <c r="N39" s="38">
        <v>40</v>
      </c>
      <c r="O39" s="38"/>
    </row>
    <row r="40" spans="1:15" outlineLevel="1" x14ac:dyDescent="0.2">
      <c r="A40" s="14"/>
      <c r="B40" s="29" t="s">
        <v>56</v>
      </c>
      <c r="D40" s="38">
        <v>28</v>
      </c>
      <c r="E40" s="38">
        <v>28</v>
      </c>
      <c r="F40" s="38">
        <v>28</v>
      </c>
      <c r="G40" s="38">
        <v>28</v>
      </c>
      <c r="H40" s="38">
        <v>28</v>
      </c>
      <c r="I40" s="38">
        <v>28</v>
      </c>
      <c r="J40" s="38">
        <v>28</v>
      </c>
      <c r="K40" s="38">
        <v>28</v>
      </c>
      <c r="L40" s="38">
        <v>28</v>
      </c>
      <c r="M40" s="38">
        <v>28</v>
      </c>
      <c r="N40" s="38">
        <v>28</v>
      </c>
      <c r="O40" s="38">
        <v>28</v>
      </c>
    </row>
    <row r="41" spans="1:15" x14ac:dyDescent="0.2">
      <c r="A41" s="13">
        <v>1.4</v>
      </c>
      <c r="B41" s="15" t="s">
        <v>26</v>
      </c>
      <c r="C41">
        <f t="shared" ref="C41:C42" si="11">SUM(D41:O41)</f>
        <v>7000</v>
      </c>
      <c r="D41" s="15">
        <f t="shared" ref="D41:O41" si="12">+D42+D43*D44</f>
        <v>0</v>
      </c>
      <c r="E41" s="15">
        <f t="shared" si="12"/>
        <v>0</v>
      </c>
      <c r="F41" s="15">
        <f t="shared" si="12"/>
        <v>0</v>
      </c>
      <c r="G41" s="15">
        <f t="shared" si="12"/>
        <v>0</v>
      </c>
      <c r="H41" s="15">
        <f t="shared" si="12"/>
        <v>0</v>
      </c>
      <c r="I41" s="15">
        <f t="shared" si="12"/>
        <v>0</v>
      </c>
      <c r="J41" s="15">
        <f t="shared" si="12"/>
        <v>0</v>
      </c>
      <c r="K41" s="15">
        <f t="shared" si="12"/>
        <v>0</v>
      </c>
      <c r="L41" s="15">
        <f t="shared" si="12"/>
        <v>1500</v>
      </c>
      <c r="M41" s="15">
        <f t="shared" si="12"/>
        <v>5000</v>
      </c>
      <c r="N41" s="15">
        <f t="shared" si="12"/>
        <v>500</v>
      </c>
      <c r="O41" s="15">
        <f t="shared" si="12"/>
        <v>0</v>
      </c>
    </row>
    <row r="42" spans="1:15" outlineLevel="1" x14ac:dyDescent="0.2">
      <c r="A42" s="14"/>
      <c r="B42" s="29" t="s">
        <v>54</v>
      </c>
      <c r="C42" s="28">
        <f t="shared" si="11"/>
        <v>7000</v>
      </c>
      <c r="D42" s="38"/>
      <c r="E42" s="38"/>
      <c r="F42" s="38"/>
      <c r="G42" s="38"/>
      <c r="H42" s="38"/>
      <c r="I42" s="38"/>
      <c r="J42" s="38"/>
      <c r="K42" s="38"/>
      <c r="L42" s="38">
        <v>1500</v>
      </c>
      <c r="M42" s="38">
        <v>5000</v>
      </c>
      <c r="N42" s="38">
        <v>500</v>
      </c>
      <c r="O42" s="38"/>
    </row>
    <row r="43" spans="1:15" outlineLevel="1" x14ac:dyDescent="0.2">
      <c r="A43" s="14"/>
      <c r="B43" s="29" t="s">
        <v>55</v>
      </c>
      <c r="C43" s="28">
        <f t="shared" si="8"/>
        <v>0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</row>
    <row r="44" spans="1:15" outlineLevel="1" x14ac:dyDescent="0.2">
      <c r="A44" s="14"/>
      <c r="B44" s="29" t="s">
        <v>56</v>
      </c>
      <c r="D44" s="38">
        <v>35</v>
      </c>
      <c r="E44" s="38">
        <v>35</v>
      </c>
      <c r="F44" s="38">
        <v>35</v>
      </c>
      <c r="G44" s="38">
        <v>35</v>
      </c>
      <c r="H44" s="38">
        <v>35</v>
      </c>
      <c r="I44" s="38">
        <v>35</v>
      </c>
      <c r="J44" s="38">
        <v>35</v>
      </c>
      <c r="K44" s="38">
        <v>35</v>
      </c>
      <c r="L44" s="38">
        <v>35</v>
      </c>
      <c r="M44" s="38">
        <v>35</v>
      </c>
      <c r="N44" s="38">
        <v>35</v>
      </c>
      <c r="O44" s="38">
        <v>35</v>
      </c>
    </row>
    <row r="45" spans="1:15" x14ac:dyDescent="0.2">
      <c r="A45" s="13">
        <v>1.5</v>
      </c>
      <c r="B45" s="15" t="s">
        <v>27</v>
      </c>
      <c r="C45">
        <f t="shared" ref="C45:C46" si="13">SUM(D45:O45)</f>
        <v>0</v>
      </c>
      <c r="D45" s="15">
        <f t="shared" ref="D45:O45" si="14">+D46+D47*D48</f>
        <v>0</v>
      </c>
      <c r="E45" s="15">
        <f t="shared" si="14"/>
        <v>0</v>
      </c>
      <c r="F45" s="15">
        <f t="shared" si="14"/>
        <v>0</v>
      </c>
      <c r="G45" s="15">
        <f t="shared" si="14"/>
        <v>0</v>
      </c>
      <c r="H45" s="15">
        <f t="shared" si="14"/>
        <v>0</v>
      </c>
      <c r="I45" s="15">
        <f t="shared" si="14"/>
        <v>0</v>
      </c>
      <c r="J45" s="15">
        <f t="shared" si="14"/>
        <v>0</v>
      </c>
      <c r="K45" s="15">
        <f t="shared" si="14"/>
        <v>0</v>
      </c>
      <c r="L45" s="15">
        <f t="shared" si="14"/>
        <v>0</v>
      </c>
      <c r="M45" s="15">
        <f t="shared" si="14"/>
        <v>0</v>
      </c>
      <c r="N45" s="15">
        <f t="shared" si="14"/>
        <v>0</v>
      </c>
      <c r="O45" s="15">
        <f t="shared" si="14"/>
        <v>0</v>
      </c>
    </row>
    <row r="46" spans="1:15" outlineLevel="1" x14ac:dyDescent="0.2">
      <c r="A46" s="14"/>
      <c r="B46" s="29" t="s">
        <v>54</v>
      </c>
      <c r="C46" s="28">
        <f t="shared" si="13"/>
        <v>0</v>
      </c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</row>
    <row r="47" spans="1:15" outlineLevel="1" x14ac:dyDescent="0.2">
      <c r="A47" s="14"/>
      <c r="B47" s="29" t="s">
        <v>55</v>
      </c>
      <c r="C47" s="28">
        <f t="shared" si="8"/>
        <v>0</v>
      </c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</row>
    <row r="48" spans="1:15" outlineLevel="1" x14ac:dyDescent="0.2">
      <c r="A48" s="14"/>
      <c r="B48" s="29" t="s">
        <v>56</v>
      </c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</row>
    <row r="49" spans="1:15" x14ac:dyDescent="0.2">
      <c r="A49" s="13">
        <v>1.6</v>
      </c>
      <c r="B49" s="15" t="s">
        <v>28</v>
      </c>
      <c r="C49">
        <f t="shared" ref="C49:C50" si="15">SUM(D49:O49)</f>
        <v>0</v>
      </c>
      <c r="D49" s="15">
        <f t="shared" ref="D49:O49" si="16">+D50+D51*D52</f>
        <v>0</v>
      </c>
      <c r="E49" s="15">
        <f t="shared" si="16"/>
        <v>0</v>
      </c>
      <c r="F49" s="15">
        <f t="shared" si="16"/>
        <v>0</v>
      </c>
      <c r="G49" s="15">
        <f t="shared" si="16"/>
        <v>0</v>
      </c>
      <c r="H49" s="15">
        <f t="shared" si="16"/>
        <v>0</v>
      </c>
      <c r="I49" s="15">
        <f t="shared" si="16"/>
        <v>0</v>
      </c>
      <c r="J49" s="15">
        <f t="shared" si="16"/>
        <v>0</v>
      </c>
      <c r="K49" s="15">
        <f t="shared" si="16"/>
        <v>0</v>
      </c>
      <c r="L49" s="15">
        <f t="shared" si="16"/>
        <v>0</v>
      </c>
      <c r="M49" s="15">
        <f t="shared" si="16"/>
        <v>0</v>
      </c>
      <c r="N49" s="15">
        <f t="shared" si="16"/>
        <v>0</v>
      </c>
      <c r="O49" s="15">
        <f t="shared" si="16"/>
        <v>0</v>
      </c>
    </row>
    <row r="50" spans="1:15" outlineLevel="1" x14ac:dyDescent="0.2">
      <c r="A50" s="14"/>
      <c r="B50" s="29" t="s">
        <v>54</v>
      </c>
      <c r="C50" s="28">
        <f t="shared" si="15"/>
        <v>0</v>
      </c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</row>
    <row r="51" spans="1:15" outlineLevel="1" x14ac:dyDescent="0.2">
      <c r="A51" s="14"/>
      <c r="B51" s="29" t="s">
        <v>55</v>
      </c>
      <c r="C51" s="28">
        <f t="shared" si="8"/>
        <v>0</v>
      </c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</row>
    <row r="52" spans="1:15" outlineLevel="1" x14ac:dyDescent="0.2">
      <c r="A52" s="14"/>
      <c r="B52" s="29" t="s">
        <v>56</v>
      </c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</row>
    <row r="53" spans="1:15" x14ac:dyDescent="0.2">
      <c r="A53" s="14">
        <v>1.7</v>
      </c>
      <c r="B53" s="15" t="s">
        <v>48</v>
      </c>
      <c r="C53">
        <f t="shared" ref="C53:C54" si="17">SUM(D53:O53)</f>
        <v>0</v>
      </c>
      <c r="D53" s="15">
        <f t="shared" ref="D53:O53" si="18">+D54+D55*D56</f>
        <v>0</v>
      </c>
      <c r="E53" s="15">
        <f t="shared" si="18"/>
        <v>0</v>
      </c>
      <c r="F53" s="15">
        <f t="shared" si="18"/>
        <v>0</v>
      </c>
      <c r="G53" s="15">
        <f t="shared" si="18"/>
        <v>0</v>
      </c>
      <c r="H53" s="15">
        <f t="shared" si="18"/>
        <v>0</v>
      </c>
      <c r="I53" s="15">
        <f t="shared" si="18"/>
        <v>0</v>
      </c>
      <c r="J53" s="15">
        <f t="shared" si="18"/>
        <v>0</v>
      </c>
      <c r="K53" s="15">
        <f t="shared" si="18"/>
        <v>0</v>
      </c>
      <c r="L53" s="15">
        <f t="shared" si="18"/>
        <v>0</v>
      </c>
      <c r="M53" s="15">
        <f t="shared" si="18"/>
        <v>0</v>
      </c>
      <c r="N53" s="15">
        <f t="shared" si="18"/>
        <v>0</v>
      </c>
      <c r="O53" s="15">
        <f t="shared" si="18"/>
        <v>0</v>
      </c>
    </row>
    <row r="54" spans="1:15" outlineLevel="1" x14ac:dyDescent="0.2">
      <c r="A54" s="14"/>
      <c r="B54" s="29" t="s">
        <v>54</v>
      </c>
      <c r="C54" s="28">
        <f t="shared" si="17"/>
        <v>0</v>
      </c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</row>
    <row r="55" spans="1:15" outlineLevel="1" x14ac:dyDescent="0.2">
      <c r="A55" s="14"/>
      <c r="B55" s="29" t="s">
        <v>55</v>
      </c>
      <c r="C55" s="28">
        <f t="shared" si="8"/>
        <v>0</v>
      </c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</row>
    <row r="56" spans="1:15" outlineLevel="1" x14ac:dyDescent="0.2">
      <c r="A56" s="14"/>
      <c r="B56" s="29" t="s">
        <v>56</v>
      </c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</row>
    <row r="57" spans="1:15" x14ac:dyDescent="0.2">
      <c r="A57" s="13">
        <v>1.8</v>
      </c>
      <c r="B57" s="15" t="s">
        <v>49</v>
      </c>
      <c r="C57">
        <f t="shared" ref="C57:C58" si="19">SUM(D57:O57)</f>
        <v>0</v>
      </c>
      <c r="D57" s="15">
        <f t="shared" ref="D57:O57" si="20">+D58+D59*D60</f>
        <v>0</v>
      </c>
      <c r="E57" s="15">
        <f t="shared" si="20"/>
        <v>0</v>
      </c>
      <c r="F57" s="15">
        <f t="shared" si="20"/>
        <v>0</v>
      </c>
      <c r="G57" s="15">
        <f t="shared" si="20"/>
        <v>0</v>
      </c>
      <c r="H57" s="15">
        <f t="shared" si="20"/>
        <v>0</v>
      </c>
      <c r="I57" s="15">
        <f t="shared" si="20"/>
        <v>0</v>
      </c>
      <c r="J57" s="15">
        <f t="shared" si="20"/>
        <v>0</v>
      </c>
      <c r="K57" s="15">
        <f t="shared" si="20"/>
        <v>0</v>
      </c>
      <c r="L57" s="15">
        <f t="shared" si="20"/>
        <v>0</v>
      </c>
      <c r="M57" s="15">
        <f t="shared" si="20"/>
        <v>0</v>
      </c>
      <c r="N57" s="15">
        <f t="shared" si="20"/>
        <v>0</v>
      </c>
      <c r="O57" s="15">
        <f t="shared" si="20"/>
        <v>0</v>
      </c>
    </row>
    <row r="58" spans="1:15" outlineLevel="1" x14ac:dyDescent="0.2">
      <c r="A58" s="14"/>
      <c r="B58" s="29" t="s">
        <v>54</v>
      </c>
      <c r="C58" s="28">
        <f t="shared" si="19"/>
        <v>0</v>
      </c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</row>
    <row r="59" spans="1:15" outlineLevel="1" x14ac:dyDescent="0.2">
      <c r="A59" s="14"/>
      <c r="B59" s="29" t="s">
        <v>55</v>
      </c>
      <c r="C59" s="28">
        <f t="shared" si="8"/>
        <v>0</v>
      </c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</row>
    <row r="60" spans="1:15" outlineLevel="1" x14ac:dyDescent="0.2">
      <c r="A60" s="14"/>
      <c r="B60" s="29" t="s">
        <v>56</v>
      </c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</row>
    <row r="61" spans="1:15" x14ac:dyDescent="0.2">
      <c r="A61" s="13">
        <v>1.9</v>
      </c>
      <c r="B61" s="15" t="s">
        <v>50</v>
      </c>
      <c r="C61">
        <f t="shared" ref="C61:C62" si="21">SUM(D61:O61)</f>
        <v>0</v>
      </c>
      <c r="D61" s="15">
        <f t="shared" ref="D61:O61" si="22">+D62+D63*D64</f>
        <v>0</v>
      </c>
      <c r="E61" s="15">
        <f t="shared" si="22"/>
        <v>0</v>
      </c>
      <c r="F61" s="15">
        <f t="shared" si="22"/>
        <v>0</v>
      </c>
      <c r="G61" s="15">
        <f t="shared" si="22"/>
        <v>0</v>
      </c>
      <c r="H61" s="15">
        <f t="shared" si="22"/>
        <v>0</v>
      </c>
      <c r="I61" s="15">
        <f t="shared" si="22"/>
        <v>0</v>
      </c>
      <c r="J61" s="15">
        <f t="shared" si="22"/>
        <v>0</v>
      </c>
      <c r="K61" s="15">
        <f t="shared" si="22"/>
        <v>0</v>
      </c>
      <c r="L61" s="15">
        <f t="shared" si="22"/>
        <v>0</v>
      </c>
      <c r="M61" s="15">
        <f t="shared" si="22"/>
        <v>0</v>
      </c>
      <c r="N61" s="15">
        <f t="shared" si="22"/>
        <v>0</v>
      </c>
      <c r="O61" s="15">
        <f t="shared" si="22"/>
        <v>0</v>
      </c>
    </row>
    <row r="62" spans="1:15" outlineLevel="1" x14ac:dyDescent="0.2">
      <c r="A62" s="14"/>
      <c r="B62" s="29" t="s">
        <v>54</v>
      </c>
      <c r="C62" s="28">
        <f t="shared" si="21"/>
        <v>0</v>
      </c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</row>
    <row r="63" spans="1:15" outlineLevel="1" x14ac:dyDescent="0.2">
      <c r="A63" s="14"/>
      <c r="B63" s="29" t="s">
        <v>55</v>
      </c>
      <c r="C63" s="28">
        <f t="shared" si="8"/>
        <v>0</v>
      </c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</row>
    <row r="64" spans="1:15" outlineLevel="1" x14ac:dyDescent="0.2">
      <c r="A64" s="14"/>
      <c r="B64" s="29" t="s">
        <v>56</v>
      </c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</row>
    <row r="65" spans="1:16" x14ac:dyDescent="0.2">
      <c r="A65" s="13">
        <v>2</v>
      </c>
      <c r="B65" s="15" t="s">
        <v>51</v>
      </c>
      <c r="C65">
        <f t="shared" ref="C65:C66" si="23">SUM(D65:O65)</f>
        <v>0</v>
      </c>
      <c r="D65" s="15">
        <f t="shared" ref="D65:O65" si="24">+D66+D67*D68</f>
        <v>0</v>
      </c>
      <c r="E65" s="15">
        <f t="shared" si="24"/>
        <v>0</v>
      </c>
      <c r="F65" s="15">
        <f t="shared" si="24"/>
        <v>0</v>
      </c>
      <c r="G65" s="15">
        <f t="shared" si="24"/>
        <v>0</v>
      </c>
      <c r="H65" s="15">
        <f t="shared" si="24"/>
        <v>0</v>
      </c>
      <c r="I65" s="15">
        <f t="shared" si="24"/>
        <v>0</v>
      </c>
      <c r="J65" s="15">
        <f t="shared" si="24"/>
        <v>0</v>
      </c>
      <c r="K65" s="15">
        <f t="shared" si="24"/>
        <v>0</v>
      </c>
      <c r="L65" s="15">
        <f t="shared" si="24"/>
        <v>0</v>
      </c>
      <c r="M65" s="15">
        <f t="shared" si="24"/>
        <v>0</v>
      </c>
      <c r="N65" s="15">
        <f t="shared" si="24"/>
        <v>0</v>
      </c>
      <c r="O65" s="15">
        <f t="shared" si="24"/>
        <v>0</v>
      </c>
    </row>
    <row r="66" spans="1:16" outlineLevel="1" x14ac:dyDescent="0.2">
      <c r="A66" s="14"/>
      <c r="B66" s="29" t="s">
        <v>54</v>
      </c>
      <c r="C66" s="28">
        <f t="shared" si="23"/>
        <v>0</v>
      </c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</row>
    <row r="67" spans="1:16" outlineLevel="1" x14ac:dyDescent="0.2">
      <c r="A67" s="14"/>
      <c r="B67" s="29" t="s">
        <v>55</v>
      </c>
      <c r="C67" s="28">
        <f t="shared" si="8"/>
        <v>0</v>
      </c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</row>
    <row r="68" spans="1:16" outlineLevel="1" x14ac:dyDescent="0.2">
      <c r="A68" s="14"/>
      <c r="B68" s="29" t="s">
        <v>56</v>
      </c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</row>
    <row r="69" spans="1:16" x14ac:dyDescent="0.2">
      <c r="A69" s="13">
        <v>2.1</v>
      </c>
      <c r="B69" s="15" t="s">
        <v>52</v>
      </c>
      <c r="C69">
        <f t="shared" ref="C69:C70" si="25">SUM(D69:O69)</f>
        <v>0</v>
      </c>
      <c r="D69" s="15">
        <f t="shared" ref="D69:O69" si="26">+D70+D71*D72</f>
        <v>0</v>
      </c>
      <c r="E69" s="15">
        <f t="shared" si="26"/>
        <v>0</v>
      </c>
      <c r="F69" s="15">
        <f t="shared" si="26"/>
        <v>0</v>
      </c>
      <c r="G69" s="15">
        <f t="shared" si="26"/>
        <v>0</v>
      </c>
      <c r="H69" s="15">
        <f t="shared" si="26"/>
        <v>0</v>
      </c>
      <c r="I69" s="15">
        <f t="shared" si="26"/>
        <v>0</v>
      </c>
      <c r="J69" s="15">
        <f t="shared" si="26"/>
        <v>0</v>
      </c>
      <c r="K69" s="15">
        <f t="shared" si="26"/>
        <v>0</v>
      </c>
      <c r="L69" s="15">
        <f t="shared" si="26"/>
        <v>0</v>
      </c>
      <c r="M69" s="15">
        <f t="shared" si="26"/>
        <v>0</v>
      </c>
      <c r="N69" s="15">
        <f t="shared" si="26"/>
        <v>0</v>
      </c>
      <c r="O69" s="15">
        <f t="shared" si="26"/>
        <v>0</v>
      </c>
    </row>
    <row r="70" spans="1:16" outlineLevel="1" x14ac:dyDescent="0.2">
      <c r="A70" s="14"/>
      <c r="B70" s="29" t="s">
        <v>54</v>
      </c>
      <c r="C70" s="28">
        <f t="shared" si="25"/>
        <v>0</v>
      </c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8"/>
    </row>
    <row r="71" spans="1:16" outlineLevel="1" x14ac:dyDescent="0.2">
      <c r="A71" s="14"/>
      <c r="B71" s="29" t="s">
        <v>55</v>
      </c>
      <c r="C71" s="28">
        <f t="shared" si="8"/>
        <v>0</v>
      </c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</row>
    <row r="72" spans="1:16" outlineLevel="1" x14ac:dyDescent="0.2">
      <c r="A72" s="14"/>
      <c r="B72" s="29" t="s">
        <v>56</v>
      </c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</row>
    <row r="73" spans="1:16" x14ac:dyDescent="0.2">
      <c r="A73" s="13">
        <v>2.2000000000000002</v>
      </c>
      <c r="B73" s="15" t="s">
        <v>53</v>
      </c>
      <c r="C73">
        <f t="shared" ref="C73:C74" si="27">SUM(D73:O73)</f>
        <v>0</v>
      </c>
      <c r="D73" s="15">
        <f t="shared" ref="D73:O73" si="28">+D74+D75*D76</f>
        <v>0</v>
      </c>
      <c r="E73" s="15">
        <f t="shared" si="28"/>
        <v>0</v>
      </c>
      <c r="F73" s="15">
        <f t="shared" si="28"/>
        <v>0</v>
      </c>
      <c r="G73" s="15">
        <f t="shared" si="28"/>
        <v>0</v>
      </c>
      <c r="H73" s="15">
        <f t="shared" si="28"/>
        <v>0</v>
      </c>
      <c r="I73" s="15">
        <f t="shared" si="28"/>
        <v>0</v>
      </c>
      <c r="J73" s="15">
        <f t="shared" si="28"/>
        <v>0</v>
      </c>
      <c r="K73" s="15">
        <f t="shared" si="28"/>
        <v>0</v>
      </c>
      <c r="L73" s="15">
        <f t="shared" si="28"/>
        <v>0</v>
      </c>
      <c r="M73" s="15">
        <f t="shared" si="28"/>
        <v>0</v>
      </c>
      <c r="N73" s="15">
        <f t="shared" si="28"/>
        <v>0</v>
      </c>
      <c r="O73" s="15">
        <f t="shared" si="28"/>
        <v>0</v>
      </c>
    </row>
    <row r="74" spans="1:16" outlineLevel="1" x14ac:dyDescent="0.2">
      <c r="A74" s="14"/>
      <c r="B74" s="29" t="s">
        <v>54</v>
      </c>
      <c r="C74" s="28">
        <f t="shared" si="27"/>
        <v>0</v>
      </c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</row>
    <row r="75" spans="1:16" outlineLevel="1" x14ac:dyDescent="0.2">
      <c r="A75" s="14"/>
      <c r="B75" s="29" t="s">
        <v>55</v>
      </c>
      <c r="C75" s="28">
        <f t="shared" si="8"/>
        <v>0</v>
      </c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</row>
    <row r="76" spans="1:16" outlineLevel="1" x14ac:dyDescent="0.2">
      <c r="A76" s="14"/>
      <c r="B76" s="29" t="s">
        <v>56</v>
      </c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</row>
    <row r="77" spans="1:16" x14ac:dyDescent="0.2">
      <c r="A77" s="31" t="s">
        <v>35</v>
      </c>
    </row>
    <row r="78" spans="1:16" x14ac:dyDescent="0.2">
      <c r="B78" s="3" t="s">
        <v>45</v>
      </c>
      <c r="C78" s="11">
        <f>+C29+C33+C37+C41+C45+C49+C53+C57+C61+C65+C69+C73</f>
        <v>75140</v>
      </c>
      <c r="D78" s="12">
        <f>+D29+D33+D37+D41+D45+D49+D53+D57+D61+D65+D69+D73</f>
        <v>1350</v>
      </c>
      <c r="E78" s="12">
        <f>+E29+E33+E37+E41+E45+E49+E53+E57+E61+E65+E69+E73</f>
        <v>5320</v>
      </c>
      <c r="F78" s="12">
        <f t="shared" ref="F78:O78" si="29">+F29+F33+F37+F41+F45+F49+F53+F57+F61+F65+F69+F73</f>
        <v>10640</v>
      </c>
      <c r="G78" s="12">
        <f t="shared" si="29"/>
        <v>12910</v>
      </c>
      <c r="H78" s="12">
        <f t="shared" si="29"/>
        <v>11280</v>
      </c>
      <c r="I78" s="12">
        <f t="shared" si="29"/>
        <v>8340</v>
      </c>
      <c r="J78" s="12">
        <f t="shared" si="29"/>
        <v>7100</v>
      </c>
      <c r="K78" s="12">
        <f t="shared" si="29"/>
        <v>4480</v>
      </c>
      <c r="L78" s="12">
        <f t="shared" si="29"/>
        <v>4860</v>
      </c>
      <c r="M78" s="12">
        <f t="shared" si="29"/>
        <v>7240</v>
      </c>
      <c r="N78" s="12">
        <f t="shared" si="29"/>
        <v>1620</v>
      </c>
      <c r="O78" s="12">
        <f t="shared" si="29"/>
        <v>0</v>
      </c>
    </row>
    <row r="79" spans="1:16" x14ac:dyDescent="0.2">
      <c r="B79" s="3" t="s">
        <v>29</v>
      </c>
      <c r="D79" s="25">
        <f>IF(ISBLANK(D28),NA(),SUM($D78:D78))</f>
        <v>1350</v>
      </c>
      <c r="E79" s="25">
        <f>IF(ISBLANK(E28),NA(),SUM($D78:E78))</f>
        <v>6670</v>
      </c>
      <c r="F79" s="25">
        <f>IF(ISBLANK(F28),NA(),SUM($D78:F78))</f>
        <v>17310</v>
      </c>
      <c r="G79" s="25">
        <f>IF(ISBLANK(G28),NA(),SUM($D78:G78))</f>
        <v>30220</v>
      </c>
      <c r="H79" s="25">
        <f>IF(ISBLANK(H28),NA(),SUM($D78:H78))</f>
        <v>41500</v>
      </c>
      <c r="I79" s="25">
        <f>IF(ISBLANK(I28),NA(),SUM($D78:I78))</f>
        <v>49840</v>
      </c>
      <c r="J79" s="25">
        <f>IF(ISBLANK(J28),NA(),SUM($D78:J78))</f>
        <v>56940</v>
      </c>
      <c r="K79" s="25">
        <f>IF(ISBLANK(K28),NA(),SUM($D78:K78))</f>
        <v>61420</v>
      </c>
      <c r="L79" s="25">
        <f>IF(ISBLANK(L28),NA(),SUM($D78:L78))</f>
        <v>66280</v>
      </c>
      <c r="M79" s="25">
        <f>IF(ISBLANK(M28),NA(),SUM($D78:M78))</f>
        <v>73520</v>
      </c>
      <c r="N79" s="25">
        <f>IF(ISBLANK(N28),NA(),SUM($D78:N78))</f>
        <v>75140</v>
      </c>
      <c r="O79" s="25">
        <f>IF(ISBLANK(O28),NA(),SUM($D78:O78))</f>
        <v>75140</v>
      </c>
      <c r="P79" s="30" t="str">
        <f>IF(C78=O79,"ok","error")</f>
        <v>ok</v>
      </c>
    </row>
    <row r="80" spans="1:16" x14ac:dyDescent="0.2">
      <c r="B80" s="6"/>
    </row>
    <row r="81" spans="1:16" x14ac:dyDescent="0.2">
      <c r="A81" s="4"/>
    </row>
    <row r="82" spans="1:16" ht="18" x14ac:dyDescent="0.25">
      <c r="A82" s="1" t="s">
        <v>22</v>
      </c>
      <c r="D82" s="4"/>
      <c r="O82" s="9"/>
    </row>
    <row r="83" spans="1:16" x14ac:dyDescent="0.2">
      <c r="A83" s="18" t="s">
        <v>2</v>
      </c>
      <c r="B83" s="19" t="s">
        <v>0</v>
      </c>
      <c r="C83" s="20" t="s">
        <v>68</v>
      </c>
      <c r="D83" s="21" t="s">
        <v>8</v>
      </c>
      <c r="E83" s="21" t="s">
        <v>9</v>
      </c>
      <c r="F83" s="21" t="s">
        <v>10</v>
      </c>
      <c r="G83" s="21" t="s">
        <v>11</v>
      </c>
      <c r="H83" s="21" t="s">
        <v>12</v>
      </c>
      <c r="I83" s="21" t="s">
        <v>13</v>
      </c>
      <c r="J83" s="21" t="s">
        <v>14</v>
      </c>
      <c r="K83" s="21" t="s">
        <v>15</v>
      </c>
      <c r="L83" s="21" t="s">
        <v>16</v>
      </c>
      <c r="M83" s="21" t="s">
        <v>17</v>
      </c>
      <c r="N83" s="21" t="s">
        <v>18</v>
      </c>
      <c r="O83" s="21" t="s">
        <v>19</v>
      </c>
    </row>
    <row r="84" spans="1:16" x14ac:dyDescent="0.2">
      <c r="A84" s="14">
        <f>IF(ISBLANK(Report!A29)," - ",Report!A29)</f>
        <v>1.1000000000000001</v>
      </c>
      <c r="B84" s="15" t="s">
        <v>23</v>
      </c>
      <c r="C84">
        <f>SUM(D84:O84)</f>
        <v>7500</v>
      </c>
      <c r="D84" s="15">
        <f>+D85*$C$30+D86*$C$31*D87</f>
        <v>1150</v>
      </c>
      <c r="E84" s="15">
        <f>+E85*$C$30+E86*$C$31*E87</f>
        <v>2250</v>
      </c>
      <c r="F84" s="15">
        <f t="shared" ref="F84:H84" si="30">+F85*$C$30+F86*$C$31*F87</f>
        <v>1525</v>
      </c>
      <c r="G84" s="15">
        <f t="shared" si="30"/>
        <v>1100</v>
      </c>
      <c r="H84" s="15">
        <f>+H85*$C$30+H86*$C$31*H87</f>
        <v>1475</v>
      </c>
      <c r="I84" s="15">
        <f t="shared" ref="I84:O84" si="31">+I85+I86*I87</f>
        <v>0</v>
      </c>
      <c r="J84" s="15">
        <f t="shared" si="31"/>
        <v>0</v>
      </c>
      <c r="K84" s="15">
        <f t="shared" si="31"/>
        <v>0</v>
      </c>
      <c r="L84" s="15">
        <f t="shared" si="31"/>
        <v>0</v>
      </c>
      <c r="M84" s="15">
        <f t="shared" si="31"/>
        <v>0</v>
      </c>
      <c r="N84" s="15">
        <f t="shared" si="31"/>
        <v>0</v>
      </c>
      <c r="O84" s="15">
        <f t="shared" si="31"/>
        <v>0</v>
      </c>
    </row>
    <row r="85" spans="1:16" outlineLevel="1" x14ac:dyDescent="0.2">
      <c r="A85" s="14"/>
      <c r="B85" s="29" t="s">
        <v>54</v>
      </c>
      <c r="C85" s="36">
        <f>SUM(D85:O85)</f>
        <v>1</v>
      </c>
      <c r="D85" s="39">
        <v>0.2</v>
      </c>
      <c r="E85" s="39">
        <v>0.3</v>
      </c>
      <c r="F85" s="39">
        <v>0.25</v>
      </c>
      <c r="G85" s="39">
        <v>0.1</v>
      </c>
      <c r="H85" s="39">
        <v>0.15</v>
      </c>
      <c r="I85" s="39"/>
      <c r="J85" s="39"/>
      <c r="K85" s="39"/>
      <c r="L85" s="39"/>
      <c r="M85" s="39"/>
      <c r="N85" s="39"/>
      <c r="O85" s="39"/>
      <c r="P85" s="37"/>
    </row>
    <row r="86" spans="1:16" outlineLevel="1" x14ac:dyDescent="0.2">
      <c r="A86" s="14"/>
      <c r="B86" s="29" t="s">
        <v>55</v>
      </c>
      <c r="C86" s="36">
        <f>SUM(D86:O86)</f>
        <v>1</v>
      </c>
      <c r="D86" s="39">
        <v>0.1</v>
      </c>
      <c r="E86" s="39">
        <v>0.3</v>
      </c>
      <c r="F86" s="39">
        <v>0.15</v>
      </c>
      <c r="G86" s="39">
        <v>0.2</v>
      </c>
      <c r="H86" s="39">
        <v>0.25</v>
      </c>
      <c r="I86" s="39"/>
      <c r="J86" s="39"/>
      <c r="K86" s="39"/>
      <c r="L86" s="39"/>
      <c r="M86" s="39"/>
      <c r="N86" s="39"/>
      <c r="O86" s="39"/>
      <c r="P86" s="37"/>
    </row>
    <row r="87" spans="1:16" outlineLevel="1" x14ac:dyDescent="0.2">
      <c r="A87" s="14"/>
      <c r="B87" s="29" t="s">
        <v>56</v>
      </c>
      <c r="D87" s="29">
        <f>+D32</f>
        <v>35</v>
      </c>
      <c r="E87" s="29">
        <f t="shared" ref="E87:O87" si="32">+E32</f>
        <v>35</v>
      </c>
      <c r="F87" s="29">
        <f>+F32</f>
        <v>35</v>
      </c>
      <c r="G87" s="29">
        <f t="shared" si="32"/>
        <v>35</v>
      </c>
      <c r="H87" s="29">
        <f>+H32</f>
        <v>35</v>
      </c>
      <c r="I87" s="29">
        <f t="shared" si="32"/>
        <v>35</v>
      </c>
      <c r="J87" s="29">
        <f t="shared" si="32"/>
        <v>35</v>
      </c>
      <c r="K87" s="29">
        <f t="shared" si="32"/>
        <v>35</v>
      </c>
      <c r="L87" s="29">
        <f t="shared" si="32"/>
        <v>35</v>
      </c>
      <c r="M87" s="29">
        <f t="shared" si="32"/>
        <v>35</v>
      </c>
      <c r="N87" s="29">
        <f t="shared" si="32"/>
        <v>35</v>
      </c>
      <c r="O87" s="29">
        <f t="shared" si="32"/>
        <v>35</v>
      </c>
    </row>
    <row r="88" spans="1:16" x14ac:dyDescent="0.2">
      <c r="A88" s="13">
        <f>IF(ISBLANK(Report!A33)," - ",Report!A33)</f>
        <v>1.2</v>
      </c>
      <c r="B88" s="15" t="s">
        <v>24</v>
      </c>
      <c r="C88">
        <f t="shared" ref="C88:C89" si="33">SUM(D88:O88)</f>
        <v>11040</v>
      </c>
      <c r="D88" s="15">
        <f>+D89*$C$34+D90*$C$35*D91</f>
        <v>0</v>
      </c>
      <c r="E88" s="15">
        <f t="shared" ref="E88:O88" si="34">+E89*$C$34+E90*$C$35*E91</f>
        <v>0</v>
      </c>
      <c r="F88" s="15">
        <f>+F89*$C$34+F90*$C$35*F91</f>
        <v>1640</v>
      </c>
      <c r="G88" s="15">
        <f t="shared" si="34"/>
        <v>2500</v>
      </c>
      <c r="H88" s="15">
        <f t="shared" si="34"/>
        <v>2760</v>
      </c>
      <c r="I88" s="15">
        <f t="shared" si="34"/>
        <v>2500</v>
      </c>
      <c r="J88" s="15">
        <f>+J89*$C$34+J90*$C$35*J91</f>
        <v>1640</v>
      </c>
      <c r="K88" s="15">
        <f t="shared" si="34"/>
        <v>0</v>
      </c>
      <c r="L88" s="15">
        <f t="shared" si="34"/>
        <v>0</v>
      </c>
      <c r="M88" s="15">
        <f t="shared" si="34"/>
        <v>0</v>
      </c>
      <c r="N88" s="15">
        <f t="shared" si="34"/>
        <v>0</v>
      </c>
      <c r="O88" s="15">
        <f t="shared" si="34"/>
        <v>0</v>
      </c>
    </row>
    <row r="89" spans="1:16" outlineLevel="1" x14ac:dyDescent="0.2">
      <c r="A89" s="14"/>
      <c r="B89" s="29" t="s">
        <v>54</v>
      </c>
      <c r="C89" s="36">
        <f t="shared" si="33"/>
        <v>0.4</v>
      </c>
      <c r="D89" s="39"/>
      <c r="E89" s="39"/>
      <c r="F89" s="39">
        <v>0.1</v>
      </c>
      <c r="G89" s="39">
        <v>0.05</v>
      </c>
      <c r="H89" s="39">
        <v>0.1</v>
      </c>
      <c r="I89" s="39">
        <v>0.05</v>
      </c>
      <c r="J89" s="39">
        <v>0.1</v>
      </c>
      <c r="K89" s="39"/>
      <c r="L89" s="39"/>
      <c r="M89" s="39"/>
      <c r="N89" s="39"/>
      <c r="O89" s="39"/>
    </row>
    <row r="90" spans="1:16" outlineLevel="1" x14ac:dyDescent="0.2">
      <c r="A90" s="14"/>
      <c r="B90" s="29" t="s">
        <v>55</v>
      </c>
      <c r="C90" s="36">
        <f t="shared" ref="C90:C130" si="35">SUM(D90:O90)</f>
        <v>0.39999999999999997</v>
      </c>
      <c r="D90" s="39"/>
      <c r="E90" s="39"/>
      <c r="F90" s="39">
        <v>0.05</v>
      </c>
      <c r="G90" s="39">
        <v>0.1</v>
      </c>
      <c r="H90" s="39">
        <v>0.1</v>
      </c>
      <c r="I90" s="39">
        <v>0.1</v>
      </c>
      <c r="J90" s="39">
        <v>0.05</v>
      </c>
      <c r="K90" s="38"/>
      <c r="L90" s="38"/>
      <c r="M90" s="38"/>
      <c r="N90" s="38"/>
      <c r="O90" s="38"/>
    </row>
    <row r="91" spans="1:16" outlineLevel="1" x14ac:dyDescent="0.2">
      <c r="A91" s="14"/>
      <c r="B91" s="29" t="s">
        <v>56</v>
      </c>
      <c r="D91" s="29">
        <f t="shared" ref="D91:O91" si="36">+D36</f>
        <v>35</v>
      </c>
      <c r="E91" s="29">
        <f t="shared" si="36"/>
        <v>35</v>
      </c>
      <c r="F91" s="29">
        <f t="shared" si="36"/>
        <v>35</v>
      </c>
      <c r="G91" s="29">
        <f t="shared" si="36"/>
        <v>35</v>
      </c>
      <c r="H91" s="29">
        <f t="shared" si="36"/>
        <v>35</v>
      </c>
      <c r="I91" s="29">
        <f t="shared" si="36"/>
        <v>35</v>
      </c>
      <c r="J91" s="29">
        <f t="shared" si="36"/>
        <v>35</v>
      </c>
      <c r="K91" s="29">
        <f t="shared" si="36"/>
        <v>35</v>
      </c>
      <c r="L91" s="29">
        <f t="shared" si="36"/>
        <v>35</v>
      </c>
      <c r="M91" s="29">
        <f t="shared" si="36"/>
        <v>35</v>
      </c>
      <c r="N91" s="29">
        <f t="shared" si="36"/>
        <v>35</v>
      </c>
      <c r="O91" s="29">
        <f t="shared" si="36"/>
        <v>35</v>
      </c>
    </row>
    <row r="92" spans="1:16" x14ac:dyDescent="0.2">
      <c r="A92" s="13">
        <f>IF(ISBLANK(Report!A37)," - ",Report!A37)</f>
        <v>1.3</v>
      </c>
      <c r="B92" s="15" t="s">
        <v>25</v>
      </c>
      <c r="C92">
        <f t="shared" ref="C92:C93" si="37">SUM(D92:O92)</f>
        <v>26432</v>
      </c>
      <c r="D92" s="15">
        <f>+D93*$C$38+D94*$C$39*D95</f>
        <v>0</v>
      </c>
      <c r="E92" s="15">
        <f t="shared" ref="E92:O92" si="38">+E93*$C$38+E94*$C$39*E95</f>
        <v>3304</v>
      </c>
      <c r="F92" s="15">
        <f t="shared" si="38"/>
        <v>3304</v>
      </c>
      <c r="G92" s="15">
        <f t="shared" si="38"/>
        <v>3304</v>
      </c>
      <c r="H92" s="15">
        <f t="shared" si="38"/>
        <v>3304</v>
      </c>
      <c r="I92" s="15">
        <f t="shared" si="38"/>
        <v>6608</v>
      </c>
      <c r="J92" s="15">
        <f t="shared" si="38"/>
        <v>6608</v>
      </c>
      <c r="K92" s="15">
        <f t="shared" si="38"/>
        <v>0</v>
      </c>
      <c r="L92" s="15">
        <f t="shared" si="38"/>
        <v>0</v>
      </c>
      <c r="M92" s="15">
        <f t="shared" si="38"/>
        <v>0</v>
      </c>
      <c r="N92" s="15">
        <f t="shared" si="38"/>
        <v>0</v>
      </c>
      <c r="O92" s="15">
        <f t="shared" si="38"/>
        <v>0</v>
      </c>
    </row>
    <row r="93" spans="1:16" outlineLevel="1" x14ac:dyDescent="0.2">
      <c r="A93" s="14"/>
      <c r="B93" s="29" t="s">
        <v>54</v>
      </c>
      <c r="C93" s="36">
        <f t="shared" si="37"/>
        <v>0.8</v>
      </c>
      <c r="D93" s="39"/>
      <c r="E93" s="39"/>
      <c r="F93" s="39"/>
      <c r="G93" s="39">
        <v>0.2</v>
      </c>
      <c r="H93" s="39">
        <v>0.2</v>
      </c>
      <c r="I93" s="39">
        <v>0.2</v>
      </c>
      <c r="J93" s="39">
        <v>0.2</v>
      </c>
      <c r="K93" s="39"/>
      <c r="L93" s="39"/>
      <c r="M93" s="39"/>
      <c r="N93" s="39"/>
      <c r="O93" s="39"/>
    </row>
    <row r="94" spans="1:16" outlineLevel="1" x14ac:dyDescent="0.2">
      <c r="A94" s="14"/>
      <c r="B94" s="29" t="s">
        <v>55</v>
      </c>
      <c r="C94" s="36">
        <f t="shared" si="35"/>
        <v>0.8</v>
      </c>
      <c r="D94" s="39"/>
      <c r="E94" s="39">
        <v>0.1</v>
      </c>
      <c r="F94" s="39">
        <v>0.1</v>
      </c>
      <c r="G94" s="39">
        <v>0.1</v>
      </c>
      <c r="H94" s="39">
        <v>0.1</v>
      </c>
      <c r="I94" s="39">
        <v>0.2</v>
      </c>
      <c r="J94" s="39">
        <v>0.2</v>
      </c>
      <c r="K94" s="38"/>
      <c r="L94" s="38"/>
      <c r="M94" s="38"/>
      <c r="N94" s="38"/>
      <c r="O94" s="38"/>
    </row>
    <row r="95" spans="1:16" outlineLevel="1" x14ac:dyDescent="0.2">
      <c r="A95" s="14"/>
      <c r="B95" s="29" t="s">
        <v>56</v>
      </c>
      <c r="D95" s="29">
        <f t="shared" ref="D95:O95" si="39">+D40</f>
        <v>28</v>
      </c>
      <c r="E95" s="29">
        <f t="shared" si="39"/>
        <v>28</v>
      </c>
      <c r="F95" s="29">
        <f t="shared" si="39"/>
        <v>28</v>
      </c>
      <c r="G95" s="29">
        <f t="shared" si="39"/>
        <v>28</v>
      </c>
      <c r="H95" s="29">
        <f t="shared" si="39"/>
        <v>28</v>
      </c>
      <c r="I95" s="29">
        <f t="shared" si="39"/>
        <v>28</v>
      </c>
      <c r="J95" s="29">
        <f t="shared" si="39"/>
        <v>28</v>
      </c>
      <c r="K95" s="29">
        <f t="shared" si="39"/>
        <v>28</v>
      </c>
      <c r="L95" s="29">
        <f t="shared" si="39"/>
        <v>28</v>
      </c>
      <c r="M95" s="29">
        <f t="shared" si="39"/>
        <v>28</v>
      </c>
      <c r="N95" s="29">
        <f t="shared" si="39"/>
        <v>28</v>
      </c>
      <c r="O95" s="29">
        <f t="shared" si="39"/>
        <v>28</v>
      </c>
    </row>
    <row r="96" spans="1:16" x14ac:dyDescent="0.2">
      <c r="A96" s="13">
        <f>IF(ISBLANK(Report!A41)," - ",Report!A41)</f>
        <v>1.4</v>
      </c>
      <c r="B96" s="15" t="s">
        <v>26</v>
      </c>
      <c r="C96">
        <f t="shared" ref="C96:C97" si="40">SUM(D96:O96)</f>
        <v>0</v>
      </c>
      <c r="D96" s="15">
        <f>+D97*$C$42+D98*$C$43*D99</f>
        <v>0</v>
      </c>
      <c r="E96" s="15">
        <f t="shared" ref="E96:O96" si="41">+E97*$C$42+E98*$C$43*E99</f>
        <v>0</v>
      </c>
      <c r="F96" s="15">
        <f t="shared" si="41"/>
        <v>0</v>
      </c>
      <c r="G96" s="15">
        <f t="shared" si="41"/>
        <v>0</v>
      </c>
      <c r="H96" s="15">
        <f t="shared" si="41"/>
        <v>0</v>
      </c>
      <c r="I96" s="15">
        <f t="shared" si="41"/>
        <v>0</v>
      </c>
      <c r="J96" s="15">
        <f t="shared" si="41"/>
        <v>0</v>
      </c>
      <c r="K96" s="15">
        <f t="shared" si="41"/>
        <v>0</v>
      </c>
      <c r="L96" s="15">
        <f t="shared" si="41"/>
        <v>0</v>
      </c>
      <c r="M96" s="15">
        <f t="shared" si="41"/>
        <v>0</v>
      </c>
      <c r="N96" s="15">
        <f t="shared" si="41"/>
        <v>0</v>
      </c>
      <c r="O96" s="15">
        <f t="shared" si="41"/>
        <v>0</v>
      </c>
    </row>
    <row r="97" spans="1:15" outlineLevel="1" x14ac:dyDescent="0.2">
      <c r="A97" s="14"/>
      <c r="B97" s="29" t="s">
        <v>54</v>
      </c>
      <c r="C97" s="36">
        <f t="shared" si="40"/>
        <v>0</v>
      </c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</row>
    <row r="98" spans="1:15" outlineLevel="1" x14ac:dyDescent="0.2">
      <c r="A98" s="14"/>
      <c r="B98" s="29" t="s">
        <v>55</v>
      </c>
      <c r="C98" s="36">
        <f>SUM(D98:O98)</f>
        <v>0</v>
      </c>
      <c r="D98" s="39"/>
      <c r="E98" s="39"/>
      <c r="F98" s="39"/>
      <c r="G98" s="39"/>
      <c r="H98" s="39"/>
      <c r="I98" s="39"/>
      <c r="J98" s="39"/>
      <c r="K98" s="38"/>
      <c r="L98" s="38"/>
      <c r="M98" s="38"/>
      <c r="N98" s="38"/>
      <c r="O98" s="38"/>
    </row>
    <row r="99" spans="1:15" outlineLevel="1" x14ac:dyDescent="0.2">
      <c r="A99" s="14"/>
      <c r="B99" s="29" t="s">
        <v>56</v>
      </c>
      <c r="D99" s="29">
        <f t="shared" ref="D99:O99" si="42">+D44</f>
        <v>35</v>
      </c>
      <c r="E99" s="29">
        <f t="shared" si="42"/>
        <v>35</v>
      </c>
      <c r="F99" s="29">
        <f t="shared" si="42"/>
        <v>35</v>
      </c>
      <c r="G99" s="29">
        <f t="shared" si="42"/>
        <v>35</v>
      </c>
      <c r="H99" s="29">
        <f t="shared" si="42"/>
        <v>35</v>
      </c>
      <c r="I99" s="29">
        <f t="shared" si="42"/>
        <v>35</v>
      </c>
      <c r="J99" s="29">
        <f t="shared" si="42"/>
        <v>35</v>
      </c>
      <c r="K99" s="29">
        <f t="shared" si="42"/>
        <v>35</v>
      </c>
      <c r="L99" s="29">
        <f t="shared" si="42"/>
        <v>35</v>
      </c>
      <c r="M99" s="29">
        <f t="shared" si="42"/>
        <v>35</v>
      </c>
      <c r="N99" s="29">
        <f t="shared" si="42"/>
        <v>35</v>
      </c>
      <c r="O99" s="29">
        <f t="shared" si="42"/>
        <v>35</v>
      </c>
    </row>
    <row r="100" spans="1:15" x14ac:dyDescent="0.2">
      <c r="A100" s="13">
        <f>IF(ISBLANK(Report!A45)," - ",Report!A45)</f>
        <v>1.5</v>
      </c>
      <c r="B100" s="15" t="s">
        <v>27</v>
      </c>
      <c r="C100">
        <f t="shared" ref="C100:C101" si="43">SUM(D100:O100)</f>
        <v>0</v>
      </c>
      <c r="D100" s="15">
        <f>+D101*$C$46+D102*$C$47*D103</f>
        <v>0</v>
      </c>
      <c r="E100" s="15">
        <f t="shared" ref="E100:O100" si="44">+E101*$C$46+E102*$C$47*E103</f>
        <v>0</v>
      </c>
      <c r="F100" s="15">
        <f t="shared" si="44"/>
        <v>0</v>
      </c>
      <c r="G100" s="15">
        <f t="shared" si="44"/>
        <v>0</v>
      </c>
      <c r="H100" s="15">
        <f t="shared" si="44"/>
        <v>0</v>
      </c>
      <c r="I100" s="15">
        <f t="shared" si="44"/>
        <v>0</v>
      </c>
      <c r="J100" s="15">
        <f t="shared" si="44"/>
        <v>0</v>
      </c>
      <c r="K100" s="15">
        <f t="shared" si="44"/>
        <v>0</v>
      </c>
      <c r="L100" s="15">
        <f t="shared" si="44"/>
        <v>0</v>
      </c>
      <c r="M100" s="15">
        <f t="shared" si="44"/>
        <v>0</v>
      </c>
      <c r="N100" s="15">
        <f t="shared" si="44"/>
        <v>0</v>
      </c>
      <c r="O100" s="15">
        <f t="shared" si="44"/>
        <v>0</v>
      </c>
    </row>
    <row r="101" spans="1:15" outlineLevel="1" x14ac:dyDescent="0.2">
      <c r="A101" s="14"/>
      <c r="B101" s="29" t="s">
        <v>54</v>
      </c>
      <c r="C101" s="36">
        <f t="shared" si="43"/>
        <v>0</v>
      </c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</row>
    <row r="102" spans="1:15" outlineLevel="1" x14ac:dyDescent="0.2">
      <c r="A102" s="14"/>
      <c r="B102" s="29" t="s">
        <v>55</v>
      </c>
      <c r="C102" s="36">
        <f t="shared" si="35"/>
        <v>0</v>
      </c>
      <c r="D102" s="39"/>
      <c r="E102" s="39"/>
      <c r="F102" s="39"/>
      <c r="G102" s="39"/>
      <c r="H102" s="39"/>
      <c r="I102" s="39"/>
      <c r="J102" s="39"/>
      <c r="K102" s="38"/>
      <c r="L102" s="38"/>
      <c r="M102" s="38"/>
      <c r="N102" s="38"/>
      <c r="O102" s="38"/>
    </row>
    <row r="103" spans="1:15" outlineLevel="1" x14ac:dyDescent="0.2">
      <c r="A103" s="14"/>
      <c r="B103" s="29" t="s">
        <v>56</v>
      </c>
      <c r="D103" s="29">
        <f t="shared" ref="D103:O103" si="45">+D48</f>
        <v>0</v>
      </c>
      <c r="E103" s="29">
        <f t="shared" si="45"/>
        <v>0</v>
      </c>
      <c r="F103" s="29">
        <f t="shared" si="45"/>
        <v>0</v>
      </c>
      <c r="G103" s="29">
        <f t="shared" si="45"/>
        <v>0</v>
      </c>
      <c r="H103" s="29">
        <f t="shared" si="45"/>
        <v>0</v>
      </c>
      <c r="I103" s="29">
        <f t="shared" si="45"/>
        <v>0</v>
      </c>
      <c r="J103" s="29">
        <f t="shared" si="45"/>
        <v>0</v>
      </c>
      <c r="K103" s="29">
        <f t="shared" si="45"/>
        <v>0</v>
      </c>
      <c r="L103" s="29">
        <f t="shared" si="45"/>
        <v>0</v>
      </c>
      <c r="M103" s="29">
        <f t="shared" si="45"/>
        <v>0</v>
      </c>
      <c r="N103" s="29">
        <f t="shared" si="45"/>
        <v>0</v>
      </c>
      <c r="O103" s="29">
        <f t="shared" si="45"/>
        <v>0</v>
      </c>
    </row>
    <row r="104" spans="1:15" x14ac:dyDescent="0.2">
      <c r="A104" s="13">
        <f>IF(ISBLANK(Report!A49)," - ",Report!A49)</f>
        <v>1.6</v>
      </c>
      <c r="B104" s="15" t="s">
        <v>28</v>
      </c>
      <c r="C104">
        <f t="shared" ref="C104:C105" si="46">SUM(D104:O104)</f>
        <v>0</v>
      </c>
      <c r="D104" s="15">
        <f>+D105*$C$50+D106*$C$51*D107</f>
        <v>0</v>
      </c>
      <c r="E104" s="15">
        <f t="shared" ref="E104:O104" si="47">+E105*$C$50+E106*$C$51*E107</f>
        <v>0</v>
      </c>
      <c r="F104" s="15">
        <f t="shared" si="47"/>
        <v>0</v>
      </c>
      <c r="G104" s="15">
        <f t="shared" si="47"/>
        <v>0</v>
      </c>
      <c r="H104" s="15">
        <f t="shared" si="47"/>
        <v>0</v>
      </c>
      <c r="I104" s="15">
        <f t="shared" si="47"/>
        <v>0</v>
      </c>
      <c r="J104" s="15">
        <f t="shared" si="47"/>
        <v>0</v>
      </c>
      <c r="K104" s="15">
        <f t="shared" si="47"/>
        <v>0</v>
      </c>
      <c r="L104" s="15">
        <f t="shared" si="47"/>
        <v>0</v>
      </c>
      <c r="M104" s="15">
        <f t="shared" si="47"/>
        <v>0</v>
      </c>
      <c r="N104" s="15">
        <f t="shared" si="47"/>
        <v>0</v>
      </c>
      <c r="O104" s="15">
        <f t="shared" si="47"/>
        <v>0</v>
      </c>
    </row>
    <row r="105" spans="1:15" outlineLevel="1" x14ac:dyDescent="0.2">
      <c r="A105" s="14"/>
      <c r="B105" s="29" t="s">
        <v>54</v>
      </c>
      <c r="C105" s="36">
        <f t="shared" si="46"/>
        <v>0</v>
      </c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</row>
    <row r="106" spans="1:15" outlineLevel="1" x14ac:dyDescent="0.2">
      <c r="A106" s="14"/>
      <c r="B106" s="29" t="s">
        <v>55</v>
      </c>
      <c r="C106" s="36">
        <f t="shared" si="35"/>
        <v>0</v>
      </c>
      <c r="D106" s="39"/>
      <c r="E106" s="39"/>
      <c r="F106" s="39"/>
      <c r="G106" s="39"/>
      <c r="H106" s="39"/>
      <c r="I106" s="39"/>
      <c r="J106" s="39"/>
      <c r="K106" s="38"/>
      <c r="L106" s="38"/>
      <c r="M106" s="38"/>
      <c r="N106" s="38"/>
      <c r="O106" s="38"/>
    </row>
    <row r="107" spans="1:15" outlineLevel="1" x14ac:dyDescent="0.2">
      <c r="A107" s="14"/>
      <c r="B107" s="29" t="s">
        <v>56</v>
      </c>
      <c r="D107" s="29">
        <f t="shared" ref="D107:O107" si="48">+D52</f>
        <v>0</v>
      </c>
      <c r="E107" s="29">
        <f t="shared" si="48"/>
        <v>0</v>
      </c>
      <c r="F107" s="29">
        <f t="shared" si="48"/>
        <v>0</v>
      </c>
      <c r="G107" s="29">
        <f t="shared" si="48"/>
        <v>0</v>
      </c>
      <c r="H107" s="29">
        <f t="shared" si="48"/>
        <v>0</v>
      </c>
      <c r="I107" s="29">
        <f t="shared" si="48"/>
        <v>0</v>
      </c>
      <c r="J107" s="29">
        <f t="shared" si="48"/>
        <v>0</v>
      </c>
      <c r="K107" s="29">
        <f t="shared" si="48"/>
        <v>0</v>
      </c>
      <c r="L107" s="29">
        <f t="shared" si="48"/>
        <v>0</v>
      </c>
      <c r="M107" s="29">
        <f t="shared" si="48"/>
        <v>0</v>
      </c>
      <c r="N107" s="29">
        <f t="shared" si="48"/>
        <v>0</v>
      </c>
      <c r="O107" s="29">
        <f t="shared" si="48"/>
        <v>0</v>
      </c>
    </row>
    <row r="108" spans="1:15" x14ac:dyDescent="0.2">
      <c r="A108" s="14">
        <f>IF(ISBLANK(Report!A53)," - ",Report!A53)</f>
        <v>1.7</v>
      </c>
      <c r="B108" s="15" t="s">
        <v>48</v>
      </c>
      <c r="C108">
        <f t="shared" ref="C108:C109" si="49">SUM(D108:O108)</f>
        <v>0</v>
      </c>
      <c r="D108" s="15">
        <f>+D109*$C$54+D110*$C$55*D111</f>
        <v>0</v>
      </c>
      <c r="E108" s="15">
        <f t="shared" ref="E108:O108" si="50">+E109*$C$54+E110*$C$55*E111</f>
        <v>0</v>
      </c>
      <c r="F108" s="15">
        <f t="shared" si="50"/>
        <v>0</v>
      </c>
      <c r="G108" s="15">
        <f t="shared" si="50"/>
        <v>0</v>
      </c>
      <c r="H108" s="15">
        <f t="shared" si="50"/>
        <v>0</v>
      </c>
      <c r="I108" s="15">
        <f t="shared" si="50"/>
        <v>0</v>
      </c>
      <c r="J108" s="15">
        <f t="shared" si="50"/>
        <v>0</v>
      </c>
      <c r="K108" s="15">
        <f t="shared" si="50"/>
        <v>0</v>
      </c>
      <c r="L108" s="15">
        <f t="shared" si="50"/>
        <v>0</v>
      </c>
      <c r="M108" s="15">
        <f t="shared" si="50"/>
        <v>0</v>
      </c>
      <c r="N108" s="15">
        <f t="shared" si="50"/>
        <v>0</v>
      </c>
      <c r="O108" s="15">
        <f t="shared" si="50"/>
        <v>0</v>
      </c>
    </row>
    <row r="109" spans="1:15" outlineLevel="1" x14ac:dyDescent="0.2">
      <c r="A109" s="14"/>
      <c r="B109" s="29" t="s">
        <v>54</v>
      </c>
      <c r="C109" s="36">
        <f t="shared" si="49"/>
        <v>0</v>
      </c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</row>
    <row r="110" spans="1:15" outlineLevel="1" x14ac:dyDescent="0.2">
      <c r="A110" s="14"/>
      <c r="B110" s="29" t="s">
        <v>55</v>
      </c>
      <c r="C110" s="36">
        <f t="shared" si="35"/>
        <v>0</v>
      </c>
      <c r="D110" s="39"/>
      <c r="E110" s="39"/>
      <c r="F110" s="39"/>
      <c r="G110" s="39"/>
      <c r="H110" s="39"/>
      <c r="I110" s="39"/>
      <c r="J110" s="39"/>
      <c r="K110" s="38"/>
      <c r="L110" s="38"/>
      <c r="M110" s="38"/>
      <c r="N110" s="38"/>
      <c r="O110" s="38"/>
    </row>
    <row r="111" spans="1:15" outlineLevel="1" x14ac:dyDescent="0.2">
      <c r="A111" s="14"/>
      <c r="B111" s="29" t="s">
        <v>56</v>
      </c>
      <c r="D111" s="29">
        <f t="shared" ref="D111:O111" si="51">+D56</f>
        <v>0</v>
      </c>
      <c r="E111" s="29">
        <f t="shared" si="51"/>
        <v>0</v>
      </c>
      <c r="F111" s="29">
        <f t="shared" si="51"/>
        <v>0</v>
      </c>
      <c r="G111" s="29">
        <f t="shared" si="51"/>
        <v>0</v>
      </c>
      <c r="H111" s="29">
        <f t="shared" si="51"/>
        <v>0</v>
      </c>
      <c r="I111" s="29">
        <f t="shared" si="51"/>
        <v>0</v>
      </c>
      <c r="J111" s="29">
        <f t="shared" si="51"/>
        <v>0</v>
      </c>
      <c r="K111" s="29">
        <f t="shared" si="51"/>
        <v>0</v>
      </c>
      <c r="L111" s="29">
        <f t="shared" si="51"/>
        <v>0</v>
      </c>
      <c r="M111" s="29">
        <f t="shared" si="51"/>
        <v>0</v>
      </c>
      <c r="N111" s="29">
        <f t="shared" si="51"/>
        <v>0</v>
      </c>
      <c r="O111" s="29">
        <f t="shared" si="51"/>
        <v>0</v>
      </c>
    </row>
    <row r="112" spans="1:15" x14ac:dyDescent="0.2">
      <c r="A112" s="13">
        <f>IF(ISBLANK(Report!A57)," - ",Report!A57)</f>
        <v>1.8</v>
      </c>
      <c r="B112" s="15" t="s">
        <v>49</v>
      </c>
      <c r="C112">
        <f t="shared" ref="C112:C113" si="52">SUM(D112:O112)</f>
        <v>0</v>
      </c>
      <c r="D112" s="15">
        <f>+D113*$C$58+D114*$C$59*D115</f>
        <v>0</v>
      </c>
      <c r="E112" s="15">
        <f t="shared" ref="E112:O112" si="53">+E113*$C$58+E114*$C$59*E115</f>
        <v>0</v>
      </c>
      <c r="F112" s="15">
        <f t="shared" si="53"/>
        <v>0</v>
      </c>
      <c r="G112" s="15">
        <f t="shared" si="53"/>
        <v>0</v>
      </c>
      <c r="H112" s="15">
        <f t="shared" si="53"/>
        <v>0</v>
      </c>
      <c r="I112" s="15">
        <f t="shared" si="53"/>
        <v>0</v>
      </c>
      <c r="J112" s="15">
        <f t="shared" si="53"/>
        <v>0</v>
      </c>
      <c r="K112" s="15">
        <f t="shared" si="53"/>
        <v>0</v>
      </c>
      <c r="L112" s="15">
        <f t="shared" si="53"/>
        <v>0</v>
      </c>
      <c r="M112" s="15">
        <f t="shared" si="53"/>
        <v>0</v>
      </c>
      <c r="N112" s="15">
        <f t="shared" si="53"/>
        <v>0</v>
      </c>
      <c r="O112" s="15">
        <f t="shared" si="53"/>
        <v>0</v>
      </c>
    </row>
    <row r="113" spans="1:15" outlineLevel="1" x14ac:dyDescent="0.2">
      <c r="A113" s="14"/>
      <c r="B113" s="29" t="s">
        <v>54</v>
      </c>
      <c r="C113" s="36">
        <f t="shared" si="52"/>
        <v>0</v>
      </c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</row>
    <row r="114" spans="1:15" outlineLevel="1" x14ac:dyDescent="0.2">
      <c r="A114" s="14"/>
      <c r="B114" s="29" t="s">
        <v>55</v>
      </c>
      <c r="C114" s="36">
        <f t="shared" si="35"/>
        <v>0</v>
      </c>
      <c r="D114" s="39"/>
      <c r="E114" s="39"/>
      <c r="F114" s="39"/>
      <c r="G114" s="39"/>
      <c r="H114" s="39"/>
      <c r="I114" s="39"/>
      <c r="J114" s="39"/>
      <c r="K114" s="38"/>
      <c r="L114" s="38"/>
      <c r="M114" s="38"/>
      <c r="N114" s="38"/>
      <c r="O114" s="38"/>
    </row>
    <row r="115" spans="1:15" outlineLevel="1" x14ac:dyDescent="0.2">
      <c r="A115" s="14"/>
      <c r="B115" s="29" t="s">
        <v>56</v>
      </c>
      <c r="D115" s="29">
        <f t="shared" ref="D115:O115" si="54">+D60</f>
        <v>0</v>
      </c>
      <c r="E115" s="29">
        <f t="shared" si="54"/>
        <v>0</v>
      </c>
      <c r="F115" s="29">
        <f t="shared" si="54"/>
        <v>0</v>
      </c>
      <c r="G115" s="29">
        <f t="shared" si="54"/>
        <v>0</v>
      </c>
      <c r="H115" s="29">
        <f t="shared" si="54"/>
        <v>0</v>
      </c>
      <c r="I115" s="29">
        <f t="shared" si="54"/>
        <v>0</v>
      </c>
      <c r="J115" s="29">
        <f t="shared" si="54"/>
        <v>0</v>
      </c>
      <c r="K115" s="29">
        <f t="shared" si="54"/>
        <v>0</v>
      </c>
      <c r="L115" s="29">
        <f t="shared" si="54"/>
        <v>0</v>
      </c>
      <c r="M115" s="29">
        <f t="shared" si="54"/>
        <v>0</v>
      </c>
      <c r="N115" s="29">
        <f t="shared" si="54"/>
        <v>0</v>
      </c>
      <c r="O115" s="29">
        <f t="shared" si="54"/>
        <v>0</v>
      </c>
    </row>
    <row r="116" spans="1:15" x14ac:dyDescent="0.2">
      <c r="A116" s="13">
        <f>IF(ISBLANK(Report!A61)," - ",Report!A61)</f>
        <v>1.9</v>
      </c>
      <c r="B116" s="15" t="s">
        <v>50</v>
      </c>
      <c r="C116">
        <f t="shared" ref="C116:C117" si="55">SUM(D116:O116)</f>
        <v>0</v>
      </c>
      <c r="D116" s="15">
        <f>+D117*$C$62+D118*$C$63*D119</f>
        <v>0</v>
      </c>
      <c r="E116" s="15">
        <f t="shared" ref="E116:O116" si="56">+E117*$C$62+E118*$C$63*E119</f>
        <v>0</v>
      </c>
      <c r="F116" s="15">
        <f t="shared" si="56"/>
        <v>0</v>
      </c>
      <c r="G116" s="15">
        <f t="shared" si="56"/>
        <v>0</v>
      </c>
      <c r="H116" s="15">
        <f t="shared" si="56"/>
        <v>0</v>
      </c>
      <c r="I116" s="15">
        <f t="shared" si="56"/>
        <v>0</v>
      </c>
      <c r="J116" s="15">
        <f t="shared" si="56"/>
        <v>0</v>
      </c>
      <c r="K116" s="15">
        <f t="shared" si="56"/>
        <v>0</v>
      </c>
      <c r="L116" s="15">
        <f t="shared" si="56"/>
        <v>0</v>
      </c>
      <c r="M116" s="15">
        <f t="shared" si="56"/>
        <v>0</v>
      </c>
      <c r="N116" s="15">
        <f t="shared" si="56"/>
        <v>0</v>
      </c>
      <c r="O116" s="15">
        <f t="shared" si="56"/>
        <v>0</v>
      </c>
    </row>
    <row r="117" spans="1:15" outlineLevel="1" x14ac:dyDescent="0.2">
      <c r="A117" s="14"/>
      <c r="B117" s="29" t="s">
        <v>54</v>
      </c>
      <c r="C117" s="36">
        <f t="shared" si="55"/>
        <v>0</v>
      </c>
      <c r="D117" s="39"/>
      <c r="E117" s="39"/>
      <c r="F117" s="39"/>
      <c r="G117" s="39"/>
      <c r="H117" s="39"/>
      <c r="I117" s="39"/>
      <c r="J117" s="39"/>
      <c r="K117" s="39"/>
      <c r="L117" s="39"/>
      <c r="M117" s="39"/>
      <c r="N117" s="39"/>
      <c r="O117" s="39"/>
    </row>
    <row r="118" spans="1:15" outlineLevel="1" x14ac:dyDescent="0.2">
      <c r="A118" s="14"/>
      <c r="B118" s="29" t="s">
        <v>55</v>
      </c>
      <c r="C118" s="36">
        <f t="shared" si="35"/>
        <v>0</v>
      </c>
      <c r="D118" s="39"/>
      <c r="E118" s="39"/>
      <c r="F118" s="39"/>
      <c r="G118" s="39"/>
      <c r="H118" s="39"/>
      <c r="I118" s="39"/>
      <c r="J118" s="39"/>
      <c r="K118" s="38"/>
      <c r="L118" s="38"/>
      <c r="M118" s="38"/>
      <c r="N118" s="38"/>
      <c r="O118" s="38"/>
    </row>
    <row r="119" spans="1:15" outlineLevel="1" x14ac:dyDescent="0.2">
      <c r="A119" s="14"/>
      <c r="B119" s="29" t="s">
        <v>56</v>
      </c>
      <c r="D119" s="29">
        <f t="shared" ref="D119:O119" si="57">+D64</f>
        <v>0</v>
      </c>
      <c r="E119" s="29">
        <f t="shared" si="57"/>
        <v>0</v>
      </c>
      <c r="F119" s="29">
        <f t="shared" si="57"/>
        <v>0</v>
      </c>
      <c r="G119" s="29">
        <f t="shared" si="57"/>
        <v>0</v>
      </c>
      <c r="H119" s="29">
        <f t="shared" si="57"/>
        <v>0</v>
      </c>
      <c r="I119" s="29">
        <f t="shared" si="57"/>
        <v>0</v>
      </c>
      <c r="J119" s="29">
        <f t="shared" si="57"/>
        <v>0</v>
      </c>
      <c r="K119" s="29">
        <f t="shared" si="57"/>
        <v>0</v>
      </c>
      <c r="L119" s="29">
        <f t="shared" si="57"/>
        <v>0</v>
      </c>
      <c r="M119" s="29">
        <f t="shared" si="57"/>
        <v>0</v>
      </c>
      <c r="N119" s="29">
        <f t="shared" si="57"/>
        <v>0</v>
      </c>
      <c r="O119" s="29">
        <f t="shared" si="57"/>
        <v>0</v>
      </c>
    </row>
    <row r="120" spans="1:15" x14ac:dyDescent="0.2">
      <c r="A120" s="13">
        <f>IF(ISBLANK(Report!A65)," - ",Report!A65)</f>
        <v>2</v>
      </c>
      <c r="B120" s="15" t="s">
        <v>51</v>
      </c>
      <c r="C120">
        <f t="shared" ref="C120:C121" si="58">SUM(D120:O120)</f>
        <v>0</v>
      </c>
      <c r="D120" s="15">
        <f>+D121*$C$66+D122*$C$67*D123</f>
        <v>0</v>
      </c>
      <c r="E120" s="15">
        <f t="shared" ref="E120:O120" si="59">+E121*$C$66+E122*$C$67*E123</f>
        <v>0</v>
      </c>
      <c r="F120" s="15">
        <f t="shared" si="59"/>
        <v>0</v>
      </c>
      <c r="G120" s="15">
        <f t="shared" si="59"/>
        <v>0</v>
      </c>
      <c r="H120" s="15">
        <f t="shared" si="59"/>
        <v>0</v>
      </c>
      <c r="I120" s="15">
        <f t="shared" si="59"/>
        <v>0</v>
      </c>
      <c r="J120" s="15">
        <f t="shared" si="59"/>
        <v>0</v>
      </c>
      <c r="K120" s="15">
        <f t="shared" si="59"/>
        <v>0</v>
      </c>
      <c r="L120" s="15">
        <f t="shared" si="59"/>
        <v>0</v>
      </c>
      <c r="M120" s="15">
        <f t="shared" si="59"/>
        <v>0</v>
      </c>
      <c r="N120" s="15">
        <f t="shared" si="59"/>
        <v>0</v>
      </c>
      <c r="O120" s="15">
        <f t="shared" si="59"/>
        <v>0</v>
      </c>
    </row>
    <row r="121" spans="1:15" outlineLevel="1" x14ac:dyDescent="0.2">
      <c r="A121" s="14"/>
      <c r="B121" s="29" t="s">
        <v>54</v>
      </c>
      <c r="C121" s="36">
        <f t="shared" si="58"/>
        <v>0</v>
      </c>
      <c r="D121" s="39"/>
      <c r="E121" s="39"/>
      <c r="F121" s="39"/>
      <c r="G121" s="39"/>
      <c r="H121" s="39"/>
      <c r="I121" s="39"/>
      <c r="J121" s="39"/>
      <c r="K121" s="39"/>
      <c r="L121" s="39"/>
      <c r="M121" s="39"/>
      <c r="N121" s="39"/>
      <c r="O121" s="39"/>
    </row>
    <row r="122" spans="1:15" outlineLevel="1" x14ac:dyDescent="0.2">
      <c r="A122" s="14"/>
      <c r="B122" s="29" t="s">
        <v>55</v>
      </c>
      <c r="C122" s="36">
        <f t="shared" si="35"/>
        <v>0</v>
      </c>
      <c r="D122" s="39"/>
      <c r="E122" s="39"/>
      <c r="F122" s="39"/>
      <c r="G122" s="39"/>
      <c r="H122" s="39"/>
      <c r="I122" s="39"/>
      <c r="J122" s="39"/>
      <c r="K122" s="38"/>
      <c r="L122" s="38"/>
      <c r="M122" s="38"/>
      <c r="N122" s="38"/>
      <c r="O122" s="38"/>
    </row>
    <row r="123" spans="1:15" outlineLevel="1" x14ac:dyDescent="0.2">
      <c r="A123" s="14"/>
      <c r="B123" s="29" t="s">
        <v>56</v>
      </c>
      <c r="D123" s="29">
        <f t="shared" ref="D123:O123" si="60">+D68</f>
        <v>0</v>
      </c>
      <c r="E123" s="29">
        <f t="shared" si="60"/>
        <v>0</v>
      </c>
      <c r="F123" s="29">
        <f t="shared" si="60"/>
        <v>0</v>
      </c>
      <c r="G123" s="29">
        <f t="shared" si="60"/>
        <v>0</v>
      </c>
      <c r="H123" s="29">
        <f t="shared" si="60"/>
        <v>0</v>
      </c>
      <c r="I123" s="29">
        <f t="shared" si="60"/>
        <v>0</v>
      </c>
      <c r="J123" s="29">
        <f t="shared" si="60"/>
        <v>0</v>
      </c>
      <c r="K123" s="29">
        <f t="shared" si="60"/>
        <v>0</v>
      </c>
      <c r="L123" s="29">
        <f t="shared" si="60"/>
        <v>0</v>
      </c>
      <c r="M123" s="29">
        <f t="shared" si="60"/>
        <v>0</v>
      </c>
      <c r="N123" s="29">
        <f t="shared" si="60"/>
        <v>0</v>
      </c>
      <c r="O123" s="29">
        <f t="shared" si="60"/>
        <v>0</v>
      </c>
    </row>
    <row r="124" spans="1:15" x14ac:dyDescent="0.2">
      <c r="A124" s="13">
        <f>IF(ISBLANK(Report!A69)," - ",Report!A69)</f>
        <v>2.1</v>
      </c>
      <c r="B124" s="15" t="s">
        <v>52</v>
      </c>
      <c r="C124">
        <f t="shared" ref="C124:C125" si="61">SUM(D124:O124)</f>
        <v>0</v>
      </c>
      <c r="D124" s="15">
        <f>+D125*$C$70+D126*$C$71*D127</f>
        <v>0</v>
      </c>
      <c r="E124" s="15">
        <f t="shared" ref="E124:O124" si="62">+E125*$C$70+E126*$C$71*E127</f>
        <v>0</v>
      </c>
      <c r="F124" s="15">
        <f t="shared" si="62"/>
        <v>0</v>
      </c>
      <c r="G124" s="15">
        <f t="shared" si="62"/>
        <v>0</v>
      </c>
      <c r="H124" s="15">
        <f t="shared" si="62"/>
        <v>0</v>
      </c>
      <c r="I124" s="15">
        <f t="shared" si="62"/>
        <v>0</v>
      </c>
      <c r="J124" s="15">
        <f t="shared" si="62"/>
        <v>0</v>
      </c>
      <c r="K124" s="15">
        <f t="shared" si="62"/>
        <v>0</v>
      </c>
      <c r="L124" s="15">
        <f t="shared" si="62"/>
        <v>0</v>
      </c>
      <c r="M124" s="15">
        <f t="shared" si="62"/>
        <v>0</v>
      </c>
      <c r="N124" s="15">
        <f t="shared" si="62"/>
        <v>0</v>
      </c>
      <c r="O124" s="15">
        <f t="shared" si="62"/>
        <v>0</v>
      </c>
    </row>
    <row r="125" spans="1:15" outlineLevel="1" x14ac:dyDescent="0.2">
      <c r="A125" s="14"/>
      <c r="B125" s="29" t="s">
        <v>54</v>
      </c>
      <c r="C125" s="36">
        <f t="shared" si="61"/>
        <v>0</v>
      </c>
      <c r="D125" s="39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</row>
    <row r="126" spans="1:15" outlineLevel="1" x14ac:dyDescent="0.2">
      <c r="A126" s="14"/>
      <c r="B126" s="29" t="s">
        <v>55</v>
      </c>
      <c r="C126" s="36">
        <f t="shared" si="35"/>
        <v>0</v>
      </c>
      <c r="D126" s="39"/>
      <c r="E126" s="39"/>
      <c r="F126" s="39"/>
      <c r="G126" s="39"/>
      <c r="H126" s="39"/>
      <c r="I126" s="39"/>
      <c r="J126" s="39"/>
      <c r="K126" s="38"/>
      <c r="L126" s="38"/>
      <c r="M126" s="38"/>
      <c r="N126" s="38"/>
      <c r="O126" s="38"/>
    </row>
    <row r="127" spans="1:15" outlineLevel="1" x14ac:dyDescent="0.2">
      <c r="A127" s="14"/>
      <c r="B127" s="29" t="s">
        <v>56</v>
      </c>
      <c r="D127" s="29">
        <f t="shared" ref="D127:O127" si="63">+D72</f>
        <v>0</v>
      </c>
      <c r="E127" s="29">
        <f t="shared" si="63"/>
        <v>0</v>
      </c>
      <c r="F127" s="29">
        <f t="shared" si="63"/>
        <v>0</v>
      </c>
      <c r="G127" s="29">
        <f t="shared" si="63"/>
        <v>0</v>
      </c>
      <c r="H127" s="29">
        <f t="shared" si="63"/>
        <v>0</v>
      </c>
      <c r="I127" s="29">
        <f t="shared" si="63"/>
        <v>0</v>
      </c>
      <c r="J127" s="29">
        <f t="shared" si="63"/>
        <v>0</v>
      </c>
      <c r="K127" s="29">
        <f t="shared" si="63"/>
        <v>0</v>
      </c>
      <c r="L127" s="29">
        <f t="shared" si="63"/>
        <v>0</v>
      </c>
      <c r="M127" s="29">
        <f t="shared" si="63"/>
        <v>0</v>
      </c>
      <c r="N127" s="29">
        <f t="shared" si="63"/>
        <v>0</v>
      </c>
      <c r="O127" s="29">
        <f t="shared" si="63"/>
        <v>0</v>
      </c>
    </row>
    <row r="128" spans="1:15" x14ac:dyDescent="0.2">
      <c r="A128" s="13">
        <f>IF(ISBLANK(Report!A73)," - ",Report!A73)</f>
        <v>2.2000000000000002</v>
      </c>
      <c r="B128" s="15" t="s">
        <v>53</v>
      </c>
      <c r="C128">
        <f t="shared" ref="C128:C129" si="64">SUM(D128:O128)</f>
        <v>0</v>
      </c>
      <c r="D128" s="15">
        <f>+D129*$C$74+D130*$C$75*D131</f>
        <v>0</v>
      </c>
      <c r="E128" s="15">
        <f t="shared" ref="E128:O128" si="65">+E129*$C$74+E130*$C$75*E131</f>
        <v>0</v>
      </c>
      <c r="F128" s="15">
        <f t="shared" si="65"/>
        <v>0</v>
      </c>
      <c r="G128" s="15">
        <f t="shared" si="65"/>
        <v>0</v>
      </c>
      <c r="H128" s="15">
        <f t="shared" si="65"/>
        <v>0</v>
      </c>
      <c r="I128" s="15">
        <f t="shared" si="65"/>
        <v>0</v>
      </c>
      <c r="J128" s="15">
        <f t="shared" si="65"/>
        <v>0</v>
      </c>
      <c r="K128" s="15">
        <f t="shared" si="65"/>
        <v>0</v>
      </c>
      <c r="L128" s="15">
        <f t="shared" si="65"/>
        <v>0</v>
      </c>
      <c r="M128" s="15">
        <f t="shared" si="65"/>
        <v>0</v>
      </c>
      <c r="N128" s="15">
        <f t="shared" si="65"/>
        <v>0</v>
      </c>
      <c r="O128" s="15">
        <f t="shared" si="65"/>
        <v>0</v>
      </c>
    </row>
    <row r="129" spans="1:16" outlineLevel="1" x14ac:dyDescent="0.2">
      <c r="A129" s="14"/>
      <c r="B129" s="29" t="s">
        <v>54</v>
      </c>
      <c r="C129" s="36">
        <f t="shared" si="64"/>
        <v>0</v>
      </c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</row>
    <row r="130" spans="1:16" outlineLevel="1" x14ac:dyDescent="0.2">
      <c r="A130" s="14"/>
      <c r="B130" s="29" t="s">
        <v>55</v>
      </c>
      <c r="C130" s="36">
        <f t="shared" si="35"/>
        <v>0</v>
      </c>
      <c r="D130" s="39"/>
      <c r="E130" s="39"/>
      <c r="F130" s="39"/>
      <c r="G130" s="39"/>
      <c r="H130" s="39"/>
      <c r="I130" s="39"/>
      <c r="J130" s="39"/>
      <c r="K130" s="38"/>
      <c r="L130" s="38"/>
      <c r="M130" s="38"/>
      <c r="N130" s="38"/>
      <c r="O130" s="38"/>
    </row>
    <row r="131" spans="1:16" outlineLevel="1" x14ac:dyDescent="0.2">
      <c r="A131" s="14"/>
      <c r="B131" s="29" t="s">
        <v>56</v>
      </c>
      <c r="D131" s="29">
        <f t="shared" ref="D131:O131" si="66">+D76</f>
        <v>0</v>
      </c>
      <c r="E131" s="29">
        <f t="shared" si="66"/>
        <v>0</v>
      </c>
      <c r="F131" s="29">
        <f t="shared" si="66"/>
        <v>0</v>
      </c>
      <c r="G131" s="29">
        <f t="shared" si="66"/>
        <v>0</v>
      </c>
      <c r="H131" s="29">
        <f t="shared" si="66"/>
        <v>0</v>
      </c>
      <c r="I131" s="29">
        <f t="shared" si="66"/>
        <v>0</v>
      </c>
      <c r="J131" s="29">
        <f t="shared" si="66"/>
        <v>0</v>
      </c>
      <c r="K131" s="29">
        <f t="shared" si="66"/>
        <v>0</v>
      </c>
      <c r="L131" s="29">
        <f t="shared" si="66"/>
        <v>0</v>
      </c>
      <c r="M131" s="29">
        <f t="shared" si="66"/>
        <v>0</v>
      </c>
      <c r="N131" s="29">
        <f t="shared" si="66"/>
        <v>0</v>
      </c>
      <c r="O131" s="29">
        <f t="shared" si="66"/>
        <v>0</v>
      </c>
    </row>
    <row r="132" spans="1:16" x14ac:dyDescent="0.2">
      <c r="A132" s="31" t="s">
        <v>35</v>
      </c>
    </row>
    <row r="133" spans="1:16" x14ac:dyDescent="0.2">
      <c r="C133" s="11">
        <f>+C84+C88+C92+C96+C100+C104+C108+C112+C116+C120+C124+C128</f>
        <v>44972</v>
      </c>
      <c r="D133" s="12">
        <f>+D84+D88+D92+D96+D100+D104+D108+D112+D116+D120+D124+D128</f>
        <v>1150</v>
      </c>
      <c r="E133" s="12">
        <f t="shared" ref="E133:O133" si="67">+E84+E88+E92+E96+E100+E104+E108+E112+E116+E120+E124+E128</f>
        <v>5554</v>
      </c>
      <c r="F133" s="12">
        <f t="shared" si="67"/>
        <v>6469</v>
      </c>
      <c r="G133" s="12">
        <f t="shared" si="67"/>
        <v>6904</v>
      </c>
      <c r="H133" s="12">
        <f t="shared" si="67"/>
        <v>7539</v>
      </c>
      <c r="I133" s="12">
        <f t="shared" si="67"/>
        <v>9108</v>
      </c>
      <c r="J133" s="12">
        <f t="shared" si="67"/>
        <v>8248</v>
      </c>
      <c r="K133" s="12">
        <f t="shared" si="67"/>
        <v>0</v>
      </c>
      <c r="L133" s="12">
        <f t="shared" si="67"/>
        <v>0</v>
      </c>
      <c r="M133" s="12">
        <f t="shared" si="67"/>
        <v>0</v>
      </c>
      <c r="N133" s="12">
        <f t="shared" si="67"/>
        <v>0</v>
      </c>
      <c r="O133" s="12">
        <f t="shared" si="67"/>
        <v>0</v>
      </c>
    </row>
    <row r="134" spans="1:16" x14ac:dyDescent="0.2">
      <c r="B134" s="3" t="s">
        <v>20</v>
      </c>
      <c r="D134" s="25">
        <f>IF(ISBLANK(D83),NA(),SUM($D133:D133))</f>
        <v>1150</v>
      </c>
      <c r="E134" s="25">
        <f>IF(ISBLANK(E83),NA(),SUM($D133:E133))</f>
        <v>6704</v>
      </c>
      <c r="F134" s="25">
        <f>IF(ISBLANK(F83),NA(),SUM($D133:F133))</f>
        <v>13173</v>
      </c>
      <c r="G134" s="25">
        <f>IF(ISBLANK(G83),NA(),SUM($D133:G133))</f>
        <v>20077</v>
      </c>
      <c r="H134" s="25">
        <f>IF(ISBLANK(H83),NA(),SUM($D133:H133))</f>
        <v>27616</v>
      </c>
      <c r="I134" s="25">
        <f>IF(ISBLANK(I83),NA(),SUM($D133:I133))</f>
        <v>36724</v>
      </c>
      <c r="J134" s="25">
        <f>IF(ISBLANK(J83),NA(),SUM($D133:J133))</f>
        <v>44972</v>
      </c>
      <c r="K134" s="25">
        <f>IF(ISBLANK(K83),NA(),SUM($D133:K133))</f>
        <v>44972</v>
      </c>
      <c r="L134" s="25">
        <f>IF(ISBLANK(L83),NA(),SUM($D133:L133))</f>
        <v>44972</v>
      </c>
      <c r="M134" s="25">
        <f>IF(ISBLANK(M83),NA(),SUM($D133:M133))</f>
        <v>44972</v>
      </c>
      <c r="N134" s="25">
        <f>IF(ISBLANK(N83),NA(),SUM($D133:N133))</f>
        <v>44972</v>
      </c>
      <c r="O134" s="25">
        <f>IF(ISBLANK(O83),NA(),SUM($D133:O133))</f>
        <v>44972</v>
      </c>
      <c r="P134" s="30" t="str">
        <f>IF(C133=O134,"ok","error")</f>
        <v>ok</v>
      </c>
    </row>
    <row r="137" spans="1:16" ht="18" x14ac:dyDescent="0.25">
      <c r="A137" s="1" t="s">
        <v>43</v>
      </c>
      <c r="D137" s="4"/>
      <c r="O137" s="9"/>
    </row>
    <row r="138" spans="1:16" x14ac:dyDescent="0.2">
      <c r="A138" s="18" t="s">
        <v>2</v>
      </c>
      <c r="B138" s="19" t="s">
        <v>0</v>
      </c>
      <c r="C138" s="20" t="s">
        <v>68</v>
      </c>
      <c r="D138" s="21" t="s">
        <v>8</v>
      </c>
      <c r="E138" s="21" t="s">
        <v>9</v>
      </c>
      <c r="F138" s="21" t="s">
        <v>10</v>
      </c>
      <c r="G138" s="21" t="s">
        <v>11</v>
      </c>
      <c r="H138" s="21" t="s">
        <v>12</v>
      </c>
      <c r="I138" s="21" t="s">
        <v>13</v>
      </c>
      <c r="J138" s="21" t="s">
        <v>14</v>
      </c>
      <c r="K138" s="21" t="s">
        <v>15</v>
      </c>
      <c r="L138" s="21" t="s">
        <v>16</v>
      </c>
      <c r="M138" s="21" t="s">
        <v>17</v>
      </c>
      <c r="N138" s="21" t="s">
        <v>18</v>
      </c>
      <c r="O138" s="21" t="s">
        <v>19</v>
      </c>
    </row>
    <row r="139" spans="1:16" x14ac:dyDescent="0.2">
      <c r="A139" s="14">
        <f>IF(ISBLANK(Report!A29)," - ",Report!A29)</f>
        <v>1.1000000000000001</v>
      </c>
      <c r="B139" s="15" t="s">
        <v>23</v>
      </c>
      <c r="C139">
        <f>SUM(D139:O139)</f>
        <v>6890</v>
      </c>
      <c r="D139" s="15">
        <f>+D140+D141*D142</f>
        <v>700</v>
      </c>
      <c r="E139" s="15">
        <f t="shared" ref="E139:O139" si="68">+E140+E141*E142</f>
        <v>1290</v>
      </c>
      <c r="F139" s="15">
        <f t="shared" si="68"/>
        <v>2680</v>
      </c>
      <c r="G139" s="15">
        <f>+G140+G141*G142</f>
        <v>1060</v>
      </c>
      <c r="H139" s="15">
        <f>+H140+H141*H142</f>
        <v>1160</v>
      </c>
      <c r="I139" s="15">
        <f t="shared" si="68"/>
        <v>0</v>
      </c>
      <c r="J139" s="15">
        <f t="shared" si="68"/>
        <v>0</v>
      </c>
      <c r="K139" s="15">
        <f t="shared" si="68"/>
        <v>0</v>
      </c>
      <c r="L139" s="15">
        <f t="shared" si="68"/>
        <v>0</v>
      </c>
      <c r="M139" s="15">
        <f t="shared" si="68"/>
        <v>0</v>
      </c>
      <c r="N139" s="15">
        <f t="shared" si="68"/>
        <v>0</v>
      </c>
      <c r="O139" s="15">
        <f t="shared" si="68"/>
        <v>0</v>
      </c>
    </row>
    <row r="140" spans="1:16" outlineLevel="1" x14ac:dyDescent="0.2">
      <c r="A140" s="14"/>
      <c r="B140" s="29" t="s">
        <v>54</v>
      </c>
      <c r="C140" s="28">
        <f>SUM(D140:O140)</f>
        <v>3050</v>
      </c>
      <c r="D140" s="38">
        <v>700</v>
      </c>
      <c r="E140" s="38">
        <v>650</v>
      </c>
      <c r="F140" s="38">
        <v>1400</v>
      </c>
      <c r="G140" s="38">
        <v>100</v>
      </c>
      <c r="H140" s="38">
        <v>200</v>
      </c>
      <c r="I140" s="38"/>
      <c r="J140" s="38"/>
      <c r="K140" s="38"/>
      <c r="L140" s="38"/>
      <c r="M140" s="38"/>
      <c r="N140" s="38"/>
      <c r="O140" s="38"/>
    </row>
    <row r="141" spans="1:16" outlineLevel="1" x14ac:dyDescent="0.2">
      <c r="A141" s="14"/>
      <c r="B141" s="29" t="s">
        <v>55</v>
      </c>
      <c r="C141" s="28">
        <f t="shared" ref="C141" si="69">SUM(D141:O141)</f>
        <v>120</v>
      </c>
      <c r="D141" s="38"/>
      <c r="E141" s="38">
        <v>20</v>
      </c>
      <c r="F141" s="38">
        <v>40</v>
      </c>
      <c r="G141" s="38">
        <v>30</v>
      </c>
      <c r="H141" s="38">
        <v>30</v>
      </c>
      <c r="I141" s="38"/>
      <c r="J141" s="38"/>
      <c r="K141" s="38"/>
      <c r="L141" s="38"/>
      <c r="M141" s="38"/>
      <c r="N141" s="38"/>
      <c r="O141" s="38"/>
    </row>
    <row r="142" spans="1:16" outlineLevel="1" x14ac:dyDescent="0.2">
      <c r="A142" s="14"/>
      <c r="B142" s="29" t="s">
        <v>56</v>
      </c>
      <c r="D142" s="38">
        <v>32</v>
      </c>
      <c r="E142" s="38">
        <v>32</v>
      </c>
      <c r="F142" s="38">
        <v>32</v>
      </c>
      <c r="G142" s="38">
        <v>32</v>
      </c>
      <c r="H142" s="38">
        <v>32</v>
      </c>
      <c r="I142" s="38"/>
      <c r="J142" s="38"/>
      <c r="K142" s="38"/>
      <c r="L142" s="38"/>
      <c r="M142" s="38"/>
      <c r="N142" s="38"/>
      <c r="O142" s="38"/>
    </row>
    <row r="143" spans="1:16" x14ac:dyDescent="0.2">
      <c r="A143" s="13">
        <f>IF(ISBLANK(Report!A33)," - ",Report!A33)</f>
        <v>1.2</v>
      </c>
      <c r="B143" s="15" t="s">
        <v>24</v>
      </c>
      <c r="C143">
        <f t="shared" ref="C143:C144" si="70">SUM(D143:O143)</f>
        <v>21120</v>
      </c>
      <c r="D143" s="15">
        <f t="shared" ref="D143:O143" si="71">+D144+D145*D146</f>
        <v>0</v>
      </c>
      <c r="E143" s="15">
        <f t="shared" si="71"/>
        <v>0</v>
      </c>
      <c r="F143" s="15">
        <f t="shared" si="71"/>
        <v>3840</v>
      </c>
      <c r="G143" s="15">
        <f t="shared" si="71"/>
        <v>4040</v>
      </c>
      <c r="H143" s="15">
        <f t="shared" si="71"/>
        <v>6560</v>
      </c>
      <c r="I143" s="15">
        <f>+I144+I145*I146</f>
        <v>3440</v>
      </c>
      <c r="J143" s="15">
        <f t="shared" si="71"/>
        <v>3240</v>
      </c>
      <c r="K143" s="15">
        <f t="shared" si="71"/>
        <v>0</v>
      </c>
      <c r="L143" s="15">
        <f t="shared" si="71"/>
        <v>0</v>
      </c>
      <c r="M143" s="15">
        <f t="shared" si="71"/>
        <v>0</v>
      </c>
      <c r="N143" s="15">
        <f t="shared" si="71"/>
        <v>0</v>
      </c>
      <c r="O143" s="15">
        <f t="shared" si="71"/>
        <v>0</v>
      </c>
    </row>
    <row r="144" spans="1:16" outlineLevel="1" x14ac:dyDescent="0.2">
      <c r="A144" s="14"/>
      <c r="B144" s="29" t="s">
        <v>54</v>
      </c>
      <c r="C144" s="28">
        <f t="shared" si="70"/>
        <v>4400</v>
      </c>
      <c r="D144" s="38"/>
      <c r="E144" s="38"/>
      <c r="F144" s="38">
        <v>800</v>
      </c>
      <c r="G144" s="38">
        <v>1000</v>
      </c>
      <c r="H144" s="38">
        <v>2000</v>
      </c>
      <c r="I144" s="38">
        <v>400</v>
      </c>
      <c r="J144" s="38">
        <v>200</v>
      </c>
      <c r="K144" s="38"/>
      <c r="L144" s="38"/>
      <c r="M144" s="38"/>
      <c r="N144" s="38"/>
      <c r="O144" s="38"/>
    </row>
    <row r="145" spans="1:15" outlineLevel="1" x14ac:dyDescent="0.2">
      <c r="A145" s="14"/>
      <c r="B145" s="29" t="s">
        <v>55</v>
      </c>
      <c r="C145" s="28">
        <f t="shared" ref="C145:C185" si="72">SUM(D145:O145)</f>
        <v>440</v>
      </c>
      <c r="D145" s="38"/>
      <c r="E145" s="38"/>
      <c r="F145" s="38">
        <v>80</v>
      </c>
      <c r="G145" s="38">
        <v>80</v>
      </c>
      <c r="H145" s="38">
        <v>120</v>
      </c>
      <c r="I145" s="38">
        <v>80</v>
      </c>
      <c r="J145" s="38">
        <v>80</v>
      </c>
      <c r="K145" s="38"/>
      <c r="L145" s="38"/>
      <c r="M145" s="38"/>
      <c r="N145" s="38"/>
      <c r="O145" s="38"/>
    </row>
    <row r="146" spans="1:15" outlineLevel="1" x14ac:dyDescent="0.2">
      <c r="A146" s="14"/>
      <c r="B146" s="29" t="s">
        <v>56</v>
      </c>
      <c r="D146" s="38"/>
      <c r="E146" s="38"/>
      <c r="F146" s="38">
        <v>38</v>
      </c>
      <c r="G146" s="38">
        <v>38</v>
      </c>
      <c r="H146" s="38">
        <v>38</v>
      </c>
      <c r="I146" s="38">
        <v>38</v>
      </c>
      <c r="J146" s="38">
        <v>38</v>
      </c>
      <c r="K146" s="38"/>
      <c r="L146" s="38"/>
      <c r="M146" s="38"/>
      <c r="N146" s="38"/>
      <c r="O146" s="38"/>
    </row>
    <row r="147" spans="1:15" x14ac:dyDescent="0.2">
      <c r="A147" s="13">
        <f>IF(ISBLANK(Report!A37)," - ",Report!A37)</f>
        <v>1.3</v>
      </c>
      <c r="B147" s="15" t="s">
        <v>25</v>
      </c>
      <c r="C147">
        <f t="shared" ref="C147:C148" si="73">SUM(D147:O147)</f>
        <v>23400</v>
      </c>
      <c r="D147" s="15">
        <f t="shared" ref="D147:O147" si="74">+D148+D149*D150</f>
        <v>0</v>
      </c>
      <c r="E147" s="15">
        <f t="shared" si="74"/>
        <v>2400</v>
      </c>
      <c r="F147" s="15">
        <f t="shared" si="74"/>
        <v>2400</v>
      </c>
      <c r="G147" s="15">
        <f t="shared" si="74"/>
        <v>2400</v>
      </c>
      <c r="H147" s="15">
        <f t="shared" si="74"/>
        <v>5400</v>
      </c>
      <c r="I147" s="15">
        <f t="shared" si="74"/>
        <v>5400</v>
      </c>
      <c r="J147" s="15">
        <f t="shared" si="74"/>
        <v>5400</v>
      </c>
      <c r="K147" s="15">
        <f t="shared" si="74"/>
        <v>0</v>
      </c>
      <c r="L147" s="15">
        <f t="shared" si="74"/>
        <v>0</v>
      </c>
      <c r="M147" s="15">
        <f t="shared" si="74"/>
        <v>0</v>
      </c>
      <c r="N147" s="15">
        <f t="shared" si="74"/>
        <v>0</v>
      </c>
      <c r="O147" s="15">
        <f t="shared" si="74"/>
        <v>0</v>
      </c>
    </row>
    <row r="148" spans="1:15" outlineLevel="1" x14ac:dyDescent="0.2">
      <c r="A148" s="14"/>
      <c r="B148" s="29" t="s">
        <v>54</v>
      </c>
      <c r="C148" s="28">
        <f t="shared" si="73"/>
        <v>0</v>
      </c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</row>
    <row r="149" spans="1:15" outlineLevel="1" x14ac:dyDescent="0.2">
      <c r="A149" s="14"/>
      <c r="B149" s="29" t="s">
        <v>55</v>
      </c>
      <c r="C149" s="28">
        <f t="shared" si="72"/>
        <v>780</v>
      </c>
      <c r="D149" s="38"/>
      <c r="E149" s="38">
        <v>80</v>
      </c>
      <c r="F149" s="38">
        <v>80</v>
      </c>
      <c r="G149" s="38">
        <v>80</v>
      </c>
      <c r="H149" s="38">
        <v>180</v>
      </c>
      <c r="I149" s="38">
        <v>180</v>
      </c>
      <c r="J149" s="38">
        <v>180</v>
      </c>
      <c r="K149" s="38"/>
      <c r="L149" s="38"/>
      <c r="M149" s="38"/>
      <c r="N149" s="38"/>
      <c r="O149" s="38"/>
    </row>
    <row r="150" spans="1:15" outlineLevel="1" x14ac:dyDescent="0.2">
      <c r="A150" s="14"/>
      <c r="B150" s="29" t="s">
        <v>56</v>
      </c>
      <c r="D150" s="38"/>
      <c r="E150" s="38">
        <v>30</v>
      </c>
      <c r="F150" s="38">
        <v>30</v>
      </c>
      <c r="G150" s="38">
        <v>30</v>
      </c>
      <c r="H150" s="38">
        <v>30</v>
      </c>
      <c r="I150" s="38">
        <v>30</v>
      </c>
      <c r="J150" s="38">
        <v>30</v>
      </c>
      <c r="K150" s="38"/>
      <c r="L150" s="38"/>
      <c r="M150" s="38"/>
      <c r="N150" s="38"/>
      <c r="O150" s="38"/>
    </row>
    <row r="151" spans="1:15" x14ac:dyDescent="0.2">
      <c r="A151" s="13">
        <f>IF(ISBLANK(Report!A41)," - ",Report!A41)</f>
        <v>1.4</v>
      </c>
      <c r="B151" s="15" t="s">
        <v>26</v>
      </c>
      <c r="C151">
        <f t="shared" ref="C151:C152" si="75">SUM(D151:O151)</f>
        <v>0</v>
      </c>
      <c r="D151" s="15">
        <f t="shared" ref="D151:O151" si="76">+D152+D153*D154</f>
        <v>0</v>
      </c>
      <c r="E151" s="15">
        <f t="shared" si="76"/>
        <v>0</v>
      </c>
      <c r="F151" s="15">
        <f t="shared" si="76"/>
        <v>0</v>
      </c>
      <c r="G151" s="15">
        <f t="shared" si="76"/>
        <v>0</v>
      </c>
      <c r="H151" s="15">
        <f t="shared" si="76"/>
        <v>0</v>
      </c>
      <c r="I151" s="15">
        <f t="shared" si="76"/>
        <v>0</v>
      </c>
      <c r="J151" s="15">
        <f t="shared" si="76"/>
        <v>0</v>
      </c>
      <c r="K151" s="15">
        <f t="shared" si="76"/>
        <v>0</v>
      </c>
      <c r="L151" s="15">
        <f t="shared" si="76"/>
        <v>0</v>
      </c>
      <c r="M151" s="15">
        <f t="shared" si="76"/>
        <v>0</v>
      </c>
      <c r="N151" s="15">
        <f t="shared" si="76"/>
        <v>0</v>
      </c>
      <c r="O151" s="15">
        <f t="shared" si="76"/>
        <v>0</v>
      </c>
    </row>
    <row r="152" spans="1:15" outlineLevel="1" x14ac:dyDescent="0.2">
      <c r="A152" s="14"/>
      <c r="B152" s="29" t="s">
        <v>54</v>
      </c>
      <c r="C152" s="28">
        <f t="shared" si="75"/>
        <v>0</v>
      </c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</row>
    <row r="153" spans="1:15" outlineLevel="1" x14ac:dyDescent="0.2">
      <c r="A153" s="14"/>
      <c r="B153" s="29" t="s">
        <v>55</v>
      </c>
      <c r="C153" s="28">
        <f>SUM(D153:O153)</f>
        <v>0</v>
      </c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</row>
    <row r="154" spans="1:15" outlineLevel="1" x14ac:dyDescent="0.2">
      <c r="A154" s="14"/>
      <c r="B154" s="29" t="s">
        <v>56</v>
      </c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</row>
    <row r="155" spans="1:15" x14ac:dyDescent="0.2">
      <c r="A155" s="13">
        <f>IF(ISBLANK(Report!A45)," - ",Report!A45)</f>
        <v>1.5</v>
      </c>
      <c r="B155" s="15" t="s">
        <v>27</v>
      </c>
      <c r="C155">
        <f t="shared" ref="C155:C156" si="77">SUM(D155:O155)</f>
        <v>0</v>
      </c>
      <c r="D155" s="15">
        <f t="shared" ref="D155:O155" si="78">+D156+D157*D158</f>
        <v>0</v>
      </c>
      <c r="E155" s="15">
        <f t="shared" si="78"/>
        <v>0</v>
      </c>
      <c r="F155" s="15">
        <f t="shared" si="78"/>
        <v>0</v>
      </c>
      <c r="G155" s="15">
        <f t="shared" si="78"/>
        <v>0</v>
      </c>
      <c r="H155" s="15">
        <f t="shared" si="78"/>
        <v>0</v>
      </c>
      <c r="I155" s="15">
        <f t="shared" si="78"/>
        <v>0</v>
      </c>
      <c r="J155" s="15">
        <f t="shared" si="78"/>
        <v>0</v>
      </c>
      <c r="K155" s="15">
        <f t="shared" si="78"/>
        <v>0</v>
      </c>
      <c r="L155" s="15">
        <f t="shared" si="78"/>
        <v>0</v>
      </c>
      <c r="M155" s="15">
        <f t="shared" si="78"/>
        <v>0</v>
      </c>
      <c r="N155" s="15">
        <f t="shared" si="78"/>
        <v>0</v>
      </c>
      <c r="O155" s="15">
        <f t="shared" si="78"/>
        <v>0</v>
      </c>
    </row>
    <row r="156" spans="1:15" outlineLevel="1" x14ac:dyDescent="0.2">
      <c r="A156" s="14"/>
      <c r="B156" s="29" t="s">
        <v>54</v>
      </c>
      <c r="C156" s="28">
        <f t="shared" si="77"/>
        <v>0</v>
      </c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</row>
    <row r="157" spans="1:15" outlineLevel="1" x14ac:dyDescent="0.2">
      <c r="A157" s="14"/>
      <c r="B157" s="29" t="s">
        <v>55</v>
      </c>
      <c r="C157" s="28">
        <f t="shared" si="72"/>
        <v>0</v>
      </c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</row>
    <row r="158" spans="1:15" outlineLevel="1" x14ac:dyDescent="0.2">
      <c r="A158" s="14"/>
      <c r="B158" s="29" t="s">
        <v>56</v>
      </c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</row>
    <row r="159" spans="1:15" x14ac:dyDescent="0.2">
      <c r="A159" s="13">
        <f>IF(ISBLANK(Report!A49)," - ",Report!A49)</f>
        <v>1.6</v>
      </c>
      <c r="B159" s="15" t="s">
        <v>28</v>
      </c>
      <c r="C159">
        <f t="shared" ref="C159:C160" si="79">SUM(D159:O159)</f>
        <v>0</v>
      </c>
      <c r="D159" s="15">
        <f t="shared" ref="D159:O159" si="80">+D160+D161*D162</f>
        <v>0</v>
      </c>
      <c r="E159" s="15">
        <f t="shared" si="80"/>
        <v>0</v>
      </c>
      <c r="F159" s="15">
        <f t="shared" si="80"/>
        <v>0</v>
      </c>
      <c r="G159" s="15">
        <f t="shared" si="80"/>
        <v>0</v>
      </c>
      <c r="H159" s="15">
        <f t="shared" si="80"/>
        <v>0</v>
      </c>
      <c r="I159" s="15">
        <f t="shared" si="80"/>
        <v>0</v>
      </c>
      <c r="J159" s="15">
        <f t="shared" si="80"/>
        <v>0</v>
      </c>
      <c r="K159" s="15">
        <f t="shared" si="80"/>
        <v>0</v>
      </c>
      <c r="L159" s="15">
        <f t="shared" si="80"/>
        <v>0</v>
      </c>
      <c r="M159" s="15">
        <f t="shared" si="80"/>
        <v>0</v>
      </c>
      <c r="N159" s="15">
        <f t="shared" si="80"/>
        <v>0</v>
      </c>
      <c r="O159" s="15">
        <f t="shared" si="80"/>
        <v>0</v>
      </c>
    </row>
    <row r="160" spans="1:15" outlineLevel="1" x14ac:dyDescent="0.2">
      <c r="A160" s="14"/>
      <c r="B160" s="29" t="s">
        <v>54</v>
      </c>
      <c r="C160" s="28">
        <f t="shared" si="79"/>
        <v>0</v>
      </c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</row>
    <row r="161" spans="1:15" outlineLevel="1" x14ac:dyDescent="0.2">
      <c r="A161" s="14"/>
      <c r="B161" s="29" t="s">
        <v>55</v>
      </c>
      <c r="C161" s="28">
        <f t="shared" si="72"/>
        <v>0</v>
      </c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</row>
    <row r="162" spans="1:15" outlineLevel="1" x14ac:dyDescent="0.2">
      <c r="A162" s="14"/>
      <c r="B162" s="29" t="s">
        <v>56</v>
      </c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</row>
    <row r="163" spans="1:15" x14ac:dyDescent="0.2">
      <c r="A163" s="14">
        <f>IF(ISBLANK(Report!A53)," - ",Report!A53)</f>
        <v>1.7</v>
      </c>
      <c r="B163" s="15" t="s">
        <v>48</v>
      </c>
      <c r="C163">
        <f t="shared" ref="C163:C164" si="81">SUM(D163:O163)</f>
        <v>0</v>
      </c>
      <c r="D163" s="15">
        <f t="shared" ref="D163:O163" si="82">+D164+D165*D166</f>
        <v>0</v>
      </c>
      <c r="E163" s="15">
        <f t="shared" si="82"/>
        <v>0</v>
      </c>
      <c r="F163" s="15">
        <f t="shared" si="82"/>
        <v>0</v>
      </c>
      <c r="G163" s="15">
        <f t="shared" si="82"/>
        <v>0</v>
      </c>
      <c r="H163" s="15">
        <f t="shared" si="82"/>
        <v>0</v>
      </c>
      <c r="I163" s="15">
        <f t="shared" si="82"/>
        <v>0</v>
      </c>
      <c r="J163" s="15">
        <f t="shared" si="82"/>
        <v>0</v>
      </c>
      <c r="K163" s="15">
        <f t="shared" si="82"/>
        <v>0</v>
      </c>
      <c r="L163" s="15">
        <f t="shared" si="82"/>
        <v>0</v>
      </c>
      <c r="M163" s="15">
        <f t="shared" si="82"/>
        <v>0</v>
      </c>
      <c r="N163" s="15">
        <f t="shared" si="82"/>
        <v>0</v>
      </c>
      <c r="O163" s="15">
        <f t="shared" si="82"/>
        <v>0</v>
      </c>
    </row>
    <row r="164" spans="1:15" outlineLevel="1" x14ac:dyDescent="0.2">
      <c r="A164" s="14"/>
      <c r="B164" s="29" t="s">
        <v>54</v>
      </c>
      <c r="C164" s="28">
        <f t="shared" si="81"/>
        <v>0</v>
      </c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</row>
    <row r="165" spans="1:15" outlineLevel="1" x14ac:dyDescent="0.2">
      <c r="A165" s="14"/>
      <c r="B165" s="29" t="s">
        <v>55</v>
      </c>
      <c r="C165" s="28">
        <f t="shared" si="72"/>
        <v>0</v>
      </c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</row>
    <row r="166" spans="1:15" outlineLevel="1" x14ac:dyDescent="0.2">
      <c r="A166" s="14"/>
      <c r="B166" s="29" t="s">
        <v>56</v>
      </c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</row>
    <row r="167" spans="1:15" x14ac:dyDescent="0.2">
      <c r="A167" s="13">
        <f>IF(ISBLANK(Report!A57)," - ",Report!A57)</f>
        <v>1.8</v>
      </c>
      <c r="B167" s="15" t="s">
        <v>49</v>
      </c>
      <c r="C167">
        <f t="shared" ref="C167:C168" si="83">SUM(D167:O167)</f>
        <v>0</v>
      </c>
      <c r="D167" s="15">
        <f t="shared" ref="D167:O167" si="84">+D168+D169*D170</f>
        <v>0</v>
      </c>
      <c r="E167" s="15">
        <f t="shared" si="84"/>
        <v>0</v>
      </c>
      <c r="F167" s="15">
        <f t="shared" si="84"/>
        <v>0</v>
      </c>
      <c r="G167" s="15">
        <f t="shared" si="84"/>
        <v>0</v>
      </c>
      <c r="H167" s="15">
        <f t="shared" si="84"/>
        <v>0</v>
      </c>
      <c r="I167" s="15">
        <f t="shared" si="84"/>
        <v>0</v>
      </c>
      <c r="J167" s="15">
        <f t="shared" si="84"/>
        <v>0</v>
      </c>
      <c r="K167" s="15">
        <f t="shared" si="84"/>
        <v>0</v>
      </c>
      <c r="L167" s="15">
        <f t="shared" si="84"/>
        <v>0</v>
      </c>
      <c r="M167" s="15">
        <f t="shared" si="84"/>
        <v>0</v>
      </c>
      <c r="N167" s="15">
        <f t="shared" si="84"/>
        <v>0</v>
      </c>
      <c r="O167" s="15">
        <f t="shared" si="84"/>
        <v>0</v>
      </c>
    </row>
    <row r="168" spans="1:15" outlineLevel="1" x14ac:dyDescent="0.2">
      <c r="A168" s="14"/>
      <c r="B168" s="29" t="s">
        <v>54</v>
      </c>
      <c r="C168" s="28">
        <f t="shared" si="83"/>
        <v>0</v>
      </c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</row>
    <row r="169" spans="1:15" outlineLevel="1" x14ac:dyDescent="0.2">
      <c r="A169" s="14"/>
      <c r="B169" s="29" t="s">
        <v>55</v>
      </c>
      <c r="C169" s="28">
        <f t="shared" si="72"/>
        <v>0</v>
      </c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</row>
    <row r="170" spans="1:15" outlineLevel="1" x14ac:dyDescent="0.2">
      <c r="A170" s="14"/>
      <c r="B170" s="29" t="s">
        <v>56</v>
      </c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</row>
    <row r="171" spans="1:15" x14ac:dyDescent="0.2">
      <c r="A171" s="13">
        <f>IF(ISBLANK(Report!A61)," - ",Report!A61)</f>
        <v>1.9</v>
      </c>
      <c r="B171" s="15" t="s">
        <v>50</v>
      </c>
      <c r="C171">
        <f t="shared" ref="C171:C172" si="85">SUM(D171:O171)</f>
        <v>0</v>
      </c>
      <c r="D171" s="15">
        <f t="shared" ref="D171:O171" si="86">+D172+D173*D174</f>
        <v>0</v>
      </c>
      <c r="E171" s="15">
        <f t="shared" si="86"/>
        <v>0</v>
      </c>
      <c r="F171" s="15">
        <f t="shared" si="86"/>
        <v>0</v>
      </c>
      <c r="G171" s="15">
        <f t="shared" si="86"/>
        <v>0</v>
      </c>
      <c r="H171" s="15">
        <f t="shared" si="86"/>
        <v>0</v>
      </c>
      <c r="I171" s="15">
        <f t="shared" si="86"/>
        <v>0</v>
      </c>
      <c r="J171" s="15">
        <f t="shared" si="86"/>
        <v>0</v>
      </c>
      <c r="K171" s="15">
        <f t="shared" si="86"/>
        <v>0</v>
      </c>
      <c r="L171" s="15">
        <f t="shared" si="86"/>
        <v>0</v>
      </c>
      <c r="M171" s="15">
        <f t="shared" si="86"/>
        <v>0</v>
      </c>
      <c r="N171" s="15">
        <f t="shared" si="86"/>
        <v>0</v>
      </c>
      <c r="O171" s="15">
        <f t="shared" si="86"/>
        <v>0</v>
      </c>
    </row>
    <row r="172" spans="1:15" outlineLevel="1" x14ac:dyDescent="0.2">
      <c r="A172" s="14"/>
      <c r="B172" s="29" t="s">
        <v>54</v>
      </c>
      <c r="C172" s="28">
        <f t="shared" si="85"/>
        <v>0</v>
      </c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</row>
    <row r="173" spans="1:15" outlineLevel="1" x14ac:dyDescent="0.2">
      <c r="A173" s="14"/>
      <c r="B173" s="29" t="s">
        <v>55</v>
      </c>
      <c r="C173" s="28">
        <f t="shared" si="72"/>
        <v>0</v>
      </c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</row>
    <row r="174" spans="1:15" outlineLevel="1" x14ac:dyDescent="0.2">
      <c r="A174" s="14"/>
      <c r="B174" s="29" t="s">
        <v>56</v>
      </c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</row>
    <row r="175" spans="1:15" x14ac:dyDescent="0.2">
      <c r="A175" s="13">
        <f>IF(ISBLANK(Report!A65)," - ",Report!A65)</f>
        <v>2</v>
      </c>
      <c r="B175" s="15" t="s">
        <v>51</v>
      </c>
      <c r="C175">
        <f t="shared" ref="C175:C176" si="87">SUM(D175:O175)</f>
        <v>0</v>
      </c>
      <c r="D175" s="15">
        <f t="shared" ref="D175:O175" si="88">+D176+D177*D178</f>
        <v>0</v>
      </c>
      <c r="E175" s="15">
        <f t="shared" si="88"/>
        <v>0</v>
      </c>
      <c r="F175" s="15">
        <f t="shared" si="88"/>
        <v>0</v>
      </c>
      <c r="G175" s="15">
        <f t="shared" si="88"/>
        <v>0</v>
      </c>
      <c r="H175" s="15">
        <f t="shared" si="88"/>
        <v>0</v>
      </c>
      <c r="I175" s="15">
        <f t="shared" si="88"/>
        <v>0</v>
      </c>
      <c r="J175" s="15">
        <f t="shared" si="88"/>
        <v>0</v>
      </c>
      <c r="K175" s="15">
        <f t="shared" si="88"/>
        <v>0</v>
      </c>
      <c r="L175" s="15">
        <f t="shared" si="88"/>
        <v>0</v>
      </c>
      <c r="M175" s="15">
        <f t="shared" si="88"/>
        <v>0</v>
      </c>
      <c r="N175" s="15">
        <f t="shared" si="88"/>
        <v>0</v>
      </c>
      <c r="O175" s="15">
        <f t="shared" si="88"/>
        <v>0</v>
      </c>
    </row>
    <row r="176" spans="1:15" outlineLevel="1" x14ac:dyDescent="0.2">
      <c r="A176" s="14"/>
      <c r="B176" s="29" t="s">
        <v>54</v>
      </c>
      <c r="C176" s="28">
        <f t="shared" si="87"/>
        <v>0</v>
      </c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</row>
    <row r="177" spans="1:16" outlineLevel="1" x14ac:dyDescent="0.2">
      <c r="A177" s="14"/>
      <c r="B177" s="29" t="s">
        <v>55</v>
      </c>
      <c r="C177" s="28">
        <f t="shared" si="72"/>
        <v>0</v>
      </c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</row>
    <row r="178" spans="1:16" outlineLevel="1" x14ac:dyDescent="0.2">
      <c r="A178" s="14"/>
      <c r="B178" s="29" t="s">
        <v>56</v>
      </c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</row>
    <row r="179" spans="1:16" x14ac:dyDescent="0.2">
      <c r="A179" s="13">
        <f>IF(ISBLANK(Report!A69)," - ",Report!A69)</f>
        <v>2.1</v>
      </c>
      <c r="B179" s="15" t="s">
        <v>52</v>
      </c>
      <c r="C179">
        <f t="shared" ref="C179:C180" si="89">SUM(D179:O179)</f>
        <v>0</v>
      </c>
      <c r="D179" s="15">
        <f t="shared" ref="D179:O179" si="90">+D180+D181*D182</f>
        <v>0</v>
      </c>
      <c r="E179" s="15">
        <f t="shared" si="90"/>
        <v>0</v>
      </c>
      <c r="F179" s="15">
        <f t="shared" si="90"/>
        <v>0</v>
      </c>
      <c r="G179" s="15">
        <f t="shared" si="90"/>
        <v>0</v>
      </c>
      <c r="H179" s="15">
        <f t="shared" si="90"/>
        <v>0</v>
      </c>
      <c r="I179" s="15">
        <f t="shared" si="90"/>
        <v>0</v>
      </c>
      <c r="J179" s="15">
        <f t="shared" si="90"/>
        <v>0</v>
      </c>
      <c r="K179" s="15">
        <f t="shared" si="90"/>
        <v>0</v>
      </c>
      <c r="L179" s="15">
        <f t="shared" si="90"/>
        <v>0</v>
      </c>
      <c r="M179" s="15">
        <f t="shared" si="90"/>
        <v>0</v>
      </c>
      <c r="N179" s="15">
        <f t="shared" si="90"/>
        <v>0</v>
      </c>
      <c r="O179" s="15">
        <f t="shared" si="90"/>
        <v>0</v>
      </c>
    </row>
    <row r="180" spans="1:16" outlineLevel="1" x14ac:dyDescent="0.2">
      <c r="A180" s="14"/>
      <c r="B180" s="29" t="s">
        <v>54</v>
      </c>
      <c r="C180" s="28">
        <f t="shared" si="89"/>
        <v>0</v>
      </c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</row>
    <row r="181" spans="1:16" outlineLevel="1" x14ac:dyDescent="0.2">
      <c r="A181" s="14"/>
      <c r="B181" s="29" t="s">
        <v>55</v>
      </c>
      <c r="C181" s="28">
        <f t="shared" si="72"/>
        <v>0</v>
      </c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</row>
    <row r="182" spans="1:16" outlineLevel="1" x14ac:dyDescent="0.2">
      <c r="A182" s="14"/>
      <c r="B182" s="29" t="s">
        <v>56</v>
      </c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</row>
    <row r="183" spans="1:16" x14ac:dyDescent="0.2">
      <c r="A183" s="13">
        <f>IF(ISBLANK(Report!A73)," - ",Report!A73)</f>
        <v>2.2000000000000002</v>
      </c>
      <c r="B183" s="15" t="s">
        <v>53</v>
      </c>
      <c r="C183">
        <f t="shared" ref="C183:C184" si="91">SUM(D183:O183)</f>
        <v>0</v>
      </c>
      <c r="D183" s="15">
        <f t="shared" ref="D183:O183" si="92">+D184+D185*D186</f>
        <v>0</v>
      </c>
      <c r="E183" s="15">
        <f t="shared" si="92"/>
        <v>0</v>
      </c>
      <c r="F183" s="15">
        <f t="shared" si="92"/>
        <v>0</v>
      </c>
      <c r="G183" s="15">
        <f t="shared" si="92"/>
        <v>0</v>
      </c>
      <c r="H183" s="15">
        <f t="shared" si="92"/>
        <v>0</v>
      </c>
      <c r="I183" s="15">
        <f t="shared" si="92"/>
        <v>0</v>
      </c>
      <c r="J183" s="15">
        <f t="shared" si="92"/>
        <v>0</v>
      </c>
      <c r="K183" s="15">
        <f t="shared" si="92"/>
        <v>0</v>
      </c>
      <c r="L183" s="15">
        <f t="shared" si="92"/>
        <v>0</v>
      </c>
      <c r="M183" s="15">
        <f t="shared" si="92"/>
        <v>0</v>
      </c>
      <c r="N183" s="15">
        <f t="shared" si="92"/>
        <v>0</v>
      </c>
      <c r="O183" s="15">
        <f t="shared" si="92"/>
        <v>0</v>
      </c>
    </row>
    <row r="184" spans="1:16" outlineLevel="1" x14ac:dyDescent="0.2">
      <c r="A184" s="14"/>
      <c r="B184" s="29" t="s">
        <v>54</v>
      </c>
      <c r="C184" s="28">
        <f t="shared" si="91"/>
        <v>0</v>
      </c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</row>
    <row r="185" spans="1:16" outlineLevel="1" x14ac:dyDescent="0.2">
      <c r="A185" s="14"/>
      <c r="B185" s="29" t="s">
        <v>55</v>
      </c>
      <c r="C185" s="28">
        <f t="shared" si="72"/>
        <v>0</v>
      </c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</row>
    <row r="186" spans="1:16" outlineLevel="1" x14ac:dyDescent="0.2">
      <c r="A186" s="14"/>
      <c r="B186" s="29" t="s">
        <v>56</v>
      </c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</row>
    <row r="187" spans="1:16" x14ac:dyDescent="0.2">
      <c r="A187" s="31" t="s">
        <v>35</v>
      </c>
    </row>
    <row r="188" spans="1:16" x14ac:dyDescent="0.2">
      <c r="B188" s="6" t="s">
        <v>46</v>
      </c>
      <c r="C188" s="11">
        <f>+C139+C143+C147+C151+C155+C159+C163+C167+C171+C175+C179+C183</f>
        <v>51410</v>
      </c>
      <c r="D188" s="12">
        <f>+D139+D143+D147+D151+D155+D159+D163+D167+D171+D175+D179+D183</f>
        <v>700</v>
      </c>
      <c r="E188" s="12">
        <f t="shared" ref="E188:O188" si="93">+E139+E143+E147+E151+E155+E159+E163+E167+E171+E175+E179+E183</f>
        <v>3690</v>
      </c>
      <c r="F188" s="12">
        <f t="shared" si="93"/>
        <v>8920</v>
      </c>
      <c r="G188" s="12">
        <f t="shared" si="93"/>
        <v>7500</v>
      </c>
      <c r="H188" s="12">
        <f t="shared" si="93"/>
        <v>13120</v>
      </c>
      <c r="I188" s="12">
        <f t="shared" si="93"/>
        <v>8840</v>
      </c>
      <c r="J188" s="12">
        <f t="shared" si="93"/>
        <v>8640</v>
      </c>
      <c r="K188" s="12">
        <f t="shared" si="93"/>
        <v>0</v>
      </c>
      <c r="L188" s="12">
        <f t="shared" si="93"/>
        <v>0</v>
      </c>
      <c r="M188" s="12">
        <f t="shared" si="93"/>
        <v>0</v>
      </c>
      <c r="N188" s="12">
        <f t="shared" si="93"/>
        <v>0</v>
      </c>
      <c r="O188" s="12">
        <f t="shared" si="93"/>
        <v>0</v>
      </c>
    </row>
    <row r="189" spans="1:16" x14ac:dyDescent="0.2">
      <c r="B189" s="3" t="s">
        <v>21</v>
      </c>
      <c r="D189" s="25">
        <f>IF(ISBLANK(D138),NA(),SUM($D188:D188))</f>
        <v>700</v>
      </c>
      <c r="E189" s="25">
        <f>IF(ISBLANK(E138),NA(),SUM($D188:E188))</f>
        <v>4390</v>
      </c>
      <c r="F189" s="25">
        <f>IF(ISBLANK(F138),NA(),SUM($D188:F188))</f>
        <v>13310</v>
      </c>
      <c r="G189" s="25">
        <f>IF(ISBLANK(G138),NA(),SUM($D188:G188))</f>
        <v>20810</v>
      </c>
      <c r="H189" s="25">
        <f>IF(ISBLANK(H138),NA(),SUM($D188:H188))</f>
        <v>33930</v>
      </c>
      <c r="I189" s="25">
        <f>IF(ISBLANK(I138),NA(),SUM($D188:I188))</f>
        <v>42770</v>
      </c>
      <c r="J189" s="25">
        <f>IF(ISBLANK(J138),NA(),SUM($D188:J188))</f>
        <v>51410</v>
      </c>
      <c r="K189" s="25">
        <f>IF(ISBLANK(K138),NA(),SUM($D188:K188))</f>
        <v>51410</v>
      </c>
      <c r="L189" s="25">
        <f>IF(ISBLANK(L138),NA(),SUM($D188:L188))</f>
        <v>51410</v>
      </c>
      <c r="M189" s="25">
        <f>IF(ISBLANK(M138),NA(),SUM($D188:M188))</f>
        <v>51410</v>
      </c>
      <c r="N189" s="25">
        <f>IF(ISBLANK(N138),NA(),SUM($D188:N188))</f>
        <v>51410</v>
      </c>
      <c r="O189" s="25">
        <f>IF(ISBLANK(O138),NA(),SUM($D188:O188))</f>
        <v>51410</v>
      </c>
      <c r="P189" s="30" t="str">
        <f>IF(C188=O189,"ok","error")</f>
        <v>ok</v>
      </c>
    </row>
    <row r="192" spans="1:16" ht="15.75" x14ac:dyDescent="0.25">
      <c r="A192" s="1" t="s">
        <v>47</v>
      </c>
    </row>
    <row r="193" spans="1:15" x14ac:dyDescent="0.2">
      <c r="B193" s="6" t="s">
        <v>21</v>
      </c>
      <c r="D193">
        <f>+D189</f>
        <v>700</v>
      </c>
      <c r="E193">
        <f t="shared" ref="E193:O193" si="94">+E189</f>
        <v>4390</v>
      </c>
      <c r="F193">
        <f t="shared" si="94"/>
        <v>13310</v>
      </c>
      <c r="G193">
        <f t="shared" si="94"/>
        <v>20810</v>
      </c>
      <c r="H193">
        <f t="shared" si="94"/>
        <v>33930</v>
      </c>
      <c r="I193">
        <f t="shared" si="94"/>
        <v>42770</v>
      </c>
      <c r="J193">
        <f t="shared" si="94"/>
        <v>51410</v>
      </c>
      <c r="K193">
        <f t="shared" si="94"/>
        <v>51410</v>
      </c>
      <c r="L193">
        <f t="shared" si="94"/>
        <v>51410</v>
      </c>
      <c r="M193">
        <f t="shared" si="94"/>
        <v>51410</v>
      </c>
      <c r="N193">
        <f t="shared" si="94"/>
        <v>51410</v>
      </c>
      <c r="O193" s="25">
        <f t="shared" si="94"/>
        <v>51410</v>
      </c>
    </row>
    <row r="194" spans="1:15" x14ac:dyDescent="0.2">
      <c r="B194" s="6" t="s">
        <v>22</v>
      </c>
      <c r="D194">
        <f>+D134</f>
        <v>1150</v>
      </c>
      <c r="E194">
        <f t="shared" ref="E194:O194" si="95">+E134</f>
        <v>6704</v>
      </c>
      <c r="F194">
        <f t="shared" si="95"/>
        <v>13173</v>
      </c>
      <c r="G194">
        <f t="shared" si="95"/>
        <v>20077</v>
      </c>
      <c r="H194">
        <f t="shared" si="95"/>
        <v>27616</v>
      </c>
      <c r="I194">
        <f t="shared" si="95"/>
        <v>36724</v>
      </c>
      <c r="J194">
        <f t="shared" si="95"/>
        <v>44972</v>
      </c>
      <c r="K194">
        <f t="shared" si="95"/>
        <v>44972</v>
      </c>
      <c r="L194">
        <f t="shared" si="95"/>
        <v>44972</v>
      </c>
      <c r="M194">
        <f t="shared" si="95"/>
        <v>44972</v>
      </c>
      <c r="N194">
        <f t="shared" si="95"/>
        <v>44972</v>
      </c>
      <c r="O194" s="25">
        <f t="shared" si="95"/>
        <v>44972</v>
      </c>
    </row>
    <row r="196" spans="1:15" ht="15.75" x14ac:dyDescent="0.25">
      <c r="A196" s="1" t="s">
        <v>36</v>
      </c>
      <c r="C196" s="3" t="s">
        <v>61</v>
      </c>
    </row>
    <row r="197" spans="1:15" x14ac:dyDescent="0.2">
      <c r="B197" s="6" t="s">
        <v>31</v>
      </c>
      <c r="D197" s="5">
        <f>IF(AND(ISBLANK(D193),ISBLANK(D194))," - ",D194-D193)</f>
        <v>450</v>
      </c>
      <c r="E197" s="5">
        <f t="shared" ref="E197:O197" si="96">IF(AND(ISBLANK(E193),ISBLANK(E194))," - ",E194-E193)</f>
        <v>2314</v>
      </c>
      <c r="F197" s="5">
        <f>IF(AND(ISBLANK(F193),ISBLANK(F194))," - ",F194-F193)</f>
        <v>-137</v>
      </c>
      <c r="G197" s="5">
        <f t="shared" si="96"/>
        <v>-733</v>
      </c>
      <c r="H197" s="5">
        <f t="shared" si="96"/>
        <v>-6314</v>
      </c>
      <c r="I197" s="5">
        <f t="shared" si="96"/>
        <v>-6046</v>
      </c>
      <c r="J197" s="5">
        <f t="shared" si="96"/>
        <v>-6438</v>
      </c>
      <c r="K197" s="5">
        <f t="shared" si="96"/>
        <v>-6438</v>
      </c>
      <c r="L197" s="5">
        <f t="shared" si="96"/>
        <v>-6438</v>
      </c>
      <c r="M197" s="5">
        <f t="shared" si="96"/>
        <v>-6438</v>
      </c>
      <c r="N197" s="5">
        <f t="shared" si="96"/>
        <v>-6438</v>
      </c>
      <c r="O197" s="5">
        <f t="shared" si="96"/>
        <v>-6438</v>
      </c>
    </row>
    <row r="198" spans="1:15" x14ac:dyDescent="0.2">
      <c r="B198" s="6" t="s">
        <v>30</v>
      </c>
      <c r="D198" s="5">
        <f t="shared" ref="D198:O198" si="97">IF(AND(ISBLANK(D193),ISBLANK(D194))," - ",D194-D79)</f>
        <v>-200</v>
      </c>
      <c r="E198" s="5">
        <f t="shared" si="97"/>
        <v>34</v>
      </c>
      <c r="F198" s="5">
        <f>IF(AND(ISBLANK(F193),ISBLANK(F194))," - ",F194-F79)</f>
        <v>-4137</v>
      </c>
      <c r="G198" s="5">
        <f t="shared" si="97"/>
        <v>-10143</v>
      </c>
      <c r="H198" s="5">
        <f t="shared" si="97"/>
        <v>-13884</v>
      </c>
      <c r="I198" s="5">
        <f t="shared" si="97"/>
        <v>-13116</v>
      </c>
      <c r="J198" s="5">
        <f t="shared" si="97"/>
        <v>-11968</v>
      </c>
      <c r="K198" s="5">
        <f t="shared" si="97"/>
        <v>-16448</v>
      </c>
      <c r="L198" s="5">
        <f t="shared" si="97"/>
        <v>-21308</v>
      </c>
      <c r="M198" s="5">
        <f t="shared" si="97"/>
        <v>-28548</v>
      </c>
      <c r="N198" s="5">
        <f t="shared" si="97"/>
        <v>-30168</v>
      </c>
      <c r="O198" s="5">
        <f t="shared" si="97"/>
        <v>-30168</v>
      </c>
    </row>
    <row r="199" spans="1:15" x14ac:dyDescent="0.2">
      <c r="B199" s="6" t="s">
        <v>32</v>
      </c>
      <c r="C199" s="24">
        <f>SUM(D199:O199)/12</f>
        <v>1.0038022199264387</v>
      </c>
      <c r="D199" s="16">
        <f>IF(AND(ISBLANK(D193),ISBLANK(D194))," - ",D194/D193)</f>
        <v>1.6428571428571428</v>
      </c>
      <c r="E199" s="16">
        <f>IF(AND(ISBLANK(E193),ISBLANK(E194))," - ",E194/E193)</f>
        <v>1.5271070615034168</v>
      </c>
      <c r="F199" s="16">
        <f>IF(AND(ISBLANK(F193),ISBLANK(F194))," - ",F194/F193)</f>
        <v>0.98970698722764838</v>
      </c>
      <c r="G199" s="16">
        <f t="shared" ref="G199:O199" si="98">IF(AND(ISBLANK(G193),ISBLANK(G194))," - ",G194/G193)</f>
        <v>0.96477654973570404</v>
      </c>
      <c r="H199" s="16">
        <f t="shared" si="98"/>
        <v>0.81391099322133809</v>
      </c>
      <c r="I199" s="16">
        <f t="shared" si="98"/>
        <v>0.85863923310731827</v>
      </c>
      <c r="J199" s="16">
        <f t="shared" si="98"/>
        <v>0.87477144524411599</v>
      </c>
      <c r="K199" s="16">
        <f>IF(AND(ISBLANK(K193),ISBLANK(K194))," - ",K194/K193)</f>
        <v>0.87477144524411599</v>
      </c>
      <c r="L199" s="16">
        <f t="shared" si="98"/>
        <v>0.87477144524411599</v>
      </c>
      <c r="M199" s="16">
        <f t="shared" si="98"/>
        <v>0.87477144524411599</v>
      </c>
      <c r="N199" s="16">
        <f t="shared" si="98"/>
        <v>0.87477144524411599</v>
      </c>
      <c r="O199" s="16">
        <f t="shared" si="98"/>
        <v>0.87477144524411599</v>
      </c>
    </row>
    <row r="200" spans="1:15" x14ac:dyDescent="0.2">
      <c r="B200" s="6" t="s">
        <v>33</v>
      </c>
      <c r="C200" s="24">
        <f>SUM(D200:O200)/12</f>
        <v>0.7244874695215141</v>
      </c>
      <c r="D200" s="16">
        <f t="shared" ref="D200:O200" si="99">IF(AND(ISBLANK(D193),ISBLANK(D194))," - ",D194/D79)</f>
        <v>0.85185185185185186</v>
      </c>
      <c r="E200" s="16">
        <f t="shared" si="99"/>
        <v>1.0050974512743629</v>
      </c>
      <c r="F200" s="16">
        <f t="shared" si="99"/>
        <v>0.76100519930675914</v>
      </c>
      <c r="G200" s="16">
        <f t="shared" si="99"/>
        <v>0.664361350099272</v>
      </c>
      <c r="H200" s="16">
        <f t="shared" si="99"/>
        <v>0.66544578313253011</v>
      </c>
      <c r="I200" s="16">
        <f t="shared" si="99"/>
        <v>0.73683788121990368</v>
      </c>
      <c r="J200" s="16">
        <f t="shared" si="99"/>
        <v>0.78981383912890757</v>
      </c>
      <c r="K200" s="16">
        <f t="shared" si="99"/>
        <v>0.73220449365027673</v>
      </c>
      <c r="L200" s="16">
        <f t="shared" si="99"/>
        <v>0.67851538925769461</v>
      </c>
      <c r="M200" s="16">
        <f t="shared" si="99"/>
        <v>0.61169749727965184</v>
      </c>
      <c r="N200" s="16">
        <f t="shared" si="99"/>
        <v>0.59850944902848013</v>
      </c>
      <c r="O200" s="16">
        <f t="shared" si="99"/>
        <v>0.59850944902848013</v>
      </c>
    </row>
    <row r="201" spans="1:15" x14ac:dyDescent="0.2">
      <c r="B201" s="33" t="s">
        <v>73</v>
      </c>
      <c r="C201" s="34"/>
      <c r="D201" s="35">
        <f>+(D206-D193)/($C$78-D194)</f>
        <v>1.3750578499968569</v>
      </c>
      <c r="E201" s="35">
        <f t="shared" ref="E201:O201" si="100">+(E206-E193)/($C$78-E194)</f>
        <v>1.3750578499968569</v>
      </c>
      <c r="F201" s="35">
        <f t="shared" si="100"/>
        <v>1.3750578499968569</v>
      </c>
      <c r="G201" s="35">
        <f t="shared" si="100"/>
        <v>1.3750578499968567</v>
      </c>
      <c r="H201" s="35">
        <f t="shared" si="100"/>
        <v>1.3750578499968567</v>
      </c>
      <c r="I201" s="35">
        <f t="shared" si="100"/>
        <v>1.3750578499968567</v>
      </c>
      <c r="J201" s="35">
        <f t="shared" si="100"/>
        <v>1.3750578499968571</v>
      </c>
      <c r="K201" s="35">
        <f t="shared" si="100"/>
        <v>1.3750578499968571</v>
      </c>
      <c r="L201" s="35">
        <f t="shared" si="100"/>
        <v>1.3750578499968571</v>
      </c>
      <c r="M201" s="35">
        <f t="shared" si="100"/>
        <v>1.3750578499968571</v>
      </c>
      <c r="N201" s="35">
        <f t="shared" si="100"/>
        <v>1.3750578499968571</v>
      </c>
      <c r="O201" s="35">
        <f t="shared" si="100"/>
        <v>1.3750578499968571</v>
      </c>
    </row>
    <row r="202" spans="1:15" x14ac:dyDescent="0.2">
      <c r="J202" s="17"/>
    </row>
    <row r="203" spans="1:15" x14ac:dyDescent="0.2">
      <c r="B203" s="6" t="s">
        <v>34</v>
      </c>
      <c r="C203" s="26" t="s">
        <v>57</v>
      </c>
      <c r="D203">
        <f>+D193-D194+$C$78</f>
        <v>74690</v>
      </c>
      <c r="E203">
        <f t="shared" ref="D203:K203" si="101">+E193-E194+$C$78</f>
        <v>72826</v>
      </c>
      <c r="F203">
        <f t="shared" si="101"/>
        <v>75277</v>
      </c>
      <c r="G203">
        <f t="shared" si="101"/>
        <v>75873</v>
      </c>
      <c r="H203">
        <f t="shared" si="101"/>
        <v>81454</v>
      </c>
      <c r="I203">
        <f t="shared" si="101"/>
        <v>81186</v>
      </c>
      <c r="J203">
        <f t="shared" si="101"/>
        <v>81578</v>
      </c>
      <c r="K203">
        <f t="shared" si="101"/>
        <v>81578</v>
      </c>
      <c r="L203">
        <f t="shared" ref="L203:N203" si="102">+L193-L194+$C$78</f>
        <v>81578</v>
      </c>
      <c r="M203">
        <f t="shared" si="102"/>
        <v>81578</v>
      </c>
      <c r="N203">
        <f t="shared" si="102"/>
        <v>81578</v>
      </c>
      <c r="O203" s="25">
        <f>+O193-O194+$C$78</f>
        <v>81578</v>
      </c>
    </row>
    <row r="204" spans="1:15" x14ac:dyDescent="0.2">
      <c r="B204" s="6" t="s">
        <v>34</v>
      </c>
      <c r="C204" s="26" t="s">
        <v>58</v>
      </c>
      <c r="D204" s="22">
        <f>+D193+($C$78-D194)/D199</f>
        <v>45737.391304347824</v>
      </c>
      <c r="E204" s="22">
        <f t="shared" ref="E204:N204" si="103">+E193+($C$78-E194)/E199</f>
        <v>49204.146778042959</v>
      </c>
      <c r="F204" s="22">
        <f t="shared" si="103"/>
        <v>75921.460563273373</v>
      </c>
      <c r="G204" s="22">
        <f t="shared" si="103"/>
        <v>77883.319220999154</v>
      </c>
      <c r="H204" s="22">
        <f t="shared" si="103"/>
        <v>92319.676998841256</v>
      </c>
      <c r="I204" s="22">
        <f t="shared" si="103"/>
        <v>87510.559851867991</v>
      </c>
      <c r="J204" s="22">
        <f t="shared" si="103"/>
        <v>85896.722405052031</v>
      </c>
      <c r="K204" s="22">
        <f t="shared" si="103"/>
        <v>85896.722405052031</v>
      </c>
      <c r="L204" s="22">
        <f t="shared" si="103"/>
        <v>85896.722405052031</v>
      </c>
      <c r="M204" s="22">
        <f t="shared" si="103"/>
        <v>85896.722405052031</v>
      </c>
      <c r="N204" s="22">
        <f t="shared" si="103"/>
        <v>85896.722405052031</v>
      </c>
      <c r="O204" s="32">
        <f>+O193+($C$78-O194)/O199</f>
        <v>85896.722405052031</v>
      </c>
    </row>
    <row r="205" spans="1:15" x14ac:dyDescent="0.2">
      <c r="B205" s="6" t="s">
        <v>34</v>
      </c>
      <c r="C205" s="26" t="s">
        <v>59</v>
      </c>
      <c r="D205" s="22">
        <f>+D193+($C$78-D194)/(D199*D200)</f>
        <v>53569.981096408315</v>
      </c>
      <c r="E205" s="22">
        <f t="shared" ref="E205:N205" si="104">+E193+($C$78-E194)/(E199*E200)</f>
        <v>48976.867394025438</v>
      </c>
      <c r="F205" s="22">
        <f t="shared" si="104"/>
        <v>95584.681724000751</v>
      </c>
      <c r="G205" s="22">
        <f t="shared" si="104"/>
        <v>106717.04322650767</v>
      </c>
      <c r="H205" s="22">
        <f t="shared" si="104"/>
        <v>121675.20551317757</v>
      </c>
      <c r="I205" s="22">
        <f t="shared" si="104"/>
        <v>103489.67931099827</v>
      </c>
      <c r="J205" s="22">
        <f t="shared" si="104"/>
        <v>95074.368356836756</v>
      </c>
      <c r="K205" s="22">
        <f t="shared" si="104"/>
        <v>98509.85079868132</v>
      </c>
      <c r="L205" s="22">
        <f t="shared" si="104"/>
        <v>102236.73576907517</v>
      </c>
      <c r="M205" s="22">
        <f t="shared" si="104"/>
        <v>107788.72078669895</v>
      </c>
      <c r="N205" s="22">
        <f t="shared" si="104"/>
        <v>109031.01577683026</v>
      </c>
      <c r="O205" s="32">
        <f>+O193+($C$78-O194)/(O199*O200)</f>
        <v>109031.01577683026</v>
      </c>
    </row>
    <row r="206" spans="1:15" x14ac:dyDescent="0.2">
      <c r="B206" s="6" t="s">
        <v>34</v>
      </c>
      <c r="C206" s="26" t="s">
        <v>60</v>
      </c>
      <c r="D206" s="22">
        <f>+D193+($C$78-D194)/($C$199*$C$200)</f>
        <v>102440.53032126743</v>
      </c>
      <c r="E206" s="22">
        <f t="shared" ref="E206:N206" si="105">+E193+($C$78-E194)/($C$199*$C$200)</f>
        <v>98493.459022384894</v>
      </c>
      <c r="F206" s="22">
        <f t="shared" si="105"/>
        <v>98518.209790755223</v>
      </c>
      <c r="G206" s="22">
        <f t="shared" si="105"/>
        <v>96524.810394376924</v>
      </c>
      <c r="H206" s="22">
        <f t="shared" si="105"/>
        <v>99278.249263250618</v>
      </c>
      <c r="I206" s="22">
        <f t="shared" si="105"/>
        <v>95594.222365479247</v>
      </c>
      <c r="J206" s="22">
        <f t="shared" si="105"/>
        <v>92892.745218705182</v>
      </c>
      <c r="K206" s="22">
        <f t="shared" si="105"/>
        <v>92892.745218705182</v>
      </c>
      <c r="L206" s="22">
        <f t="shared" si="105"/>
        <v>92892.745218705182</v>
      </c>
      <c r="M206" s="22">
        <f t="shared" si="105"/>
        <v>92892.745218705182</v>
      </c>
      <c r="N206" s="22">
        <f t="shared" si="105"/>
        <v>92892.745218705182</v>
      </c>
      <c r="O206" s="32">
        <f>+O193+($C$78-O194)/($C$199*$C$200)</f>
        <v>92892.745218705182</v>
      </c>
    </row>
    <row r="208" spans="1:15" x14ac:dyDescent="0.2">
      <c r="B208" s="23" t="s">
        <v>69</v>
      </c>
    </row>
    <row r="209" spans="2:2" x14ac:dyDescent="0.2">
      <c r="B209" s="23" t="s">
        <v>70</v>
      </c>
    </row>
    <row r="210" spans="2:2" x14ac:dyDescent="0.2">
      <c r="B210" s="23" t="s">
        <v>71</v>
      </c>
    </row>
    <row r="211" spans="2:2" x14ac:dyDescent="0.2">
      <c r="B211" s="23" t="s">
        <v>72</v>
      </c>
    </row>
  </sheetData>
  <mergeCells count="3">
    <mergeCell ref="C5:D5"/>
    <mergeCell ref="C7:D7"/>
    <mergeCell ref="B10:E25"/>
  </mergeCells>
  <phoneticPr fontId="4" type="noConversion"/>
  <conditionalFormatting sqref="D197:O198">
    <cfRule type="cellIs" dxfId="3" priority="3" stopIfTrue="1" operator="greaterThanOrEqual">
      <formula>0</formula>
    </cfRule>
    <cfRule type="cellIs" dxfId="2" priority="4" stopIfTrue="1" operator="lessThan">
      <formula>0</formula>
    </cfRule>
  </conditionalFormatting>
  <conditionalFormatting sqref="D199:O200">
    <cfRule type="cellIs" dxfId="1" priority="1" stopIfTrue="1" operator="lessThan">
      <formula>1</formula>
    </cfRule>
    <cfRule type="cellIs" dxfId="0" priority="2" stopIfTrue="1" operator="greaterThanOrEqual">
      <formula>1</formula>
    </cfRule>
  </conditionalFormatting>
  <pageMargins left="0.5" right="0.5" top="0.25" bottom="0.5" header="0.5" footer="0.25"/>
  <pageSetup scale="91" orientation="landscape" r:id="rId1"/>
  <headerFooter scaleWithDoc="0">
    <oddFooter>&amp;L&amp;8&amp;K01+049https://www.vertex42.com/ExcelTemplates/earned-value-management.html&amp;R&amp;8&amp;K01+049EVM Template © 2012 Vertex42 LLC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Report</vt:lpstr>
      <vt:lpstr>Report!Area_stampa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Earned Value Management Template</dc:title>
  <dc:subject/>
  <dc:creator>Vertex42.com</dc:creator>
  <dc:description>(c) 2012-2021 Vertex42 LLC. All Rights Reserved.</dc:description>
  <cp:lastModifiedBy>Luca Pasqualotti</cp:lastModifiedBy>
  <cp:lastPrinted>2015-04-16T21:20:27Z</cp:lastPrinted>
  <dcterms:created xsi:type="dcterms:W3CDTF">2010-01-09T00:01:03Z</dcterms:created>
  <dcterms:modified xsi:type="dcterms:W3CDTF">2024-12-04T13:49:43Z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2012-2021 Vertex42 LLC</vt:lpwstr>
  </property>
  <property fmtid="{D5CDD505-2E9C-101B-9397-08002B2CF9AE}" pid="3" name="Source">
    <vt:lpwstr>https://www.vertex42.com/ExcelTemplates/earned-value-management.html</vt:lpwstr>
  </property>
  <property fmtid="{D5CDD505-2E9C-101B-9397-08002B2CF9AE}" pid="4" name="Version">
    <vt:lpwstr>1.1.2</vt:lpwstr>
  </property>
</Properties>
</file>