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IO_MOBILE\20220204-093400  (Completo)\UNITS\Didattica\DIDATTICA_TS\Materiali_AA_vari\Slide_Ts_22-23\Economia_Applicata_Ingegneria\Parte A - Principi di economia\"/>
    </mc:Choice>
  </mc:AlternateContent>
  <xr:revisionPtr revIDLastSave="0" documentId="13_ncr:1_{4A6B77A9-49CE-40C7-AA10-07CBC0725F49}" xr6:coauthVersionLast="36" xr6:coauthVersionMax="36" xr10:uidLastSave="{00000000-0000-0000-0000-000000000000}"/>
  <bookViews>
    <workbookView xWindow="0" yWindow="0" windowWidth="27870" windowHeight="12810" activeTab="1" xr2:uid="{0C7FC084-FBDB-4634-AE53-A9205028B93D}"/>
  </bookViews>
  <sheets>
    <sheet name="Calcolo PIL" sheetId="1" r:id="rId1"/>
    <sheet name="PIL R N" sheetId="2" r:id="rId2"/>
    <sheet name="RS 2 S" sheetId="7" r:id="rId3"/>
    <sheet name="RS 3 S" sheetId="8" r:id="rId4"/>
    <sheet name="i-I" sheetId="3" r:id="rId5"/>
    <sheet name="IS" sheetId="4" r:id="rId6"/>
    <sheet name="LM" sheetId="6" r:id="rId7"/>
    <sheet name="IS-LM" sheetId="5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5" i="1"/>
  <c r="G23" i="5" l="1"/>
  <c r="G24" i="5" s="1"/>
  <c r="H24" i="5" s="1"/>
  <c r="H25" i="5" s="1"/>
  <c r="H3" i="5"/>
  <c r="H8" i="5" s="1"/>
  <c r="G8" i="5"/>
  <c r="H7" i="5"/>
  <c r="H6" i="5"/>
  <c r="H4" i="5"/>
  <c r="H5" i="5"/>
  <c r="B5" i="8"/>
  <c r="B9" i="8" s="1"/>
  <c r="D21" i="8" s="1"/>
  <c r="B5" i="7"/>
  <c r="B9" i="7" s="1"/>
  <c r="B21" i="8"/>
  <c r="B22" i="8" s="1"/>
  <c r="B20" i="8"/>
  <c r="C20" i="8" s="1"/>
  <c r="C19" i="8"/>
  <c r="C14" i="7"/>
  <c r="B15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C36" i="7" s="1"/>
  <c r="D38" i="8" l="1"/>
  <c r="D30" i="8"/>
  <c r="D22" i="8"/>
  <c r="E22" i="8" s="1"/>
  <c r="D37" i="8"/>
  <c r="D29" i="8"/>
  <c r="D36" i="8"/>
  <c r="D28" i="8"/>
  <c r="B14" i="8"/>
  <c r="C15" i="8" s="1"/>
  <c r="D35" i="8"/>
  <c r="D27" i="8"/>
  <c r="D19" i="8"/>
  <c r="E19" i="8" s="1"/>
  <c r="D26" i="8"/>
  <c r="D25" i="8"/>
  <c r="D40" i="8"/>
  <c r="D32" i="8"/>
  <c r="D24" i="8"/>
  <c r="D20" i="8"/>
  <c r="E20" i="8" s="1"/>
  <c r="D34" i="8"/>
  <c r="D41" i="8"/>
  <c r="D33" i="8"/>
  <c r="D39" i="8"/>
  <c r="D31" i="8"/>
  <c r="D23" i="8"/>
  <c r="B10" i="7"/>
  <c r="C11" i="7"/>
  <c r="C10" i="7"/>
  <c r="C22" i="8"/>
  <c r="B23" i="8"/>
  <c r="C21" i="8"/>
  <c r="D17" i="7"/>
  <c r="C24" i="7"/>
  <c r="C31" i="7"/>
  <c r="C19" i="7"/>
  <c r="C34" i="7"/>
  <c r="C33" i="7"/>
  <c r="C23" i="7"/>
  <c r="D16" i="7"/>
  <c r="C32" i="7"/>
  <c r="C20" i="7"/>
  <c r="C28" i="7"/>
  <c r="C18" i="7"/>
  <c r="C27" i="7"/>
  <c r="C17" i="7"/>
  <c r="C26" i="7"/>
  <c r="C16" i="7"/>
  <c r="C35" i="7"/>
  <c r="C25" i="7"/>
  <c r="C15" i="7"/>
  <c r="C30" i="7"/>
  <c r="C22" i="7"/>
  <c r="C29" i="7"/>
  <c r="C21" i="7"/>
  <c r="D22" i="7"/>
  <c r="D14" i="7"/>
  <c r="E14" i="7" s="1"/>
  <c r="D29" i="7"/>
  <c r="E29" i="7" s="1"/>
  <c r="D21" i="7"/>
  <c r="E21" i="7" s="1"/>
  <c r="D36" i="7"/>
  <c r="E36" i="7" s="1"/>
  <c r="D28" i="7"/>
  <c r="E28" i="7" s="1"/>
  <c r="D20" i="7"/>
  <c r="D23" i="7"/>
  <c r="E23" i="7" s="1"/>
  <c r="D35" i="7"/>
  <c r="E35" i="7" s="1"/>
  <c r="D27" i="7"/>
  <c r="D19" i="7"/>
  <c r="D34" i="7"/>
  <c r="D26" i="7"/>
  <c r="E26" i="7" s="1"/>
  <c r="D18" i="7"/>
  <c r="E18" i="7" s="1"/>
  <c r="D31" i="7"/>
  <c r="D15" i="7"/>
  <c r="D30" i="7"/>
  <c r="D33" i="7"/>
  <c r="E33" i="7" s="1"/>
  <c r="D25" i="7"/>
  <c r="E25" i="7" s="1"/>
  <c r="D32" i="7"/>
  <c r="E32" i="7" s="1"/>
  <c r="D24" i="7"/>
  <c r="E24" i="7" s="1"/>
  <c r="G5" i="2"/>
  <c r="B15" i="8" l="1"/>
  <c r="C16" i="8"/>
  <c r="E27" i="7"/>
  <c r="E17" i="7"/>
  <c r="E34" i="7"/>
  <c r="E19" i="7"/>
  <c r="E30" i="7"/>
  <c r="E22" i="7"/>
  <c r="E16" i="7"/>
  <c r="E15" i="7"/>
  <c r="E31" i="7"/>
  <c r="E20" i="7"/>
  <c r="E23" i="8"/>
  <c r="E21" i="8"/>
  <c r="B24" i="8"/>
  <c r="C23" i="8"/>
  <c r="B4" i="6"/>
  <c r="B5" i="6"/>
  <c r="B6" i="6"/>
  <c r="B3" i="6"/>
  <c r="B4" i="4"/>
  <c r="B5" i="4"/>
  <c r="B6" i="4"/>
  <c r="B7" i="4"/>
  <c r="B11" i="4"/>
  <c r="B12" i="4"/>
  <c r="B13" i="4"/>
  <c r="B3" i="4"/>
  <c r="C10" i="6" l="1"/>
  <c r="C7" i="5" s="1"/>
  <c r="B8" i="4"/>
  <c r="C16" i="4" s="1"/>
  <c r="C24" i="8"/>
  <c r="B25" i="8"/>
  <c r="E24" i="8"/>
  <c r="A27" i="5"/>
  <c r="A28" i="5"/>
  <c r="A29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7" i="5"/>
  <c r="C13" i="6"/>
  <c r="C10" i="5" s="1"/>
  <c r="C12" i="6"/>
  <c r="C9" i="5" s="1"/>
  <c r="C19" i="6"/>
  <c r="C16" i="5" s="1"/>
  <c r="C20" i="6"/>
  <c r="C17" i="5" s="1"/>
  <c r="C27" i="6"/>
  <c r="C24" i="5" s="1"/>
  <c r="C28" i="6"/>
  <c r="C25" i="5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26" i="8" l="1"/>
  <c r="C25" i="8"/>
  <c r="E25" i="8"/>
  <c r="C25" i="6"/>
  <c r="C22" i="5" s="1"/>
  <c r="C17" i="6"/>
  <c r="C14" i="5" s="1"/>
  <c r="C11" i="6"/>
  <c r="C8" i="5" s="1"/>
  <c r="C26" i="6"/>
  <c r="C23" i="5" s="1"/>
  <c r="C18" i="6"/>
  <c r="C15" i="5" s="1"/>
  <c r="C32" i="6"/>
  <c r="C29" i="5" s="1"/>
  <c r="C24" i="6"/>
  <c r="C21" i="5" s="1"/>
  <c r="C16" i="6"/>
  <c r="C13" i="5" s="1"/>
  <c r="C31" i="6"/>
  <c r="C28" i="5" s="1"/>
  <c r="C23" i="6"/>
  <c r="C20" i="5" s="1"/>
  <c r="C15" i="6"/>
  <c r="C12" i="5" s="1"/>
  <c r="C30" i="6"/>
  <c r="C27" i="5" s="1"/>
  <c r="C22" i="6"/>
  <c r="C19" i="5" s="1"/>
  <c r="C14" i="6"/>
  <c r="C11" i="5" s="1"/>
  <c r="C29" i="6"/>
  <c r="C26" i="5" s="1"/>
  <c r="C21" i="6"/>
  <c r="C18" i="5" s="1"/>
  <c r="C26" i="8" l="1"/>
  <c r="B27" i="8"/>
  <c r="B25" i="4"/>
  <c r="B7" i="5"/>
  <c r="D7" i="5" s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6" i="3"/>
  <c r="E26" i="8" l="1"/>
  <c r="B28" i="8"/>
  <c r="C27" i="8"/>
  <c r="E27" i="8"/>
  <c r="C25" i="4"/>
  <c r="B16" i="5" s="1"/>
  <c r="D16" i="5" s="1"/>
  <c r="B26" i="4"/>
  <c r="B17" i="4"/>
  <c r="C17" i="4" s="1"/>
  <c r="B8" i="5" s="1"/>
  <c r="D8" i="5" s="1"/>
  <c r="I5" i="2"/>
  <c r="I6" i="2"/>
  <c r="I7" i="2"/>
  <c r="I8" i="2"/>
  <c r="H5" i="2"/>
  <c r="H6" i="2"/>
  <c r="H7" i="2"/>
  <c r="H8" i="2"/>
  <c r="G6" i="2"/>
  <c r="G7" i="2"/>
  <c r="G8" i="2"/>
  <c r="F5" i="2"/>
  <c r="F6" i="2"/>
  <c r="F7" i="2"/>
  <c r="F8" i="2"/>
  <c r="D7" i="1"/>
  <c r="F7" i="1"/>
  <c r="C7" i="1"/>
  <c r="H6" i="1"/>
  <c r="H5" i="1"/>
  <c r="H7" i="1" s="1"/>
  <c r="G6" i="1"/>
  <c r="G5" i="1"/>
  <c r="G7" i="1" s="1"/>
  <c r="B29" i="8" l="1"/>
  <c r="C28" i="8"/>
  <c r="I9" i="2"/>
  <c r="D19" i="2" s="1"/>
  <c r="B27" i="4"/>
  <c r="C26" i="4"/>
  <c r="B17" i="5" s="1"/>
  <c r="D17" i="5" s="1"/>
  <c r="B18" i="4"/>
  <c r="C18" i="4" s="1"/>
  <c r="B9" i="5" s="1"/>
  <c r="D9" i="5" s="1"/>
  <c r="G9" i="2"/>
  <c r="F9" i="2"/>
  <c r="H9" i="2"/>
  <c r="E28" i="8" l="1"/>
  <c r="B30" i="8"/>
  <c r="C29" i="8"/>
  <c r="E29" i="8"/>
  <c r="E14" i="2"/>
  <c r="E19" i="2"/>
  <c r="E15" i="2"/>
  <c r="D14" i="2"/>
  <c r="F14" i="2" s="1"/>
  <c r="D18" i="2"/>
  <c r="E18" i="2"/>
  <c r="D15" i="2"/>
  <c r="F15" i="2" s="1"/>
  <c r="F19" i="2"/>
  <c r="C27" i="4"/>
  <c r="B18" i="5" s="1"/>
  <c r="D18" i="5" s="1"/>
  <c r="B28" i="4"/>
  <c r="B19" i="4"/>
  <c r="C19" i="4" s="1"/>
  <c r="B10" i="5" s="1"/>
  <c r="D10" i="5" s="1"/>
  <c r="B31" i="8" l="1"/>
  <c r="C30" i="8"/>
  <c r="F18" i="2"/>
  <c r="C28" i="4"/>
  <c r="B19" i="5" s="1"/>
  <c r="D19" i="5" s="1"/>
  <c r="B29" i="4"/>
  <c r="B20" i="4"/>
  <c r="C20" i="4" s="1"/>
  <c r="B11" i="5" s="1"/>
  <c r="D11" i="5" s="1"/>
  <c r="E30" i="8" l="1"/>
  <c r="B32" i="8"/>
  <c r="C31" i="8"/>
  <c r="E31" i="8"/>
  <c r="C29" i="4"/>
  <c r="B20" i="5" s="1"/>
  <c r="D20" i="5" s="1"/>
  <c r="B30" i="4"/>
  <c r="B21" i="4"/>
  <c r="C21" i="4" s="1"/>
  <c r="B12" i="5" s="1"/>
  <c r="D12" i="5" s="1"/>
  <c r="C32" i="8" l="1"/>
  <c r="B33" i="8"/>
  <c r="E32" i="8"/>
  <c r="B31" i="4"/>
  <c r="C30" i="4"/>
  <c r="B21" i="5" s="1"/>
  <c r="D21" i="5" s="1"/>
  <c r="B22" i="4"/>
  <c r="C22" i="4" s="1"/>
  <c r="B13" i="5" s="1"/>
  <c r="D13" i="5" s="1"/>
  <c r="B34" i="8" l="1"/>
  <c r="C33" i="8"/>
  <c r="E33" i="8"/>
  <c r="C31" i="4"/>
  <c r="B22" i="5" s="1"/>
  <c r="D22" i="5" s="1"/>
  <c r="B32" i="4"/>
  <c r="B23" i="4"/>
  <c r="C23" i="4" s="1"/>
  <c r="B14" i="5" s="1"/>
  <c r="D14" i="5" s="1"/>
  <c r="C34" i="8" l="1"/>
  <c r="B35" i="8"/>
  <c r="C32" i="4"/>
  <c r="B23" i="5" s="1"/>
  <c r="D23" i="5" s="1"/>
  <c r="B33" i="4"/>
  <c r="B24" i="4"/>
  <c r="C24" i="4" s="1"/>
  <c r="B15" i="5" s="1"/>
  <c r="D15" i="5" s="1"/>
  <c r="E34" i="8" l="1"/>
  <c r="B36" i="8"/>
  <c r="C35" i="8"/>
  <c r="E35" i="8"/>
  <c r="C33" i="4"/>
  <c r="B24" i="5" s="1"/>
  <c r="D24" i="5" s="1"/>
  <c r="B34" i="4"/>
  <c r="B37" i="8" l="1"/>
  <c r="C36" i="8"/>
  <c r="E36" i="8"/>
  <c r="B35" i="4"/>
  <c r="C34" i="4"/>
  <c r="B25" i="5" s="1"/>
  <c r="D25" i="5" s="1"/>
  <c r="B38" i="8" l="1"/>
  <c r="C37" i="8"/>
  <c r="E37" i="8"/>
  <c r="C35" i="4"/>
  <c r="B26" i="5" s="1"/>
  <c r="D26" i="5" s="1"/>
  <c r="B36" i="4"/>
  <c r="B39" i="8" l="1"/>
  <c r="C38" i="8"/>
  <c r="E38" i="8"/>
  <c r="C36" i="4"/>
  <c r="B27" i="5" s="1"/>
  <c r="D27" i="5" s="1"/>
  <c r="B37" i="4"/>
  <c r="B40" i="8" l="1"/>
  <c r="C39" i="8"/>
  <c r="E39" i="8"/>
  <c r="C37" i="4"/>
  <c r="B28" i="5" s="1"/>
  <c r="D28" i="5" s="1"/>
  <c r="B38" i="4"/>
  <c r="C38" i="4" s="1"/>
  <c r="B29" i="5" s="1"/>
  <c r="D29" i="5" s="1"/>
  <c r="B41" i="8" l="1"/>
  <c r="C40" i="8"/>
  <c r="E40" i="8"/>
  <c r="E41" i="8" l="1"/>
  <c r="C41" i="8"/>
</calcChain>
</file>

<file path=xl/sharedStrings.xml><?xml version="1.0" encoding="utf-8"?>
<sst xmlns="http://schemas.openxmlformats.org/spreadsheetml/2006/main" count="121" uniqueCount="78">
  <si>
    <t>Farina</t>
  </si>
  <si>
    <t>Pane</t>
  </si>
  <si>
    <t>Destinazione</t>
  </si>
  <si>
    <t>Produzione di pane</t>
  </si>
  <si>
    <t>Consumo finale</t>
  </si>
  <si>
    <t>Prodotto</t>
  </si>
  <si>
    <t>Beni intermedi</t>
  </si>
  <si>
    <t>Costi</t>
  </si>
  <si>
    <t>Valore produzione</t>
  </si>
  <si>
    <t>Valore aggiunto</t>
  </si>
  <si>
    <t>Reddito</t>
  </si>
  <si>
    <t>Totale</t>
  </si>
  <si>
    <t>Spesa finale</t>
  </si>
  <si>
    <t>+ 200</t>
  </si>
  <si>
    <t>+ 50 + 150 = 200</t>
  </si>
  <si>
    <t>+ 55 + 145 = 200</t>
  </si>
  <si>
    <t>Prodotto Interno Lordo</t>
  </si>
  <si>
    <t>Metodo calcolo</t>
  </si>
  <si>
    <t>Scarpe</t>
  </si>
  <si>
    <t>Candele</t>
  </si>
  <si>
    <t>Fazzoletti</t>
  </si>
  <si>
    <t>Creme</t>
  </si>
  <si>
    <t>Prezzi</t>
  </si>
  <si>
    <t>Quantità</t>
  </si>
  <si>
    <t>2003 (a)</t>
  </si>
  <si>
    <t>2004 (b)</t>
  </si>
  <si>
    <t>2003 ( c)</t>
  </si>
  <si>
    <t>2004 (d)</t>
  </si>
  <si>
    <t>Variazione PIL 2003-04</t>
  </si>
  <si>
    <t xml:space="preserve">Componente autonoma </t>
  </si>
  <si>
    <t>Investimenti</t>
  </si>
  <si>
    <t>Tasso interesse</t>
  </si>
  <si>
    <t>b</t>
  </si>
  <si>
    <t>Componenti autonome</t>
  </si>
  <si>
    <t>Consumo</t>
  </si>
  <si>
    <t>Spesa pubblica</t>
  </si>
  <si>
    <t>Trasferimenti</t>
  </si>
  <si>
    <t>Tasse</t>
  </si>
  <si>
    <t>Propensioe al consumo - c</t>
  </si>
  <si>
    <t>Pendenza retta I-i</t>
  </si>
  <si>
    <t>Parametri</t>
  </si>
  <si>
    <t>Aliquota fiscale</t>
  </si>
  <si>
    <t>Totale componete autonoma</t>
  </si>
  <si>
    <t>Y</t>
  </si>
  <si>
    <t>i</t>
  </si>
  <si>
    <t>Curva LM</t>
  </si>
  <si>
    <t>Curva IS</t>
  </si>
  <si>
    <t>Investimenti e tassi di interesse</t>
  </si>
  <si>
    <t>PIL Reale e Nominale</t>
  </si>
  <si>
    <t>Calcolo del PIL</t>
  </si>
  <si>
    <t>IS</t>
  </si>
  <si>
    <t>LM</t>
  </si>
  <si>
    <t>Sensibilità  al reddito (k)</t>
  </si>
  <si>
    <t>Sensibilità saggio interesse (h)</t>
  </si>
  <si>
    <r>
      <t>Componete precauzionale (h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)</t>
    </r>
  </si>
  <si>
    <t>Quantità fissata BC (M)</t>
  </si>
  <si>
    <t>L'equilibrio macroeconomico</t>
  </si>
  <si>
    <t>Reale 2004  (a x d)</t>
  </si>
  <si>
    <t>(b x c)</t>
  </si>
  <si>
    <t>Nom. 2003 (a x c)</t>
  </si>
  <si>
    <t>Deflattore PIL 2004-03 (b x d / a x d)</t>
  </si>
  <si>
    <t>Nom. 2004 (b x d)</t>
  </si>
  <si>
    <t>Indice prezzi consumo IPC (b x c / a x c)</t>
  </si>
  <si>
    <t>Reale (a x d - a x c) / a x c</t>
  </si>
  <si>
    <t>Nominale ( b x d - a x c) / a x c</t>
  </si>
  <si>
    <t>Beni</t>
  </si>
  <si>
    <t>Indici PIL 2003-04</t>
  </si>
  <si>
    <t>Reddito (Y)</t>
  </si>
  <si>
    <t>Produzione (Y)</t>
  </si>
  <si>
    <t>Propensione al consumo - c</t>
  </si>
  <si>
    <t>Reddito equilibrio  (Y*)</t>
  </si>
  <si>
    <t>Saldo di bilancio</t>
  </si>
  <si>
    <t>Domanda (DA)</t>
  </si>
  <si>
    <t>Totale componente autonoma</t>
  </si>
  <si>
    <t>Reddito equilibrio (Y*)</t>
  </si>
  <si>
    <t>Reddito impresa</t>
  </si>
  <si>
    <t>Salari (RdL)</t>
  </si>
  <si>
    <t>PIL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</si>
</sst>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.0000_-;\-* #,##0.0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right"/>
    </xf>
    <xf numFmtId="165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10" fontId="0" fillId="0" borderId="0" xfId="2" applyNumberFormat="1" applyFont="1"/>
    <xf numFmtId="10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9" fontId="0" fillId="0" borderId="0" xfId="2" applyFont="1"/>
    <xf numFmtId="9" fontId="0" fillId="0" borderId="0" xfId="0" applyNumberFormat="1"/>
    <xf numFmtId="0" fontId="3" fillId="0" borderId="0" xfId="0" applyFont="1"/>
    <xf numFmtId="2" fontId="0" fillId="2" borderId="0" xfId="0" applyNumberFormat="1" applyFill="1"/>
    <xf numFmtId="0" fontId="4" fillId="0" borderId="0" xfId="0" applyFont="1"/>
    <xf numFmtId="167" fontId="0" fillId="0" borderId="0" xfId="0" applyNumberFormat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0" fontId="0" fillId="0" borderId="6" xfId="0" applyBorder="1"/>
    <xf numFmtId="165" fontId="0" fillId="0" borderId="7" xfId="1" applyNumberFormat="1" applyFont="1" applyBorder="1"/>
    <xf numFmtId="165" fontId="0" fillId="0" borderId="8" xfId="1" applyNumberFormat="1" applyFont="1" applyBorder="1"/>
    <xf numFmtId="0" fontId="0" fillId="0" borderId="4" xfId="0" quotePrefix="1" applyBorder="1" applyAlignment="1">
      <alignment horizontal="right"/>
    </xf>
    <xf numFmtId="165" fontId="0" fillId="0" borderId="4" xfId="1" applyNumberFormat="1" applyFont="1" applyBorder="1"/>
    <xf numFmtId="165" fontId="0" fillId="0" borderId="6" xfId="1" applyNumberFormat="1" applyFont="1" applyBorder="1"/>
    <xf numFmtId="0" fontId="0" fillId="0" borderId="4" xfId="0" applyBorder="1" applyAlignment="1">
      <alignment horizontal="right"/>
    </xf>
    <xf numFmtId="0" fontId="0" fillId="0" borderId="1" xfId="0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65" fontId="0" fillId="0" borderId="2" xfId="1" applyNumberFormat="1" applyFont="1" applyBorder="1"/>
    <xf numFmtId="0" fontId="0" fillId="0" borderId="12" xfId="0" quotePrefix="1" applyBorder="1" applyAlignment="1">
      <alignment horizontal="right"/>
    </xf>
    <xf numFmtId="0" fontId="0" fillId="0" borderId="3" xfId="0" quotePrefix="1" applyBorder="1" applyAlignment="1">
      <alignment horizontal="right"/>
    </xf>
    <xf numFmtId="165" fontId="0" fillId="0" borderId="12" xfId="1" applyNumberFormat="1" applyFont="1" applyBorder="1"/>
    <xf numFmtId="165" fontId="0" fillId="0" borderId="13" xfId="1" applyNumberFormat="1" applyFont="1" applyBorder="1"/>
    <xf numFmtId="165" fontId="0" fillId="0" borderId="14" xfId="1" applyNumberFormat="1" applyFont="1" applyBorder="1"/>
    <xf numFmtId="0" fontId="0" fillId="0" borderId="12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1" fontId="0" fillId="0" borderId="0" xfId="2" applyNumberFormat="1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5" fontId="0" fillId="0" borderId="9" xfId="1" applyNumberFormat="1" applyFont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/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/>
    <xf numFmtId="0" fontId="0" fillId="0" borderId="10" xfId="0" applyBorder="1"/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quotePrefix="1" applyBorder="1" applyAlignment="1">
      <alignment horizontal="right"/>
    </xf>
    <xf numFmtId="0" fontId="0" fillId="0" borderId="8" xfId="0" quotePrefix="1" applyBorder="1" applyAlignment="1">
      <alignment horizontal="right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Retta 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'RS 2 S'!$D$13</c:f>
              <c:strCache>
                <c:ptCount val="1"/>
                <c:pt idx="0">
                  <c:v>Domanda (DA)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'RS 2 S'!$B$14:$B$36</c:f>
              <c:numCache>
                <c:formatCode>General</c:formatCode>
                <c:ptCount val="23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12000</c:v>
                </c:pt>
                <c:pt idx="9">
                  <c:v>13500</c:v>
                </c:pt>
                <c:pt idx="10">
                  <c:v>15000</c:v>
                </c:pt>
                <c:pt idx="11">
                  <c:v>16500</c:v>
                </c:pt>
                <c:pt idx="12">
                  <c:v>18000</c:v>
                </c:pt>
                <c:pt idx="13">
                  <c:v>19500</c:v>
                </c:pt>
                <c:pt idx="14">
                  <c:v>21000</c:v>
                </c:pt>
                <c:pt idx="15">
                  <c:v>22500</c:v>
                </c:pt>
                <c:pt idx="16">
                  <c:v>24000</c:v>
                </c:pt>
                <c:pt idx="17">
                  <c:v>25500</c:v>
                </c:pt>
                <c:pt idx="18">
                  <c:v>27000</c:v>
                </c:pt>
                <c:pt idx="19">
                  <c:v>28500</c:v>
                </c:pt>
                <c:pt idx="20">
                  <c:v>30000</c:v>
                </c:pt>
                <c:pt idx="21">
                  <c:v>31500</c:v>
                </c:pt>
                <c:pt idx="22">
                  <c:v>33000</c:v>
                </c:pt>
              </c:numCache>
            </c:numRef>
          </c:xVal>
          <c:yVal>
            <c:numRef>
              <c:f>'RS 2 S'!$D$14:$D$36</c:f>
              <c:numCache>
                <c:formatCode>0</c:formatCode>
                <c:ptCount val="23"/>
                <c:pt idx="0">
                  <c:v>11000</c:v>
                </c:pt>
                <c:pt idx="1">
                  <c:v>11600</c:v>
                </c:pt>
                <c:pt idx="2">
                  <c:v>12200</c:v>
                </c:pt>
                <c:pt idx="3">
                  <c:v>12800</c:v>
                </c:pt>
                <c:pt idx="4">
                  <c:v>13400</c:v>
                </c:pt>
                <c:pt idx="5">
                  <c:v>14000</c:v>
                </c:pt>
                <c:pt idx="6">
                  <c:v>14600</c:v>
                </c:pt>
                <c:pt idx="7">
                  <c:v>15200</c:v>
                </c:pt>
                <c:pt idx="8">
                  <c:v>15800</c:v>
                </c:pt>
                <c:pt idx="9">
                  <c:v>16400</c:v>
                </c:pt>
                <c:pt idx="10">
                  <c:v>17000</c:v>
                </c:pt>
                <c:pt idx="11">
                  <c:v>17600</c:v>
                </c:pt>
                <c:pt idx="12">
                  <c:v>18200</c:v>
                </c:pt>
                <c:pt idx="13">
                  <c:v>18800</c:v>
                </c:pt>
                <c:pt idx="14">
                  <c:v>19400</c:v>
                </c:pt>
                <c:pt idx="15">
                  <c:v>20000</c:v>
                </c:pt>
                <c:pt idx="16">
                  <c:v>20600</c:v>
                </c:pt>
                <c:pt idx="17">
                  <c:v>21200</c:v>
                </c:pt>
                <c:pt idx="18">
                  <c:v>21800</c:v>
                </c:pt>
                <c:pt idx="19">
                  <c:v>22400</c:v>
                </c:pt>
                <c:pt idx="20">
                  <c:v>23000</c:v>
                </c:pt>
                <c:pt idx="21">
                  <c:v>23600</c:v>
                </c:pt>
                <c:pt idx="22">
                  <c:v>24200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9D-4272-9033-322278126467}"/>
            </c:ext>
          </c:extLst>
        </c:ser>
        <c:ser>
          <c:idx val="1"/>
          <c:order val="1"/>
          <c:tx>
            <c:strRef>
              <c:f>'RS 2 S'!$C$13</c:f>
              <c:strCache>
                <c:ptCount val="1"/>
                <c:pt idx="0">
                  <c:v>Produzione (Y)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'RS 2 S'!$B$14:$B$36</c:f>
              <c:numCache>
                <c:formatCode>General</c:formatCode>
                <c:ptCount val="23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12000</c:v>
                </c:pt>
                <c:pt idx="9">
                  <c:v>13500</c:v>
                </c:pt>
                <c:pt idx="10">
                  <c:v>15000</c:v>
                </c:pt>
                <c:pt idx="11">
                  <c:v>16500</c:v>
                </c:pt>
                <c:pt idx="12">
                  <c:v>18000</c:v>
                </c:pt>
                <c:pt idx="13">
                  <c:v>19500</c:v>
                </c:pt>
                <c:pt idx="14">
                  <c:v>21000</c:v>
                </c:pt>
                <c:pt idx="15">
                  <c:v>22500</c:v>
                </c:pt>
                <c:pt idx="16">
                  <c:v>24000</c:v>
                </c:pt>
                <c:pt idx="17">
                  <c:v>25500</c:v>
                </c:pt>
                <c:pt idx="18">
                  <c:v>27000</c:v>
                </c:pt>
                <c:pt idx="19">
                  <c:v>28500</c:v>
                </c:pt>
                <c:pt idx="20">
                  <c:v>30000</c:v>
                </c:pt>
                <c:pt idx="21">
                  <c:v>31500</c:v>
                </c:pt>
                <c:pt idx="22">
                  <c:v>33000</c:v>
                </c:pt>
              </c:numCache>
            </c:numRef>
          </c:xVal>
          <c:yVal>
            <c:numRef>
              <c:f>'RS 2 S'!$C$14:$C$36</c:f>
              <c:numCache>
                <c:formatCode>General</c:formatCode>
                <c:ptCount val="23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12000</c:v>
                </c:pt>
                <c:pt idx="9">
                  <c:v>13500</c:v>
                </c:pt>
                <c:pt idx="10">
                  <c:v>15000</c:v>
                </c:pt>
                <c:pt idx="11">
                  <c:v>16500</c:v>
                </c:pt>
                <c:pt idx="12">
                  <c:v>18000</c:v>
                </c:pt>
                <c:pt idx="13">
                  <c:v>19500</c:v>
                </c:pt>
                <c:pt idx="14">
                  <c:v>21000</c:v>
                </c:pt>
                <c:pt idx="15">
                  <c:v>22500</c:v>
                </c:pt>
                <c:pt idx="16">
                  <c:v>24000</c:v>
                </c:pt>
                <c:pt idx="17">
                  <c:v>25500</c:v>
                </c:pt>
                <c:pt idx="18">
                  <c:v>27000</c:v>
                </c:pt>
                <c:pt idx="19">
                  <c:v>28500</c:v>
                </c:pt>
                <c:pt idx="20">
                  <c:v>30000</c:v>
                </c:pt>
                <c:pt idx="21">
                  <c:v>31500</c:v>
                </c:pt>
                <c:pt idx="22">
                  <c:v>33000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9D-4272-9033-322278126467}"/>
            </c:ext>
          </c:extLst>
        </c:ser>
        <c:ser>
          <c:idx val="2"/>
          <c:order val="2"/>
          <c:tx>
            <c:strRef>
              <c:f>'RS 2 S'!$A$9</c:f>
              <c:strCache>
                <c:ptCount val="1"/>
                <c:pt idx="0">
                  <c:v>Reddito equilibrio  (Y*)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'RS 2 S'!$B$9:$B$11</c:f>
              <c:numCache>
                <c:formatCode>_-* #,##0_-;\-* #,##0_-;_-* "-"??_-;_-@_-</c:formatCode>
                <c:ptCount val="3"/>
                <c:pt idx="0">
                  <c:v>18333.333333333336</c:v>
                </c:pt>
                <c:pt idx="1">
                  <c:v>18333.333333333336</c:v>
                </c:pt>
                <c:pt idx="2" formatCode="General">
                  <c:v>0</c:v>
                </c:pt>
              </c:numCache>
            </c:numRef>
          </c:xVal>
          <c:yVal>
            <c:numRef>
              <c:f>'RS 2 S'!$C$9:$C$11</c:f>
              <c:numCache>
                <c:formatCode>_-* #,##0_-;\-* #,##0_-;_-* "-"??_-;_-@_-</c:formatCode>
                <c:ptCount val="3"/>
                <c:pt idx="0" formatCode="General">
                  <c:v>0</c:v>
                </c:pt>
                <c:pt idx="1">
                  <c:v>18333.333333333336</c:v>
                </c:pt>
                <c:pt idx="2">
                  <c:v>18333.333333333336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9D-4272-9033-322278126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270032"/>
        <c:axId val="1251649104"/>
      </c:scatterChart>
      <c:valAx>
        <c:axId val="141927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Reddito (Y)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1649104"/>
        <c:crosses val="autoZero"/>
        <c:crossBetween val="midCat"/>
      </c:valAx>
      <c:valAx>
        <c:axId val="1251649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Produzione (Y) - Domanda (DA)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9270032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Retta 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'RS 3 S'!$D$18</c:f>
              <c:strCache>
                <c:ptCount val="1"/>
                <c:pt idx="0">
                  <c:v>Domanda (DA)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'RS 3 S'!$B$19:$B$41</c:f>
              <c:numCache>
                <c:formatCode>General</c:formatCode>
                <c:ptCount val="23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12000</c:v>
                </c:pt>
                <c:pt idx="9">
                  <c:v>13500</c:v>
                </c:pt>
                <c:pt idx="10">
                  <c:v>15000</c:v>
                </c:pt>
                <c:pt idx="11">
                  <c:v>16500</c:v>
                </c:pt>
                <c:pt idx="12">
                  <c:v>18000</c:v>
                </c:pt>
                <c:pt idx="13">
                  <c:v>19500</c:v>
                </c:pt>
                <c:pt idx="14">
                  <c:v>21000</c:v>
                </c:pt>
                <c:pt idx="15">
                  <c:v>22500</c:v>
                </c:pt>
                <c:pt idx="16">
                  <c:v>24000</c:v>
                </c:pt>
                <c:pt idx="17">
                  <c:v>25500</c:v>
                </c:pt>
                <c:pt idx="18">
                  <c:v>27000</c:v>
                </c:pt>
                <c:pt idx="19">
                  <c:v>28500</c:v>
                </c:pt>
                <c:pt idx="20">
                  <c:v>30000</c:v>
                </c:pt>
                <c:pt idx="21">
                  <c:v>31500</c:v>
                </c:pt>
                <c:pt idx="22">
                  <c:v>33000</c:v>
                </c:pt>
              </c:numCache>
            </c:numRef>
          </c:xVal>
          <c:yVal>
            <c:numRef>
              <c:f>'RS 3 S'!$D$19:$D$41</c:f>
              <c:numCache>
                <c:formatCode>0</c:formatCode>
                <c:ptCount val="23"/>
                <c:pt idx="0">
                  <c:v>12200</c:v>
                </c:pt>
                <c:pt idx="1">
                  <c:v>12680</c:v>
                </c:pt>
                <c:pt idx="2">
                  <c:v>13160</c:v>
                </c:pt>
                <c:pt idx="3">
                  <c:v>13640</c:v>
                </c:pt>
                <c:pt idx="4">
                  <c:v>14120</c:v>
                </c:pt>
                <c:pt idx="5">
                  <c:v>14600</c:v>
                </c:pt>
                <c:pt idx="6">
                  <c:v>15080</c:v>
                </c:pt>
                <c:pt idx="7">
                  <c:v>15560</c:v>
                </c:pt>
                <c:pt idx="8">
                  <c:v>16040</c:v>
                </c:pt>
                <c:pt idx="9">
                  <c:v>16520</c:v>
                </c:pt>
                <c:pt idx="10">
                  <c:v>17000</c:v>
                </c:pt>
                <c:pt idx="11">
                  <c:v>17480</c:v>
                </c:pt>
                <c:pt idx="12">
                  <c:v>17960</c:v>
                </c:pt>
                <c:pt idx="13">
                  <c:v>18440</c:v>
                </c:pt>
                <c:pt idx="14">
                  <c:v>18920</c:v>
                </c:pt>
                <c:pt idx="15">
                  <c:v>19400</c:v>
                </c:pt>
                <c:pt idx="16">
                  <c:v>19880</c:v>
                </c:pt>
                <c:pt idx="17">
                  <c:v>20360</c:v>
                </c:pt>
                <c:pt idx="18">
                  <c:v>20840</c:v>
                </c:pt>
                <c:pt idx="19">
                  <c:v>21320</c:v>
                </c:pt>
                <c:pt idx="20">
                  <c:v>21800</c:v>
                </c:pt>
                <c:pt idx="21">
                  <c:v>22280</c:v>
                </c:pt>
                <c:pt idx="22">
                  <c:v>22760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86-47BA-A261-04DC6DD4FAAB}"/>
            </c:ext>
          </c:extLst>
        </c:ser>
        <c:ser>
          <c:idx val="1"/>
          <c:order val="1"/>
          <c:tx>
            <c:strRef>
              <c:f>'RS 3 S'!$C$18</c:f>
              <c:strCache>
                <c:ptCount val="1"/>
                <c:pt idx="0">
                  <c:v>Produzione (Y)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'RS 3 S'!$B$19:$B$41</c:f>
              <c:numCache>
                <c:formatCode>General</c:formatCode>
                <c:ptCount val="23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12000</c:v>
                </c:pt>
                <c:pt idx="9">
                  <c:v>13500</c:v>
                </c:pt>
                <c:pt idx="10">
                  <c:v>15000</c:v>
                </c:pt>
                <c:pt idx="11">
                  <c:v>16500</c:v>
                </c:pt>
                <c:pt idx="12">
                  <c:v>18000</c:v>
                </c:pt>
                <c:pt idx="13">
                  <c:v>19500</c:v>
                </c:pt>
                <c:pt idx="14">
                  <c:v>21000</c:v>
                </c:pt>
                <c:pt idx="15">
                  <c:v>22500</c:v>
                </c:pt>
                <c:pt idx="16">
                  <c:v>24000</c:v>
                </c:pt>
                <c:pt idx="17">
                  <c:v>25500</c:v>
                </c:pt>
                <c:pt idx="18">
                  <c:v>27000</c:v>
                </c:pt>
                <c:pt idx="19">
                  <c:v>28500</c:v>
                </c:pt>
                <c:pt idx="20">
                  <c:v>30000</c:v>
                </c:pt>
                <c:pt idx="21">
                  <c:v>31500</c:v>
                </c:pt>
                <c:pt idx="22">
                  <c:v>33000</c:v>
                </c:pt>
              </c:numCache>
            </c:numRef>
          </c:xVal>
          <c:yVal>
            <c:numRef>
              <c:f>'RS 3 S'!$C$19:$C$41</c:f>
              <c:numCache>
                <c:formatCode>General</c:formatCode>
                <c:ptCount val="23"/>
                <c:pt idx="0">
                  <c:v>0</c:v>
                </c:pt>
                <c:pt idx="1">
                  <c:v>1500</c:v>
                </c:pt>
                <c:pt idx="2">
                  <c:v>3000</c:v>
                </c:pt>
                <c:pt idx="3">
                  <c:v>4500</c:v>
                </c:pt>
                <c:pt idx="4">
                  <c:v>6000</c:v>
                </c:pt>
                <c:pt idx="5">
                  <c:v>7500</c:v>
                </c:pt>
                <c:pt idx="6">
                  <c:v>9000</c:v>
                </c:pt>
                <c:pt idx="7">
                  <c:v>10500</c:v>
                </c:pt>
                <c:pt idx="8">
                  <c:v>12000</c:v>
                </c:pt>
                <c:pt idx="9">
                  <c:v>13500</c:v>
                </c:pt>
                <c:pt idx="10">
                  <c:v>15000</c:v>
                </c:pt>
                <c:pt idx="11">
                  <c:v>16500</c:v>
                </c:pt>
                <c:pt idx="12">
                  <c:v>18000</c:v>
                </c:pt>
                <c:pt idx="13">
                  <c:v>19500</c:v>
                </c:pt>
                <c:pt idx="14">
                  <c:v>21000</c:v>
                </c:pt>
                <c:pt idx="15">
                  <c:v>22500</c:v>
                </c:pt>
                <c:pt idx="16">
                  <c:v>24000</c:v>
                </c:pt>
                <c:pt idx="17">
                  <c:v>25500</c:v>
                </c:pt>
                <c:pt idx="18">
                  <c:v>27000</c:v>
                </c:pt>
                <c:pt idx="19">
                  <c:v>28500</c:v>
                </c:pt>
                <c:pt idx="20">
                  <c:v>30000</c:v>
                </c:pt>
                <c:pt idx="21">
                  <c:v>31500</c:v>
                </c:pt>
                <c:pt idx="22">
                  <c:v>33000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186-47BA-A261-04DC6DD4FAAB}"/>
            </c:ext>
          </c:extLst>
        </c:ser>
        <c:ser>
          <c:idx val="2"/>
          <c:order val="2"/>
          <c:tx>
            <c:strRef>
              <c:f>'RS 3 S'!$A$14</c:f>
              <c:strCache>
                <c:ptCount val="1"/>
                <c:pt idx="0">
                  <c:v>Reddito equilibrio  (Y*)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'RS 3 S'!$B$14:$B$16</c:f>
              <c:numCache>
                <c:formatCode>_-* #,##0_-;\-* #,##0_-;_-* "-"??_-;_-@_-</c:formatCode>
                <c:ptCount val="3"/>
                <c:pt idx="0">
                  <c:v>17941.176470588238</c:v>
                </c:pt>
                <c:pt idx="1">
                  <c:v>17941.176470588238</c:v>
                </c:pt>
                <c:pt idx="2" formatCode="General">
                  <c:v>0</c:v>
                </c:pt>
              </c:numCache>
            </c:numRef>
          </c:xVal>
          <c:yVal>
            <c:numRef>
              <c:f>'RS 3 S'!$C$14:$C$16</c:f>
              <c:numCache>
                <c:formatCode>_-* #,##0_-;\-* #,##0_-;_-* "-"??_-;_-@_-</c:formatCode>
                <c:ptCount val="3"/>
                <c:pt idx="0" formatCode="General">
                  <c:v>0</c:v>
                </c:pt>
                <c:pt idx="1">
                  <c:v>17941.176470588238</c:v>
                </c:pt>
                <c:pt idx="2">
                  <c:v>17941.176470588238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86-47BA-A261-04DC6DD4F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270032"/>
        <c:axId val="1251649104"/>
      </c:scatterChart>
      <c:valAx>
        <c:axId val="141927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Reddito (Y)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1649104"/>
        <c:crosses val="autoZero"/>
        <c:crossBetween val="midCat"/>
      </c:valAx>
      <c:valAx>
        <c:axId val="12516491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Produzione (Y) - Domanda (DA)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9270032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Investimenti</a:t>
            </a:r>
          </a:p>
          <a:p>
            <a:pPr>
              <a:defRPr/>
            </a:pPr>
            <a:r>
              <a:rPr lang="en-US"/>
              <a:t>(Componente autonoma = 1.000)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'i-I'!$B$5</c:f>
              <c:strCache>
                <c:ptCount val="1"/>
                <c:pt idx="0">
                  <c:v>Investimenti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'i-I'!$B$6:$B$31</c:f>
              <c:numCache>
                <c:formatCode>0.00</c:formatCode>
                <c:ptCount val="26"/>
                <c:pt idx="0">
                  <c:v>1000</c:v>
                </c:pt>
                <c:pt idx="1">
                  <c:v>960</c:v>
                </c:pt>
                <c:pt idx="2">
                  <c:v>920</c:v>
                </c:pt>
                <c:pt idx="3">
                  <c:v>880</c:v>
                </c:pt>
                <c:pt idx="4">
                  <c:v>840</c:v>
                </c:pt>
                <c:pt idx="5">
                  <c:v>800</c:v>
                </c:pt>
                <c:pt idx="6">
                  <c:v>760</c:v>
                </c:pt>
                <c:pt idx="7">
                  <c:v>720</c:v>
                </c:pt>
                <c:pt idx="8">
                  <c:v>680</c:v>
                </c:pt>
                <c:pt idx="9">
                  <c:v>640</c:v>
                </c:pt>
                <c:pt idx="10">
                  <c:v>600</c:v>
                </c:pt>
                <c:pt idx="11">
                  <c:v>560</c:v>
                </c:pt>
                <c:pt idx="12">
                  <c:v>520</c:v>
                </c:pt>
                <c:pt idx="13">
                  <c:v>480</c:v>
                </c:pt>
                <c:pt idx="14">
                  <c:v>440</c:v>
                </c:pt>
                <c:pt idx="15">
                  <c:v>400</c:v>
                </c:pt>
                <c:pt idx="16">
                  <c:v>360</c:v>
                </c:pt>
                <c:pt idx="17">
                  <c:v>320</c:v>
                </c:pt>
                <c:pt idx="18">
                  <c:v>280</c:v>
                </c:pt>
                <c:pt idx="19">
                  <c:v>240</c:v>
                </c:pt>
                <c:pt idx="20">
                  <c:v>200</c:v>
                </c:pt>
                <c:pt idx="21">
                  <c:v>160</c:v>
                </c:pt>
                <c:pt idx="22">
                  <c:v>120</c:v>
                </c:pt>
                <c:pt idx="23">
                  <c:v>80</c:v>
                </c:pt>
                <c:pt idx="24">
                  <c:v>40</c:v>
                </c:pt>
                <c:pt idx="25">
                  <c:v>0</c:v>
                </c:pt>
              </c:numCache>
            </c:numRef>
          </c:xVal>
          <c:yVal>
            <c:numRef>
              <c:f>'i-I'!$C$6:$C$31</c:f>
              <c:numCache>
                <c:formatCode>_-* #,##0_-;\-* #,##0_-;_-* "-"??_-;_-@_-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9B-48AE-9C89-6B0C6AB7C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0895072"/>
        <c:axId val="1412855088"/>
      </c:scatterChart>
      <c:valAx>
        <c:axId val="1250895072"/>
        <c:scaling>
          <c:orientation val="minMax"/>
          <c:max val="1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Investimenti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2855088"/>
        <c:crosses val="autoZero"/>
        <c:crossBetween val="midCat"/>
        <c:majorUnit val="100"/>
      </c:valAx>
      <c:valAx>
        <c:axId val="1412855088"/>
        <c:scaling>
          <c:orientation val="minMax"/>
          <c:max val="2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Tasso interesse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089507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Retta 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IS!$C$15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IS!$B$16:$B$38</c:f>
              <c:numCache>
                <c:formatCode>General</c:formatCode>
                <c:ptCount val="23"/>
                <c:pt idx="0">
                  <c:v>16000</c:v>
                </c:pt>
                <c:pt idx="1">
                  <c:v>16100</c:v>
                </c:pt>
                <c:pt idx="2">
                  <c:v>16200</c:v>
                </c:pt>
                <c:pt idx="3">
                  <c:v>16300</c:v>
                </c:pt>
                <c:pt idx="4">
                  <c:v>16400</c:v>
                </c:pt>
                <c:pt idx="5">
                  <c:v>16500</c:v>
                </c:pt>
                <c:pt idx="6">
                  <c:v>16600</c:v>
                </c:pt>
                <c:pt idx="7">
                  <c:v>16700</c:v>
                </c:pt>
                <c:pt idx="8">
                  <c:v>16800</c:v>
                </c:pt>
                <c:pt idx="9">
                  <c:v>16900</c:v>
                </c:pt>
                <c:pt idx="10">
                  <c:v>17000</c:v>
                </c:pt>
                <c:pt idx="11">
                  <c:v>17100</c:v>
                </c:pt>
                <c:pt idx="12">
                  <c:v>17200</c:v>
                </c:pt>
                <c:pt idx="13">
                  <c:v>17300</c:v>
                </c:pt>
                <c:pt idx="14">
                  <c:v>17400</c:v>
                </c:pt>
                <c:pt idx="15">
                  <c:v>17500</c:v>
                </c:pt>
                <c:pt idx="16">
                  <c:v>17600</c:v>
                </c:pt>
                <c:pt idx="17">
                  <c:v>17700</c:v>
                </c:pt>
                <c:pt idx="18">
                  <c:v>17800</c:v>
                </c:pt>
                <c:pt idx="19">
                  <c:v>17900</c:v>
                </c:pt>
                <c:pt idx="20">
                  <c:v>18000</c:v>
                </c:pt>
                <c:pt idx="21">
                  <c:v>18100</c:v>
                </c:pt>
                <c:pt idx="22">
                  <c:v>18200</c:v>
                </c:pt>
              </c:numCache>
            </c:numRef>
          </c:xVal>
          <c:yVal>
            <c:numRef>
              <c:f>IS!$C$16:$C$38</c:f>
              <c:numCache>
                <c:formatCode>0%</c:formatCode>
                <c:ptCount val="23"/>
                <c:pt idx="0">
                  <c:v>0.33000000000000007</c:v>
                </c:pt>
                <c:pt idx="1">
                  <c:v>0.31300000000000017</c:v>
                </c:pt>
                <c:pt idx="2">
                  <c:v>0.29600000000000026</c:v>
                </c:pt>
                <c:pt idx="3">
                  <c:v>0.27900000000000036</c:v>
                </c:pt>
                <c:pt idx="4">
                  <c:v>0.26200000000000045</c:v>
                </c:pt>
                <c:pt idx="5">
                  <c:v>0.24500000000000011</c:v>
                </c:pt>
                <c:pt idx="6">
                  <c:v>0.2280000000000002</c:v>
                </c:pt>
                <c:pt idx="7">
                  <c:v>0.2110000000000003</c:v>
                </c:pt>
                <c:pt idx="8">
                  <c:v>0.19400000000000039</c:v>
                </c:pt>
                <c:pt idx="9">
                  <c:v>0.17700000000000049</c:v>
                </c:pt>
                <c:pt idx="10">
                  <c:v>0.16000000000000014</c:v>
                </c:pt>
                <c:pt idx="11">
                  <c:v>0.14300000000000024</c:v>
                </c:pt>
                <c:pt idx="12">
                  <c:v>0.12600000000000033</c:v>
                </c:pt>
                <c:pt idx="13">
                  <c:v>0.10900000000000043</c:v>
                </c:pt>
                <c:pt idx="14">
                  <c:v>9.2000000000000082E-2</c:v>
                </c:pt>
                <c:pt idx="15">
                  <c:v>7.5000000000000178E-2</c:v>
                </c:pt>
                <c:pt idx="16">
                  <c:v>5.8000000000000274E-2</c:v>
                </c:pt>
                <c:pt idx="17">
                  <c:v>4.1000000000000369E-2</c:v>
                </c:pt>
                <c:pt idx="18">
                  <c:v>2.4000000000000465E-2</c:v>
                </c:pt>
                <c:pt idx="19">
                  <c:v>7.0000000000001172E-3</c:v>
                </c:pt>
                <c:pt idx="20">
                  <c:v>-9.9999999999997868E-3</c:v>
                </c:pt>
                <c:pt idx="21">
                  <c:v>-2.6999999999999691E-2</c:v>
                </c:pt>
                <c:pt idx="22">
                  <c:v>-4.3999999999999595E-2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AA-46EC-B6C0-5CD29F86B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270032"/>
        <c:axId val="1251649104"/>
      </c:scatterChart>
      <c:valAx>
        <c:axId val="141927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Reddito (Y)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1649104"/>
        <c:crosses val="autoZero"/>
        <c:crossBetween val="midCat"/>
      </c:valAx>
      <c:valAx>
        <c:axId val="12516491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Tasso interesse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927003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Retta LM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LM!$C$9</c:f>
              <c:strCache>
                <c:ptCount val="1"/>
                <c:pt idx="0">
                  <c:v>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LM!$B$10:$B$32</c:f>
              <c:numCache>
                <c:formatCode>General</c:formatCode>
                <c:ptCount val="23"/>
                <c:pt idx="0">
                  <c:v>16000</c:v>
                </c:pt>
                <c:pt idx="1">
                  <c:v>16100</c:v>
                </c:pt>
                <c:pt idx="2">
                  <c:v>16200</c:v>
                </c:pt>
                <c:pt idx="3">
                  <c:v>16300</c:v>
                </c:pt>
                <c:pt idx="4">
                  <c:v>16400</c:v>
                </c:pt>
                <c:pt idx="5">
                  <c:v>16500</c:v>
                </c:pt>
                <c:pt idx="6">
                  <c:v>16600</c:v>
                </c:pt>
                <c:pt idx="7">
                  <c:v>16700</c:v>
                </c:pt>
                <c:pt idx="8">
                  <c:v>16800</c:v>
                </c:pt>
                <c:pt idx="9">
                  <c:v>16900</c:v>
                </c:pt>
                <c:pt idx="10">
                  <c:v>17000</c:v>
                </c:pt>
                <c:pt idx="11">
                  <c:v>17100</c:v>
                </c:pt>
                <c:pt idx="12">
                  <c:v>17200</c:v>
                </c:pt>
                <c:pt idx="13">
                  <c:v>17300</c:v>
                </c:pt>
                <c:pt idx="14">
                  <c:v>17400</c:v>
                </c:pt>
                <c:pt idx="15">
                  <c:v>17500</c:v>
                </c:pt>
                <c:pt idx="16">
                  <c:v>17600</c:v>
                </c:pt>
                <c:pt idx="17">
                  <c:v>17700</c:v>
                </c:pt>
                <c:pt idx="18">
                  <c:v>17800</c:v>
                </c:pt>
                <c:pt idx="19">
                  <c:v>17900</c:v>
                </c:pt>
                <c:pt idx="20">
                  <c:v>18000</c:v>
                </c:pt>
                <c:pt idx="21">
                  <c:v>18100</c:v>
                </c:pt>
                <c:pt idx="22">
                  <c:v>18200</c:v>
                </c:pt>
              </c:numCache>
            </c:numRef>
          </c:xVal>
          <c:yVal>
            <c:numRef>
              <c:f>LM!$C$10:$C$32</c:f>
              <c:numCache>
                <c:formatCode>0%</c:formatCode>
                <c:ptCount val="23"/>
                <c:pt idx="0">
                  <c:v>-3.3333333333333215E-2</c:v>
                </c:pt>
                <c:pt idx="1">
                  <c:v>-6.6666666666659324E-3</c:v>
                </c:pt>
                <c:pt idx="2">
                  <c:v>2.0000000000000462E-2</c:v>
                </c:pt>
                <c:pt idx="3">
                  <c:v>4.6666666666666856E-2</c:v>
                </c:pt>
                <c:pt idx="4">
                  <c:v>7.3333333333334139E-2</c:v>
                </c:pt>
                <c:pt idx="5">
                  <c:v>0.10000000000000053</c:v>
                </c:pt>
                <c:pt idx="6">
                  <c:v>0.12666666666666693</c:v>
                </c:pt>
                <c:pt idx="7">
                  <c:v>0.15333333333333332</c:v>
                </c:pt>
                <c:pt idx="8">
                  <c:v>0.1800000000000006</c:v>
                </c:pt>
                <c:pt idx="9">
                  <c:v>0.206666666666667</c:v>
                </c:pt>
                <c:pt idx="10">
                  <c:v>0.23333333333333339</c:v>
                </c:pt>
                <c:pt idx="11">
                  <c:v>0.26000000000000068</c:v>
                </c:pt>
                <c:pt idx="12">
                  <c:v>0.28666666666666707</c:v>
                </c:pt>
                <c:pt idx="13">
                  <c:v>0.31333333333333346</c:v>
                </c:pt>
                <c:pt idx="14">
                  <c:v>0.34000000000000075</c:v>
                </c:pt>
                <c:pt idx="15">
                  <c:v>0.36666666666666714</c:v>
                </c:pt>
                <c:pt idx="16">
                  <c:v>0.39333333333333353</c:v>
                </c:pt>
                <c:pt idx="17">
                  <c:v>0.42000000000000082</c:v>
                </c:pt>
                <c:pt idx="18">
                  <c:v>0.44666666666666721</c:v>
                </c:pt>
                <c:pt idx="19">
                  <c:v>0.47333333333333361</c:v>
                </c:pt>
                <c:pt idx="20">
                  <c:v>0.5</c:v>
                </c:pt>
                <c:pt idx="21">
                  <c:v>0.52666666666666728</c:v>
                </c:pt>
                <c:pt idx="22">
                  <c:v>0.55333333333333368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96-4A24-BC17-75E4B476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270032"/>
        <c:axId val="1251649104"/>
      </c:scatterChart>
      <c:valAx>
        <c:axId val="141927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Reddito (Y)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51649104"/>
        <c:crosses val="autoZero"/>
        <c:crossBetween val="midCat"/>
      </c:valAx>
      <c:valAx>
        <c:axId val="125164910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Tasso interesse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19270032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L'equilibrio macroeconomico IS-LM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'IS-LM'!$B$6</c:f>
              <c:strCache>
                <c:ptCount val="1"/>
                <c:pt idx="0">
                  <c:v>IS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'IS-LM'!$A$7:$A$29</c:f>
              <c:numCache>
                <c:formatCode>General</c:formatCode>
                <c:ptCount val="23"/>
                <c:pt idx="0">
                  <c:v>16000</c:v>
                </c:pt>
                <c:pt idx="1">
                  <c:v>16100</c:v>
                </c:pt>
                <c:pt idx="2">
                  <c:v>16200</c:v>
                </c:pt>
                <c:pt idx="3">
                  <c:v>16300</c:v>
                </c:pt>
                <c:pt idx="4">
                  <c:v>16400</c:v>
                </c:pt>
                <c:pt idx="5">
                  <c:v>16500</c:v>
                </c:pt>
                <c:pt idx="6">
                  <c:v>16600</c:v>
                </c:pt>
                <c:pt idx="7">
                  <c:v>16700</c:v>
                </c:pt>
                <c:pt idx="8">
                  <c:v>16800</c:v>
                </c:pt>
                <c:pt idx="9">
                  <c:v>16900</c:v>
                </c:pt>
                <c:pt idx="10">
                  <c:v>17000</c:v>
                </c:pt>
                <c:pt idx="11">
                  <c:v>17100</c:v>
                </c:pt>
                <c:pt idx="12">
                  <c:v>17200</c:v>
                </c:pt>
                <c:pt idx="13">
                  <c:v>17300</c:v>
                </c:pt>
                <c:pt idx="14">
                  <c:v>17400</c:v>
                </c:pt>
                <c:pt idx="15">
                  <c:v>17500</c:v>
                </c:pt>
                <c:pt idx="16">
                  <c:v>17600</c:v>
                </c:pt>
                <c:pt idx="17">
                  <c:v>17700</c:v>
                </c:pt>
                <c:pt idx="18">
                  <c:v>17800</c:v>
                </c:pt>
                <c:pt idx="19">
                  <c:v>17900</c:v>
                </c:pt>
                <c:pt idx="20">
                  <c:v>18000</c:v>
                </c:pt>
                <c:pt idx="21">
                  <c:v>18100</c:v>
                </c:pt>
                <c:pt idx="22">
                  <c:v>18200</c:v>
                </c:pt>
              </c:numCache>
            </c:numRef>
          </c:xVal>
          <c:yVal>
            <c:numRef>
              <c:f>'IS-LM'!$B$7:$B$29</c:f>
              <c:numCache>
                <c:formatCode>0%</c:formatCode>
                <c:ptCount val="23"/>
                <c:pt idx="0">
                  <c:v>0.33000000000000007</c:v>
                </c:pt>
                <c:pt idx="1">
                  <c:v>0.31300000000000017</c:v>
                </c:pt>
                <c:pt idx="2">
                  <c:v>0.29600000000000026</c:v>
                </c:pt>
                <c:pt idx="3">
                  <c:v>0.27900000000000036</c:v>
                </c:pt>
                <c:pt idx="4">
                  <c:v>0.26200000000000045</c:v>
                </c:pt>
                <c:pt idx="5">
                  <c:v>0.24500000000000011</c:v>
                </c:pt>
                <c:pt idx="6">
                  <c:v>0.2280000000000002</c:v>
                </c:pt>
                <c:pt idx="7">
                  <c:v>0.2110000000000003</c:v>
                </c:pt>
                <c:pt idx="8">
                  <c:v>0.19400000000000039</c:v>
                </c:pt>
                <c:pt idx="9">
                  <c:v>0.17700000000000049</c:v>
                </c:pt>
                <c:pt idx="10">
                  <c:v>0.16000000000000014</c:v>
                </c:pt>
                <c:pt idx="11">
                  <c:v>0.14300000000000024</c:v>
                </c:pt>
                <c:pt idx="12">
                  <c:v>0.12600000000000033</c:v>
                </c:pt>
                <c:pt idx="13">
                  <c:v>0.10900000000000043</c:v>
                </c:pt>
                <c:pt idx="14">
                  <c:v>9.2000000000000082E-2</c:v>
                </c:pt>
                <c:pt idx="15">
                  <c:v>7.5000000000000178E-2</c:v>
                </c:pt>
                <c:pt idx="16">
                  <c:v>5.8000000000000274E-2</c:v>
                </c:pt>
                <c:pt idx="17">
                  <c:v>4.1000000000000369E-2</c:v>
                </c:pt>
                <c:pt idx="18">
                  <c:v>2.4000000000000465E-2</c:v>
                </c:pt>
                <c:pt idx="19">
                  <c:v>7.0000000000001172E-3</c:v>
                </c:pt>
                <c:pt idx="20">
                  <c:v>-9.9999999999997868E-3</c:v>
                </c:pt>
                <c:pt idx="21">
                  <c:v>-2.6999999999999691E-2</c:v>
                </c:pt>
                <c:pt idx="22">
                  <c:v>-4.3999999999999595E-2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E8-434C-B38D-784417A120A3}"/>
            </c:ext>
          </c:extLst>
        </c:ser>
        <c:ser>
          <c:idx val="1"/>
          <c:order val="1"/>
          <c:tx>
            <c:strRef>
              <c:f>'IS-LM'!$C$6</c:f>
              <c:strCache>
                <c:ptCount val="1"/>
                <c:pt idx="0">
                  <c:v>LM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'IS-LM'!$A$7:$A$29</c:f>
              <c:numCache>
                <c:formatCode>General</c:formatCode>
                <c:ptCount val="23"/>
                <c:pt idx="0">
                  <c:v>16000</c:v>
                </c:pt>
                <c:pt idx="1">
                  <c:v>16100</c:v>
                </c:pt>
                <c:pt idx="2">
                  <c:v>16200</c:v>
                </c:pt>
                <c:pt idx="3">
                  <c:v>16300</c:v>
                </c:pt>
                <c:pt idx="4">
                  <c:v>16400</c:v>
                </c:pt>
                <c:pt idx="5">
                  <c:v>16500</c:v>
                </c:pt>
                <c:pt idx="6">
                  <c:v>16600</c:v>
                </c:pt>
                <c:pt idx="7">
                  <c:v>16700</c:v>
                </c:pt>
                <c:pt idx="8">
                  <c:v>16800</c:v>
                </c:pt>
                <c:pt idx="9">
                  <c:v>16900</c:v>
                </c:pt>
                <c:pt idx="10">
                  <c:v>17000</c:v>
                </c:pt>
                <c:pt idx="11">
                  <c:v>17100</c:v>
                </c:pt>
                <c:pt idx="12">
                  <c:v>17200</c:v>
                </c:pt>
                <c:pt idx="13">
                  <c:v>17300</c:v>
                </c:pt>
                <c:pt idx="14">
                  <c:v>17400</c:v>
                </c:pt>
                <c:pt idx="15">
                  <c:v>17500</c:v>
                </c:pt>
                <c:pt idx="16">
                  <c:v>17600</c:v>
                </c:pt>
                <c:pt idx="17">
                  <c:v>17700</c:v>
                </c:pt>
                <c:pt idx="18">
                  <c:v>17800</c:v>
                </c:pt>
                <c:pt idx="19">
                  <c:v>17900</c:v>
                </c:pt>
                <c:pt idx="20">
                  <c:v>18000</c:v>
                </c:pt>
                <c:pt idx="21">
                  <c:v>18100</c:v>
                </c:pt>
                <c:pt idx="22">
                  <c:v>18200</c:v>
                </c:pt>
              </c:numCache>
            </c:numRef>
          </c:xVal>
          <c:yVal>
            <c:numRef>
              <c:f>'IS-LM'!$C$7:$C$29</c:f>
              <c:numCache>
                <c:formatCode>0%</c:formatCode>
                <c:ptCount val="23"/>
                <c:pt idx="0">
                  <c:v>-3.3333333333333215E-2</c:v>
                </c:pt>
                <c:pt idx="1">
                  <c:v>-6.6666666666659324E-3</c:v>
                </c:pt>
                <c:pt idx="2">
                  <c:v>2.0000000000000462E-2</c:v>
                </c:pt>
                <c:pt idx="3">
                  <c:v>4.6666666666666856E-2</c:v>
                </c:pt>
                <c:pt idx="4">
                  <c:v>7.3333333333334139E-2</c:v>
                </c:pt>
                <c:pt idx="5">
                  <c:v>0.10000000000000053</c:v>
                </c:pt>
                <c:pt idx="6">
                  <c:v>0.12666666666666693</c:v>
                </c:pt>
                <c:pt idx="7">
                  <c:v>0.15333333333333332</c:v>
                </c:pt>
                <c:pt idx="8">
                  <c:v>0.1800000000000006</c:v>
                </c:pt>
                <c:pt idx="9">
                  <c:v>0.206666666666667</c:v>
                </c:pt>
                <c:pt idx="10">
                  <c:v>0.23333333333333339</c:v>
                </c:pt>
                <c:pt idx="11">
                  <c:v>0.26000000000000068</c:v>
                </c:pt>
                <c:pt idx="12">
                  <c:v>0.28666666666666707</c:v>
                </c:pt>
                <c:pt idx="13">
                  <c:v>0.31333333333333346</c:v>
                </c:pt>
                <c:pt idx="14">
                  <c:v>0.34000000000000075</c:v>
                </c:pt>
                <c:pt idx="15">
                  <c:v>0.36666666666666714</c:v>
                </c:pt>
                <c:pt idx="16">
                  <c:v>0.39333333333333353</c:v>
                </c:pt>
                <c:pt idx="17">
                  <c:v>0.42000000000000082</c:v>
                </c:pt>
                <c:pt idx="18">
                  <c:v>0.44666666666666721</c:v>
                </c:pt>
                <c:pt idx="19">
                  <c:v>0.47333333333333361</c:v>
                </c:pt>
                <c:pt idx="20">
                  <c:v>0.5</c:v>
                </c:pt>
                <c:pt idx="21">
                  <c:v>0.52666666666666728</c:v>
                </c:pt>
                <c:pt idx="22">
                  <c:v>0.55333333333333368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E8-434C-B38D-784417A120A3}"/>
            </c:ext>
          </c:extLst>
        </c:ser>
        <c:ser>
          <c:idx val="2"/>
          <c:order val="2"/>
          <c:tx>
            <c:strRef>
              <c:f>'IS-LM'!$F$23</c:f>
              <c:strCache>
                <c:ptCount val="1"/>
                <c:pt idx="0">
                  <c:v>Reddito equilibrio (Y*)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'IS-LM'!$G$23:$G$25</c:f>
              <c:numCache>
                <c:formatCode>General</c:formatCode>
                <c:ptCount val="3"/>
                <c:pt idx="0">
                  <c:v>16832.061068702289</c:v>
                </c:pt>
                <c:pt idx="1">
                  <c:v>16832.061068702289</c:v>
                </c:pt>
                <c:pt idx="2">
                  <c:v>0</c:v>
                </c:pt>
              </c:numCache>
            </c:numRef>
          </c:xVal>
          <c:yVal>
            <c:numRef>
              <c:f>'IS-LM'!$H$23:$H$25</c:f>
              <c:numCache>
                <c:formatCode>0%</c:formatCode>
                <c:ptCount val="3"/>
                <c:pt idx="0" formatCode="General">
                  <c:v>0</c:v>
                </c:pt>
                <c:pt idx="1">
                  <c:v>0.18854961832061079</c:v>
                </c:pt>
                <c:pt idx="2">
                  <c:v>0.18854961832061079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D4-4CA0-9D31-B307A504B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41279"/>
        <c:axId val="55972511"/>
      </c:scatterChart>
      <c:valAx>
        <c:axId val="56641279"/>
        <c:scaling>
          <c:orientation val="minMax"/>
          <c:min val="15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Reddito (Y)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5972511"/>
        <c:crosses val="autoZero"/>
        <c:crossBetween val="midCat"/>
      </c:valAx>
      <c:valAx>
        <c:axId val="55972511"/>
        <c:scaling>
          <c:orientation val="minMax"/>
          <c:max val="0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Tasso interesse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641279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593724</xdr:colOff>
      <xdr:row>0</xdr:row>
      <xdr:rowOff>85724</xdr:rowOff>
    </xdr:from>
    <xdr:to>
      <xdr:col>15</xdr:col>
      <xdr:colOff>50800</xdr:colOff>
      <xdr:row>21</xdr:row>
      <xdr:rowOff>158750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D71F880-3841-4550-9CFE-5633E92D0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593724</xdr:colOff>
      <xdr:row>0</xdr:row>
      <xdr:rowOff>85724</xdr:rowOff>
    </xdr:from>
    <xdr:to>
      <xdr:col>15</xdr:col>
      <xdr:colOff>50800</xdr:colOff>
      <xdr:row>26</xdr:row>
      <xdr:rowOff>158750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6EFF335-EA06-4F8D-979E-979F76DD7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593724</xdr:colOff>
      <xdr:row>1</xdr:row>
      <xdr:rowOff>50800</xdr:rowOff>
    </xdr:from>
    <xdr:to>
      <xdr:col>15</xdr:col>
      <xdr:colOff>285750</xdr:colOff>
      <xdr:row>26</xdr:row>
      <xdr:rowOff>12700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1164D26-E3F2-41E7-8B04-03C776E59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3</xdr:row>
      <xdr:rowOff>66674</xdr:rowOff>
    </xdr:from>
    <xdr:to>
      <xdr:col>15</xdr:col>
      <xdr:colOff>165099</xdr:colOff>
      <xdr:row>21</xdr:row>
      <xdr:rowOff>152399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E195D0B-4014-4BF3-8C71-CB3EA1310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295274</xdr:colOff>
      <xdr:row>2</xdr:row>
      <xdr:rowOff>136524</xdr:rowOff>
    </xdr:from>
    <xdr:to>
      <xdr:col>15</xdr:col>
      <xdr:colOff>19050</xdr:colOff>
      <xdr:row>20</xdr:row>
      <xdr:rowOff>146050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6131528-D821-47ED-9F86-AB5DFD4F2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23</xdr:row>
      <xdr:rowOff>0</xdr:rowOff>
    </xdr:from>
    <xdr:to>
      <xdr:col>17</xdr:col>
      <xdr:colOff>365203</xdr:colOff>
      <xdr:row>35</xdr:row>
      <xdr:rowOff>122954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 Box 1040">
              <a:extLst>
                <a:ext uri="{FF2B5EF4-FFF2-40B4-BE49-F238E27FC236}">
                  <a16:creationId xmlns:a16="http://schemas.microsoft.com/office/drawing/2014/main" id="{30D3903B-B15F-4166-A517-CB550D030BC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365750" y="4235450"/>
              <a:ext cx="6461203" cy="233275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chemeClr val="accent1"/>
                  </a:solidFill>
                </a14:hiddenFill>
              </a:ext>
              <a:ext uri="{91240B29-F687-4F45-9708-019B960494DF}">
                <a14:hiddenLine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 marL="0" indent="0" eaLnBrk="1" hangingPunct="1">
                <a:spcBef>
                  <a:spcPct val="0"/>
                </a:spcBef>
                <a:buNone/>
              </a:pPr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Dove: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14:m>
                <m:oMath xmlns:m="http://schemas.openxmlformats.org/officeDocument/2006/math">
                  <m:r>
                    <a:rPr lang="it-IT" altLang="it-IT" sz="1800" b="0" i="1">
                      <a:latin typeface="Cambria Math" panose="02040503050406030204" pitchFamily="18" charset="0"/>
                      <a:ea typeface="Cambria" panose="02040503050406030204" pitchFamily="18" charset="0"/>
                    </a:rPr>
                    <m:t>𝐿</m:t>
                  </m:r>
                </m:oMath>
              </a14:m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Domanda di moneta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14:m>
                <m:oMath xmlns:m="http://schemas.openxmlformats.org/officeDocument/2006/math">
                  <m:r>
                    <a:rPr lang="it-IT" altLang="it-IT" sz="1800" b="0" i="1">
                      <a:latin typeface="Cambria Math" panose="02040503050406030204" pitchFamily="18" charset="0"/>
                      <a:ea typeface="Cambria" panose="02040503050406030204" pitchFamily="18" charset="0"/>
                    </a:rPr>
                    <m:t>𝑌</m:t>
                  </m:r>
                </m:oMath>
              </a14:m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 Reddito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14:m>
                <m:oMath xmlns:m="http://schemas.openxmlformats.org/officeDocument/2006/math">
                  <m:r>
                    <a:rPr lang="it-IT" sz="1800" i="1">
                      <a:latin typeface="Cambria Math" panose="02040503050406030204" pitchFamily="18" charset="0"/>
                    </a:rPr>
                    <m:t>𝑘</m:t>
                  </m:r>
                </m:oMath>
              </a14:m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Sensibilità della domanda di moneta al reddito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14:m>
                <m:oMath xmlns:m="http://schemas.openxmlformats.org/officeDocument/2006/math">
                  <m:sSub>
                    <m:sSubPr>
                      <m:ctrlPr>
                        <a:rPr lang="it-IT" altLang="it-IT" sz="1800" i="1">
                          <a:latin typeface="Cambria Math" panose="02040503050406030204" pitchFamily="18" charset="0"/>
                          <a:ea typeface="Cambria" panose="02040503050406030204" pitchFamily="18" charset="0"/>
                        </a:rPr>
                      </m:ctrlPr>
                    </m:sSubPr>
                    <m:e>
                      <m:r>
                        <a:rPr lang="it-IT" altLang="it-IT" sz="1800" i="1">
                          <a:latin typeface="Cambria Math" panose="02040503050406030204" pitchFamily="18" charset="0"/>
                          <a:ea typeface="Cambria" panose="02040503050406030204" pitchFamily="18" charset="0"/>
                        </a:rPr>
                        <m:t>h</m:t>
                      </m:r>
                    </m:e>
                    <m:sub>
                      <m:r>
                        <a:rPr lang="it-IT" altLang="it-IT" sz="1800" i="1">
                          <a:latin typeface="Cambria Math" panose="02040503050406030204" pitchFamily="18" charset="0"/>
                          <a:ea typeface="Cambria" panose="02040503050406030204" pitchFamily="18" charset="0"/>
                        </a:rPr>
                        <m:t>0</m:t>
                      </m:r>
                    </m:sub>
                  </m:sSub>
                </m:oMath>
              </a14:m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Componente precauzionale della domanda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14:m>
                <m:oMath xmlns:m="http://schemas.openxmlformats.org/officeDocument/2006/math">
                  <m:r>
                    <a:rPr lang="it-IT" sz="1800" b="0" i="1">
                      <a:latin typeface="Cambria Math" panose="02040503050406030204" pitchFamily="18" charset="0"/>
                    </a:rPr>
                    <m:t>h</m:t>
                  </m:r>
                </m:oMath>
              </a14:m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Sensibilità della domanda di moneta al saggio di interesse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14:m>
                <m:oMath xmlns:m="http://schemas.openxmlformats.org/officeDocument/2006/math">
                  <m:r>
                    <a:rPr lang="it-IT" sz="1800" b="0" i="1">
                      <a:latin typeface="Cambria Math" panose="02040503050406030204" pitchFamily="18" charset="0"/>
                    </a:rPr>
                    <m:t>𝑖</m:t>
                  </m:r>
                </m:oMath>
              </a14:m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Saggio di interesse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it-IT" altLang="it-IT" sz="1800" i="1">
                          <a:latin typeface="Cambria Math" panose="02040503050406030204" pitchFamily="18" charset="0"/>
                          <a:ea typeface="Cambria" panose="02040503050406030204" pitchFamily="18" charset="0"/>
                        </a:rPr>
                      </m:ctrlPr>
                    </m:accPr>
                    <m:e>
                      <m:r>
                        <a:rPr lang="it-IT" altLang="it-IT" sz="1800" b="0" i="1">
                          <a:latin typeface="Cambria Math" panose="02040503050406030204" pitchFamily="18" charset="0"/>
                          <a:ea typeface="Cambria" panose="02040503050406030204" pitchFamily="18" charset="0"/>
                        </a:rPr>
                        <m:t>𝑀</m:t>
                      </m:r>
                    </m:e>
                  </m:acc>
                </m:oMath>
              </a14:m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Quantità di moneta fissata dalla banca centrale</a:t>
              </a:r>
            </a:p>
          </xdr:txBody>
        </xdr:sp>
      </mc:Choice>
      <mc:Fallback xmlns="">
        <xdr:sp macro="" textlink="">
          <xdr:nvSpPr>
            <xdr:cNvPr id="9" name="Text Box 1040">
              <a:extLst>
                <a:ext uri="{FF2B5EF4-FFF2-40B4-BE49-F238E27FC236}">
                  <a16:creationId xmlns:a16="http://schemas.microsoft.com/office/drawing/2014/main" id="{30D3903B-B15F-4166-A517-CB550D030BC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365750" y="4235450"/>
              <a:ext cx="6461203" cy="2332754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 marL="0" indent="0" eaLnBrk="1" hangingPunct="1">
                <a:spcBef>
                  <a:spcPct val="0"/>
                </a:spcBef>
                <a:buNone/>
              </a:pPr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Dove: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:r>
                <a:rPr lang="it-IT" altLang="it-IT" sz="1800" b="0" i="0">
                  <a:latin typeface="Cambria Math" panose="02040503050406030204" pitchFamily="18" charset="0"/>
                  <a:ea typeface="Cambria" panose="02040503050406030204" pitchFamily="18" charset="0"/>
                </a:rPr>
                <a:t>𝐿</a:t>
              </a:r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Domanda di moneta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:r>
                <a:rPr lang="it-IT" altLang="it-IT" sz="1800" b="0" i="0">
                  <a:latin typeface="Cambria Math" panose="02040503050406030204" pitchFamily="18" charset="0"/>
                  <a:ea typeface="Cambria" panose="02040503050406030204" pitchFamily="18" charset="0"/>
                </a:rPr>
                <a:t>𝑌</a:t>
              </a:r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 Reddito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:r>
                <a:rPr lang="it-IT" sz="1800" i="0">
                  <a:latin typeface="Cambria Math" panose="02040503050406030204" pitchFamily="18" charset="0"/>
                </a:rPr>
                <a:t>𝑘</a:t>
              </a:r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Sensibilità della domanda di moneta al reddito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:r>
                <a:rPr lang="it-IT" altLang="it-IT" sz="1800" i="0">
                  <a:latin typeface="Cambria Math" panose="02040503050406030204" pitchFamily="18" charset="0"/>
                  <a:ea typeface="Cambria" panose="02040503050406030204" pitchFamily="18" charset="0"/>
                </a:rPr>
                <a:t>ℎ_0</a:t>
              </a:r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Componente precauzionale della domanda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:r>
                <a:rPr lang="it-IT" sz="1800" b="0" i="0">
                  <a:latin typeface="Cambria Math" panose="02040503050406030204" pitchFamily="18" charset="0"/>
                </a:rPr>
                <a:t>ℎ</a:t>
              </a:r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Sensibilità della domanda di moneta al saggio di interesse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:r>
                <a:rPr lang="it-IT" sz="1800" b="0" i="0">
                  <a:latin typeface="Cambria Math" panose="02040503050406030204" pitchFamily="18" charset="0"/>
                </a:rPr>
                <a:t>𝑖</a:t>
              </a:r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Saggio di interesse</a:t>
              </a:r>
            </a:p>
            <a:p>
              <a:pPr marL="0" indent="0" eaLnBrk="1" hangingPunct="1">
                <a:spcBef>
                  <a:spcPct val="0"/>
                </a:spcBef>
                <a:buNone/>
              </a:pPr>
              <a:r>
                <a:rPr lang="it-IT" altLang="it-IT" sz="1800" b="0" i="0">
                  <a:latin typeface="Cambria Math" panose="02040503050406030204" pitchFamily="18" charset="0"/>
                  <a:ea typeface="Cambria" panose="02040503050406030204" pitchFamily="18" charset="0"/>
                </a:rPr>
                <a:t>𝑀 ̅</a:t>
              </a:r>
              <a:r>
                <a:rPr lang="it-IT" altLang="it-IT" sz="1800">
                  <a:latin typeface="Cambria" panose="02040503050406030204" pitchFamily="18" charset="0"/>
                  <a:ea typeface="Cambria" panose="02040503050406030204" pitchFamily="18" charset="0"/>
                </a:rPr>
                <a:t>: Quantità di moneta fissata dalla banca centrale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104774</xdr:colOff>
      <xdr:row>1</xdr:row>
      <xdr:rowOff>31750</xdr:rowOff>
    </xdr:from>
    <xdr:to>
      <xdr:col>18</xdr:col>
      <xdr:colOff>603249</xdr:colOff>
      <xdr:row>20</xdr:row>
      <xdr:rowOff>79376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381C4B0-5489-492D-8D70-7A8A2C1DC6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23317-E608-4CCA-BAFE-7841A70FF93F}">
  <dimension ref="A1:H12"/>
  <sheetViews>
    <sheetView zoomScale="148" zoomScaleNormal="148" workbookViewId="0">
      <selection activeCell="A9" sqref="A9:B12"/>
    </sheetView>
  </sheetViews>
  <sheetFormatPr defaultRowHeight="14.5" x14ac:dyDescent="0.35"/>
  <cols>
    <col min="1" max="1" width="15.26953125" customWidth="1"/>
    <col min="2" max="2" width="16.81640625" customWidth="1"/>
    <col min="3" max="3" width="14.08984375" customWidth="1"/>
    <col min="4" max="4" width="10.36328125" customWidth="1"/>
    <col min="5" max="5" width="8.1796875" customWidth="1"/>
    <col min="6" max="6" width="10.6328125" customWidth="1"/>
  </cols>
  <sheetData>
    <row r="1" spans="1:8" x14ac:dyDescent="0.35">
      <c r="A1" t="s">
        <v>49</v>
      </c>
    </row>
    <row r="3" spans="1:8" ht="14.5" customHeight="1" x14ac:dyDescent="0.35">
      <c r="A3" s="45" t="s">
        <v>5</v>
      </c>
      <c r="B3" s="53" t="s">
        <v>2</v>
      </c>
      <c r="C3" s="60" t="s">
        <v>7</v>
      </c>
      <c r="D3" s="68"/>
      <c r="E3" s="61"/>
      <c r="F3" s="57" t="s">
        <v>8</v>
      </c>
      <c r="G3" s="57" t="s">
        <v>9</v>
      </c>
      <c r="H3" s="57" t="s">
        <v>75</v>
      </c>
    </row>
    <row r="4" spans="1:8" x14ac:dyDescent="0.35">
      <c r="A4" s="52"/>
      <c r="B4" s="54"/>
      <c r="C4" s="67" t="s">
        <v>6</v>
      </c>
      <c r="D4" s="58" t="s">
        <v>76</v>
      </c>
      <c r="E4" s="64" t="s">
        <v>11</v>
      </c>
      <c r="F4" s="59"/>
      <c r="G4" s="59"/>
      <c r="H4" s="59"/>
    </row>
    <row r="5" spans="1:8" x14ac:dyDescent="0.35">
      <c r="A5" s="17" t="s">
        <v>0</v>
      </c>
      <c r="B5" s="55" t="s">
        <v>3</v>
      </c>
      <c r="C5" s="55">
        <v>0</v>
      </c>
      <c r="D5" s="51">
        <v>5</v>
      </c>
      <c r="E5" s="55">
        <f>+C5+D5</f>
        <v>5</v>
      </c>
      <c r="F5" s="55">
        <v>50</v>
      </c>
      <c r="G5" s="55">
        <f>+F5-C5</f>
        <v>50</v>
      </c>
      <c r="H5" s="51">
        <f>+F5-D5</f>
        <v>45</v>
      </c>
    </row>
    <row r="6" spans="1:8" x14ac:dyDescent="0.35">
      <c r="A6" s="17" t="s">
        <v>1</v>
      </c>
      <c r="B6" s="55" t="s">
        <v>4</v>
      </c>
      <c r="C6" s="55">
        <v>50</v>
      </c>
      <c r="D6" s="51">
        <v>50</v>
      </c>
      <c r="E6" s="55">
        <f t="shared" ref="E6:E7" si="0">+C6+D6</f>
        <v>100</v>
      </c>
      <c r="F6" s="55">
        <v>200</v>
      </c>
      <c r="G6" s="55">
        <f>+F6-C6</f>
        <v>150</v>
      </c>
      <c r="H6" s="51">
        <f>+F6-D6-C6</f>
        <v>100</v>
      </c>
    </row>
    <row r="7" spans="1:8" x14ac:dyDescent="0.35">
      <c r="A7" s="65" t="s">
        <v>11</v>
      </c>
      <c r="B7" s="66"/>
      <c r="C7" s="62">
        <f>SUM(C5:C6)</f>
        <v>50</v>
      </c>
      <c r="D7" s="63">
        <f t="shared" ref="D7:G7" si="1">SUM(D5:D6)</f>
        <v>55</v>
      </c>
      <c r="E7" s="62">
        <f t="shared" si="0"/>
        <v>105</v>
      </c>
      <c r="F7" s="62">
        <f>SUM(F5:F6)</f>
        <v>250</v>
      </c>
      <c r="G7" s="62">
        <f>SUM(G5:G6)</f>
        <v>200</v>
      </c>
      <c r="H7" s="63">
        <f>SUM(H5:H6)</f>
        <v>145</v>
      </c>
    </row>
    <row r="9" spans="1:8" x14ac:dyDescent="0.35">
      <c r="A9" s="62" t="s">
        <v>17</v>
      </c>
      <c r="B9" s="38" t="s">
        <v>77</v>
      </c>
    </row>
    <row r="10" spans="1:8" x14ac:dyDescent="0.35">
      <c r="A10" s="55" t="s">
        <v>12</v>
      </c>
      <c r="B10" s="69" t="s">
        <v>13</v>
      </c>
    </row>
    <row r="11" spans="1:8" x14ac:dyDescent="0.35">
      <c r="A11" s="55" t="s">
        <v>9</v>
      </c>
      <c r="B11" s="69" t="s">
        <v>14</v>
      </c>
    </row>
    <row r="12" spans="1:8" x14ac:dyDescent="0.35">
      <c r="A12" s="56" t="s">
        <v>10</v>
      </c>
      <c r="B12" s="70" t="s">
        <v>15</v>
      </c>
    </row>
  </sheetData>
  <mergeCells count="7">
    <mergeCell ref="A7:B7"/>
    <mergeCell ref="G3:G4"/>
    <mergeCell ref="H3:H4"/>
    <mergeCell ref="C3:E3"/>
    <mergeCell ref="F3:F4"/>
    <mergeCell ref="A3:A4"/>
    <mergeCell ref="B3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BF806-B43B-4B9D-B549-1F8758DF4CA4}">
  <dimension ref="A1:I19"/>
  <sheetViews>
    <sheetView tabSelected="1" workbookViewId="0">
      <selection activeCell="B24" sqref="B24"/>
    </sheetView>
  </sheetViews>
  <sheetFormatPr defaultRowHeight="14.5" x14ac:dyDescent="0.35"/>
  <cols>
    <col min="1" max="1" width="9.453125" customWidth="1"/>
    <col min="2" max="2" width="13.36328125" customWidth="1"/>
    <col min="3" max="3" width="10.90625" customWidth="1"/>
    <col min="4" max="4" width="12.6328125" customWidth="1"/>
    <col min="5" max="5" width="10.54296875" bestFit="1" customWidth="1"/>
    <col min="6" max="7" width="16.7265625" customWidth="1"/>
    <col min="8" max="8" width="17" customWidth="1"/>
  </cols>
  <sheetData>
    <row r="1" spans="1:9" x14ac:dyDescent="0.35">
      <c r="A1" t="s">
        <v>48</v>
      </c>
    </row>
    <row r="3" spans="1:9" x14ac:dyDescent="0.35">
      <c r="A3" s="45" t="s">
        <v>65</v>
      </c>
      <c r="B3" s="43" t="s">
        <v>22</v>
      </c>
      <c r="C3" s="44"/>
      <c r="D3" s="42" t="s">
        <v>23</v>
      </c>
      <c r="E3" s="42"/>
      <c r="F3" s="43" t="s">
        <v>16</v>
      </c>
      <c r="G3" s="42"/>
      <c r="H3" s="44"/>
    </row>
    <row r="4" spans="1:9" x14ac:dyDescent="0.35">
      <c r="A4" s="46"/>
      <c r="B4" s="23" t="s">
        <v>24</v>
      </c>
      <c r="C4" s="31" t="s">
        <v>25</v>
      </c>
      <c r="D4" s="32" t="s">
        <v>26</v>
      </c>
      <c r="E4" s="15" t="s">
        <v>27</v>
      </c>
      <c r="F4" s="26" t="s">
        <v>59</v>
      </c>
      <c r="G4" s="36" t="s">
        <v>61</v>
      </c>
      <c r="H4" s="16" t="s">
        <v>57</v>
      </c>
      <c r="I4" s="1" t="s">
        <v>58</v>
      </c>
    </row>
    <row r="5" spans="1:9" x14ac:dyDescent="0.35">
      <c r="A5" s="27" t="s">
        <v>18</v>
      </c>
      <c r="B5" s="28">
        <v>100</v>
      </c>
      <c r="C5" s="33">
        <v>105</v>
      </c>
      <c r="D5" s="29">
        <v>3000</v>
      </c>
      <c r="E5" s="30">
        <v>3000</v>
      </c>
      <c r="F5" s="28">
        <f t="shared" ref="F5:F8" si="0">+B5*D5</f>
        <v>300000</v>
      </c>
      <c r="G5" s="33">
        <f>+C5*E5</f>
        <v>315000</v>
      </c>
      <c r="H5" s="29">
        <f>+E5*B5</f>
        <v>300000</v>
      </c>
      <c r="I5" s="3">
        <f>+D5*C5</f>
        <v>315000</v>
      </c>
    </row>
    <row r="6" spans="1:9" x14ac:dyDescent="0.35">
      <c r="A6" s="17" t="s">
        <v>19</v>
      </c>
      <c r="B6" s="24">
        <v>4</v>
      </c>
      <c r="C6" s="34">
        <v>4</v>
      </c>
      <c r="D6" s="19">
        <v>10000</v>
      </c>
      <c r="E6" s="18">
        <v>11000</v>
      </c>
      <c r="F6" s="24">
        <f t="shared" si="0"/>
        <v>40000</v>
      </c>
      <c r="G6" s="34">
        <f t="shared" ref="G6:G8" si="1">+C6*E6</f>
        <v>44000</v>
      </c>
      <c r="H6" s="19">
        <f t="shared" ref="H6:H8" si="2">+E6*B6</f>
        <v>44000</v>
      </c>
      <c r="I6" s="3">
        <f t="shared" ref="I6:I8" si="3">+D6*C6</f>
        <v>40000</v>
      </c>
    </row>
    <row r="7" spans="1:9" x14ac:dyDescent="0.35">
      <c r="A7" s="17" t="s">
        <v>20</v>
      </c>
      <c r="B7" s="24">
        <v>5</v>
      </c>
      <c r="C7" s="34">
        <v>6</v>
      </c>
      <c r="D7" s="19">
        <v>1000</v>
      </c>
      <c r="E7" s="18">
        <v>1010</v>
      </c>
      <c r="F7" s="24">
        <f t="shared" si="0"/>
        <v>5000</v>
      </c>
      <c r="G7" s="34">
        <f t="shared" si="1"/>
        <v>6060</v>
      </c>
      <c r="H7" s="19">
        <f t="shared" si="2"/>
        <v>5050</v>
      </c>
      <c r="I7" s="3">
        <f t="shared" si="3"/>
        <v>6000</v>
      </c>
    </row>
    <row r="8" spans="1:9" x14ac:dyDescent="0.35">
      <c r="A8" s="20" t="s">
        <v>21</v>
      </c>
      <c r="B8" s="25">
        <v>20</v>
      </c>
      <c r="C8" s="35">
        <v>21</v>
      </c>
      <c r="D8" s="22">
        <v>250</v>
      </c>
      <c r="E8" s="21">
        <v>300</v>
      </c>
      <c r="F8" s="25">
        <f t="shared" si="0"/>
        <v>5000</v>
      </c>
      <c r="G8" s="35">
        <f t="shared" si="1"/>
        <v>6300</v>
      </c>
      <c r="H8" s="22">
        <f t="shared" si="2"/>
        <v>6000</v>
      </c>
      <c r="I8" s="3">
        <f t="shared" si="3"/>
        <v>5250</v>
      </c>
    </row>
    <row r="9" spans="1:9" x14ac:dyDescent="0.35">
      <c r="A9" s="47" t="s">
        <v>11</v>
      </c>
      <c r="B9" s="48"/>
      <c r="C9" s="48"/>
      <c r="D9" s="48"/>
      <c r="E9" s="49"/>
      <c r="F9" s="25">
        <f>SUM(F5:F8)</f>
        <v>350000</v>
      </c>
      <c r="G9" s="35">
        <f t="shared" ref="G9:I9" si="4">SUM(G5:G8)</f>
        <v>371360</v>
      </c>
      <c r="H9" s="22">
        <f t="shared" si="4"/>
        <v>355050</v>
      </c>
      <c r="I9" s="2">
        <f t="shared" si="4"/>
        <v>366250</v>
      </c>
    </row>
    <row r="10" spans="1:9" x14ac:dyDescent="0.35">
      <c r="B10" s="2"/>
      <c r="C10" s="2"/>
      <c r="D10" s="2"/>
      <c r="E10" s="2"/>
      <c r="F10" s="2"/>
      <c r="G10" s="2"/>
      <c r="H10" s="2"/>
    </row>
    <row r="11" spans="1:9" x14ac:dyDescent="0.35">
      <c r="B11" s="2"/>
      <c r="C11" s="2"/>
      <c r="D11" s="2"/>
      <c r="E11" s="2"/>
      <c r="F11" s="2"/>
      <c r="G11" s="2"/>
      <c r="H11" s="2"/>
    </row>
    <row r="13" spans="1:9" x14ac:dyDescent="0.35">
      <c r="A13" t="s">
        <v>28</v>
      </c>
      <c r="D13" s="1"/>
      <c r="E13" s="1"/>
    </row>
    <row r="14" spans="1:9" x14ac:dyDescent="0.35">
      <c r="A14" s="50" t="s">
        <v>64</v>
      </c>
      <c r="B14" s="50"/>
      <c r="C14" s="50"/>
      <c r="D14" s="3">
        <f>+G9-F9</f>
        <v>21360</v>
      </c>
      <c r="E14" s="3">
        <f>+F9</f>
        <v>350000</v>
      </c>
      <c r="F14" s="4">
        <f>+D14/E14</f>
        <v>6.1028571428571432E-2</v>
      </c>
    </row>
    <row r="15" spans="1:9" x14ac:dyDescent="0.35">
      <c r="A15" s="50" t="s">
        <v>63</v>
      </c>
      <c r="B15" s="50"/>
      <c r="C15" s="50"/>
      <c r="D15" s="3">
        <f>+H9-F9</f>
        <v>5050</v>
      </c>
      <c r="E15" s="3">
        <f>+F9</f>
        <v>350000</v>
      </c>
      <c r="F15" s="4">
        <f>+D15/E15</f>
        <v>1.4428571428571428E-2</v>
      </c>
    </row>
    <row r="16" spans="1:9" x14ac:dyDescent="0.35">
      <c r="A16" s="37"/>
      <c r="B16" s="37"/>
      <c r="C16" s="37"/>
      <c r="D16" s="3"/>
      <c r="E16" s="3"/>
      <c r="F16" s="4"/>
    </row>
    <row r="17" spans="1:7" x14ac:dyDescent="0.35">
      <c r="A17" t="s">
        <v>66</v>
      </c>
    </row>
    <row r="18" spans="1:7" x14ac:dyDescent="0.35">
      <c r="A18" s="50" t="s">
        <v>60</v>
      </c>
      <c r="B18" s="50"/>
      <c r="C18" s="50"/>
      <c r="D18" s="3">
        <f>+G9</f>
        <v>371360</v>
      </c>
      <c r="E18" s="3">
        <f>+H9</f>
        <v>355050</v>
      </c>
      <c r="F18" s="5">
        <f>+D18/E18</f>
        <v>1.0459371919447966</v>
      </c>
    </row>
    <row r="19" spans="1:7" x14ac:dyDescent="0.35">
      <c r="A19" s="41" t="s">
        <v>62</v>
      </c>
      <c r="B19" s="41"/>
      <c r="C19" s="41"/>
      <c r="D19" s="3">
        <f>+I9</f>
        <v>366250</v>
      </c>
      <c r="E19" s="3">
        <f>+F9</f>
        <v>350000</v>
      </c>
      <c r="F19" s="5">
        <f>+D19/E19</f>
        <v>1.0464285714285715</v>
      </c>
      <c r="G19" s="14"/>
    </row>
  </sheetData>
  <mergeCells count="9">
    <mergeCell ref="A15:C15"/>
    <mergeCell ref="A18:C18"/>
    <mergeCell ref="A19:C19"/>
    <mergeCell ref="B3:C3"/>
    <mergeCell ref="D3:E3"/>
    <mergeCell ref="F3:H3"/>
    <mergeCell ref="A3:A4"/>
    <mergeCell ref="A9:E9"/>
    <mergeCell ref="A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003C-8910-4D3B-9083-6144CD48F184}">
  <dimension ref="A1:E36"/>
  <sheetViews>
    <sheetView workbookViewId="0">
      <selection activeCell="E4" sqref="E4"/>
    </sheetView>
  </sheetViews>
  <sheetFormatPr defaultRowHeight="14.5" x14ac:dyDescent="0.35"/>
  <cols>
    <col min="1" max="1" width="25.7265625" customWidth="1"/>
    <col min="2" max="4" width="14.1796875" customWidth="1"/>
  </cols>
  <sheetData>
    <row r="1" spans="1:5" x14ac:dyDescent="0.35">
      <c r="A1" t="s">
        <v>46</v>
      </c>
    </row>
    <row r="2" spans="1:5" x14ac:dyDescent="0.35">
      <c r="A2" t="s">
        <v>33</v>
      </c>
    </row>
    <row r="3" spans="1:5" x14ac:dyDescent="0.35">
      <c r="A3" t="s">
        <v>34</v>
      </c>
      <c r="B3">
        <v>10000</v>
      </c>
    </row>
    <row r="4" spans="1:5" x14ac:dyDescent="0.35">
      <c r="A4" t="s">
        <v>30</v>
      </c>
      <c r="B4">
        <v>1000</v>
      </c>
    </row>
    <row r="5" spans="1:5" x14ac:dyDescent="0.35">
      <c r="A5" t="s">
        <v>42</v>
      </c>
      <c r="B5">
        <f>+B3+B4</f>
        <v>11000</v>
      </c>
    </row>
    <row r="7" spans="1:5" x14ac:dyDescent="0.35">
      <c r="A7" t="s">
        <v>69</v>
      </c>
      <c r="B7">
        <v>0.4</v>
      </c>
    </row>
    <row r="9" spans="1:5" x14ac:dyDescent="0.35">
      <c r="A9" t="s">
        <v>70</v>
      </c>
      <c r="B9" s="2">
        <f>+B5/(1-B7)</f>
        <v>18333.333333333336</v>
      </c>
      <c r="C9">
        <v>0</v>
      </c>
    </row>
    <row r="10" spans="1:5" x14ac:dyDescent="0.35">
      <c r="B10" s="2">
        <f>+B9</f>
        <v>18333.333333333336</v>
      </c>
      <c r="C10" s="3">
        <f>+B9</f>
        <v>18333.333333333336</v>
      </c>
    </row>
    <row r="11" spans="1:5" x14ac:dyDescent="0.35">
      <c r="B11">
        <v>0</v>
      </c>
      <c r="C11" s="3">
        <f>+B9</f>
        <v>18333.333333333336</v>
      </c>
    </row>
    <row r="13" spans="1:5" x14ac:dyDescent="0.35">
      <c r="B13" s="1" t="s">
        <v>67</v>
      </c>
      <c r="C13" s="1" t="s">
        <v>68</v>
      </c>
      <c r="D13" s="1" t="s">
        <v>72</v>
      </c>
    </row>
    <row r="14" spans="1:5" x14ac:dyDescent="0.35">
      <c r="A14">
        <v>1500</v>
      </c>
      <c r="B14">
        <v>0</v>
      </c>
      <c r="C14">
        <f>+B14</f>
        <v>0</v>
      </c>
      <c r="D14" s="39">
        <f t="shared" ref="D14:D36" si="0">+$B$5+$B$7*B14</f>
        <v>11000</v>
      </c>
      <c r="E14" s="40">
        <f>+D14-C14</f>
        <v>11000</v>
      </c>
    </row>
    <row r="15" spans="1:5" x14ac:dyDescent="0.35">
      <c r="B15">
        <f>+$A$14+B14</f>
        <v>1500</v>
      </c>
      <c r="C15">
        <f t="shared" ref="C15:C36" si="1">+B15</f>
        <v>1500</v>
      </c>
      <c r="D15" s="39">
        <f t="shared" si="0"/>
        <v>11600</v>
      </c>
      <c r="E15" s="40">
        <f t="shared" ref="E15:E36" si="2">+D15-C15</f>
        <v>10100</v>
      </c>
    </row>
    <row r="16" spans="1:5" x14ac:dyDescent="0.35">
      <c r="B16">
        <f t="shared" ref="B16:B36" si="3">+$A$14+B15</f>
        <v>3000</v>
      </c>
      <c r="C16">
        <f t="shared" si="1"/>
        <v>3000</v>
      </c>
      <c r="D16" s="39">
        <f t="shared" si="0"/>
        <v>12200</v>
      </c>
      <c r="E16" s="40">
        <f t="shared" si="2"/>
        <v>9200</v>
      </c>
    </row>
    <row r="17" spans="2:5" x14ac:dyDescent="0.35">
      <c r="B17">
        <f t="shared" si="3"/>
        <v>4500</v>
      </c>
      <c r="C17">
        <f t="shared" si="1"/>
        <v>4500</v>
      </c>
      <c r="D17" s="39">
        <f t="shared" si="0"/>
        <v>12800</v>
      </c>
      <c r="E17" s="40">
        <f t="shared" si="2"/>
        <v>8300</v>
      </c>
    </row>
    <row r="18" spans="2:5" x14ac:dyDescent="0.35">
      <c r="B18">
        <f t="shared" si="3"/>
        <v>6000</v>
      </c>
      <c r="C18">
        <f t="shared" si="1"/>
        <v>6000</v>
      </c>
      <c r="D18" s="39">
        <f t="shared" si="0"/>
        <v>13400</v>
      </c>
      <c r="E18" s="40">
        <f t="shared" si="2"/>
        <v>7400</v>
      </c>
    </row>
    <row r="19" spans="2:5" x14ac:dyDescent="0.35">
      <c r="B19">
        <f t="shared" si="3"/>
        <v>7500</v>
      </c>
      <c r="C19">
        <f t="shared" si="1"/>
        <v>7500</v>
      </c>
      <c r="D19" s="39">
        <f t="shared" si="0"/>
        <v>14000</v>
      </c>
      <c r="E19" s="40">
        <f t="shared" si="2"/>
        <v>6500</v>
      </c>
    </row>
    <row r="20" spans="2:5" x14ac:dyDescent="0.35">
      <c r="B20">
        <f t="shared" si="3"/>
        <v>9000</v>
      </c>
      <c r="C20">
        <f t="shared" si="1"/>
        <v>9000</v>
      </c>
      <c r="D20" s="39">
        <f t="shared" si="0"/>
        <v>14600</v>
      </c>
      <c r="E20" s="40">
        <f t="shared" si="2"/>
        <v>5600</v>
      </c>
    </row>
    <row r="21" spans="2:5" x14ac:dyDescent="0.35">
      <c r="B21">
        <f t="shared" si="3"/>
        <v>10500</v>
      </c>
      <c r="C21">
        <f t="shared" si="1"/>
        <v>10500</v>
      </c>
      <c r="D21" s="39">
        <f t="shared" si="0"/>
        <v>15200</v>
      </c>
      <c r="E21" s="40">
        <f t="shared" si="2"/>
        <v>4700</v>
      </c>
    </row>
    <row r="22" spans="2:5" x14ac:dyDescent="0.35">
      <c r="B22">
        <f t="shared" si="3"/>
        <v>12000</v>
      </c>
      <c r="C22">
        <f t="shared" si="1"/>
        <v>12000</v>
      </c>
      <c r="D22" s="39">
        <f t="shared" si="0"/>
        <v>15800</v>
      </c>
      <c r="E22" s="40">
        <f t="shared" si="2"/>
        <v>3800</v>
      </c>
    </row>
    <row r="23" spans="2:5" x14ac:dyDescent="0.35">
      <c r="B23">
        <f t="shared" si="3"/>
        <v>13500</v>
      </c>
      <c r="C23">
        <f t="shared" si="1"/>
        <v>13500</v>
      </c>
      <c r="D23" s="39">
        <f t="shared" si="0"/>
        <v>16400</v>
      </c>
      <c r="E23" s="40">
        <f t="shared" si="2"/>
        <v>2900</v>
      </c>
    </row>
    <row r="24" spans="2:5" x14ac:dyDescent="0.35">
      <c r="B24">
        <f t="shared" si="3"/>
        <v>15000</v>
      </c>
      <c r="C24">
        <f t="shared" si="1"/>
        <v>15000</v>
      </c>
      <c r="D24" s="39">
        <f t="shared" si="0"/>
        <v>17000</v>
      </c>
      <c r="E24" s="40">
        <f t="shared" si="2"/>
        <v>2000</v>
      </c>
    </row>
    <row r="25" spans="2:5" x14ac:dyDescent="0.35">
      <c r="B25">
        <f t="shared" si="3"/>
        <v>16500</v>
      </c>
      <c r="C25">
        <f t="shared" si="1"/>
        <v>16500</v>
      </c>
      <c r="D25" s="39">
        <f t="shared" si="0"/>
        <v>17600</v>
      </c>
      <c r="E25" s="40">
        <f t="shared" si="2"/>
        <v>1100</v>
      </c>
    </row>
    <row r="26" spans="2:5" x14ac:dyDescent="0.35">
      <c r="B26">
        <f t="shared" si="3"/>
        <v>18000</v>
      </c>
      <c r="C26">
        <f t="shared" si="1"/>
        <v>18000</v>
      </c>
      <c r="D26" s="39">
        <f t="shared" si="0"/>
        <v>18200</v>
      </c>
      <c r="E26" s="40">
        <f t="shared" si="2"/>
        <v>200</v>
      </c>
    </row>
    <row r="27" spans="2:5" x14ac:dyDescent="0.35">
      <c r="B27">
        <f t="shared" si="3"/>
        <v>19500</v>
      </c>
      <c r="C27">
        <f t="shared" si="1"/>
        <v>19500</v>
      </c>
      <c r="D27" s="39">
        <f t="shared" si="0"/>
        <v>18800</v>
      </c>
      <c r="E27" s="40">
        <f t="shared" si="2"/>
        <v>-700</v>
      </c>
    </row>
    <row r="28" spans="2:5" x14ac:dyDescent="0.35">
      <c r="B28">
        <f t="shared" si="3"/>
        <v>21000</v>
      </c>
      <c r="C28">
        <f t="shared" si="1"/>
        <v>21000</v>
      </c>
      <c r="D28" s="39">
        <f t="shared" si="0"/>
        <v>19400</v>
      </c>
      <c r="E28" s="40">
        <f t="shared" si="2"/>
        <v>-1600</v>
      </c>
    </row>
    <row r="29" spans="2:5" x14ac:dyDescent="0.35">
      <c r="B29">
        <f t="shared" si="3"/>
        <v>22500</v>
      </c>
      <c r="C29">
        <f t="shared" si="1"/>
        <v>22500</v>
      </c>
      <c r="D29" s="39">
        <f t="shared" si="0"/>
        <v>20000</v>
      </c>
      <c r="E29" s="40">
        <f t="shared" si="2"/>
        <v>-2500</v>
      </c>
    </row>
    <row r="30" spans="2:5" x14ac:dyDescent="0.35">
      <c r="B30">
        <f t="shared" si="3"/>
        <v>24000</v>
      </c>
      <c r="C30">
        <f t="shared" si="1"/>
        <v>24000</v>
      </c>
      <c r="D30" s="39">
        <f t="shared" si="0"/>
        <v>20600</v>
      </c>
      <c r="E30" s="40">
        <f t="shared" si="2"/>
        <v>-3400</v>
      </c>
    </row>
    <row r="31" spans="2:5" x14ac:dyDescent="0.35">
      <c r="B31">
        <f t="shared" si="3"/>
        <v>25500</v>
      </c>
      <c r="C31">
        <f t="shared" si="1"/>
        <v>25500</v>
      </c>
      <c r="D31" s="39">
        <f t="shared" si="0"/>
        <v>21200</v>
      </c>
      <c r="E31" s="40">
        <f t="shared" si="2"/>
        <v>-4300</v>
      </c>
    </row>
    <row r="32" spans="2:5" x14ac:dyDescent="0.35">
      <c r="B32">
        <f t="shared" si="3"/>
        <v>27000</v>
      </c>
      <c r="C32">
        <f t="shared" si="1"/>
        <v>27000</v>
      </c>
      <c r="D32" s="39">
        <f t="shared" si="0"/>
        <v>21800</v>
      </c>
      <c r="E32" s="40">
        <f t="shared" si="2"/>
        <v>-5200</v>
      </c>
    </row>
    <row r="33" spans="2:5" x14ac:dyDescent="0.35">
      <c r="B33">
        <f t="shared" si="3"/>
        <v>28500</v>
      </c>
      <c r="C33">
        <f t="shared" si="1"/>
        <v>28500</v>
      </c>
      <c r="D33" s="39">
        <f t="shared" si="0"/>
        <v>22400</v>
      </c>
      <c r="E33" s="40">
        <f t="shared" si="2"/>
        <v>-6100</v>
      </c>
    </row>
    <row r="34" spans="2:5" x14ac:dyDescent="0.35">
      <c r="B34">
        <f t="shared" si="3"/>
        <v>30000</v>
      </c>
      <c r="C34">
        <f t="shared" si="1"/>
        <v>30000</v>
      </c>
      <c r="D34" s="39">
        <f t="shared" si="0"/>
        <v>23000</v>
      </c>
      <c r="E34" s="40">
        <f t="shared" si="2"/>
        <v>-7000</v>
      </c>
    </row>
    <row r="35" spans="2:5" x14ac:dyDescent="0.35">
      <c r="B35">
        <f t="shared" si="3"/>
        <v>31500</v>
      </c>
      <c r="C35">
        <f t="shared" si="1"/>
        <v>31500</v>
      </c>
      <c r="D35" s="39">
        <f t="shared" si="0"/>
        <v>23600</v>
      </c>
      <c r="E35" s="40">
        <f t="shared" si="2"/>
        <v>-7900</v>
      </c>
    </row>
    <row r="36" spans="2:5" x14ac:dyDescent="0.35">
      <c r="B36">
        <f t="shared" si="3"/>
        <v>33000</v>
      </c>
      <c r="C36">
        <f t="shared" si="1"/>
        <v>33000</v>
      </c>
      <c r="D36" s="39">
        <f t="shared" si="0"/>
        <v>24200</v>
      </c>
      <c r="E36" s="40">
        <f t="shared" si="2"/>
        <v>-8800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5DBF-09C7-4712-BC88-3BF8A347D1F2}">
  <dimension ref="A1:E41"/>
  <sheetViews>
    <sheetView workbookViewId="0">
      <selection activeCell="B8" sqref="B8"/>
    </sheetView>
  </sheetViews>
  <sheetFormatPr defaultRowHeight="14.5" x14ac:dyDescent="0.35"/>
  <cols>
    <col min="1" max="1" width="29.08984375" customWidth="1"/>
    <col min="2" max="4" width="14.1796875" customWidth="1"/>
  </cols>
  <sheetData>
    <row r="1" spans="1:3" x14ac:dyDescent="0.35">
      <c r="A1" t="s">
        <v>46</v>
      </c>
    </row>
    <row r="2" spans="1:3" x14ac:dyDescent="0.35">
      <c r="A2" t="s">
        <v>33</v>
      </c>
    </row>
    <row r="3" spans="1:3" x14ac:dyDescent="0.35">
      <c r="A3" t="s">
        <v>34</v>
      </c>
      <c r="B3">
        <v>10000</v>
      </c>
    </row>
    <row r="4" spans="1:3" x14ac:dyDescent="0.35">
      <c r="A4" t="s">
        <v>30</v>
      </c>
      <c r="B4">
        <v>1000</v>
      </c>
    </row>
    <row r="5" spans="1:3" x14ac:dyDescent="0.35">
      <c r="A5" t="s">
        <v>35</v>
      </c>
      <c r="B5">
        <f>+B7-B6-B8</f>
        <v>2000</v>
      </c>
    </row>
    <row r="6" spans="1:3" x14ac:dyDescent="0.35">
      <c r="A6" s="13" t="s">
        <v>36</v>
      </c>
      <c r="B6" s="13">
        <v>500</v>
      </c>
    </row>
    <row r="7" spans="1:3" x14ac:dyDescent="0.35">
      <c r="A7" s="13" t="s">
        <v>37</v>
      </c>
      <c r="B7" s="13">
        <v>2500</v>
      </c>
    </row>
    <row r="8" spans="1:3" x14ac:dyDescent="0.35">
      <c r="A8" s="13" t="s">
        <v>71</v>
      </c>
      <c r="B8" s="13">
        <v>0</v>
      </c>
    </row>
    <row r="9" spans="1:3" x14ac:dyDescent="0.35">
      <c r="A9" t="s">
        <v>73</v>
      </c>
      <c r="B9">
        <f>+B3+B4+B5+B11*B6-B11*B7</f>
        <v>12200</v>
      </c>
    </row>
    <row r="11" spans="1:3" x14ac:dyDescent="0.35">
      <c r="A11" t="s">
        <v>69</v>
      </c>
      <c r="B11">
        <v>0.4</v>
      </c>
    </row>
    <row r="12" spans="1:3" x14ac:dyDescent="0.35">
      <c r="A12" t="s">
        <v>41</v>
      </c>
      <c r="B12">
        <v>0.2</v>
      </c>
    </row>
    <row r="14" spans="1:3" x14ac:dyDescent="0.35">
      <c r="A14" t="s">
        <v>70</v>
      </c>
      <c r="B14" s="2">
        <f>+B9/(1-B11*(1-B12))</f>
        <v>17941.176470588238</v>
      </c>
      <c r="C14">
        <v>0</v>
      </c>
    </row>
    <row r="15" spans="1:3" x14ac:dyDescent="0.35">
      <c r="B15" s="2">
        <f>+B14</f>
        <v>17941.176470588238</v>
      </c>
      <c r="C15" s="3">
        <f>+B14</f>
        <v>17941.176470588238</v>
      </c>
    </row>
    <row r="16" spans="1:3" x14ac:dyDescent="0.35">
      <c r="B16">
        <v>0</v>
      </c>
      <c r="C16" s="3">
        <f>+B14</f>
        <v>17941.176470588238</v>
      </c>
    </row>
    <row r="18" spans="1:5" x14ac:dyDescent="0.35">
      <c r="B18" s="1" t="s">
        <v>67</v>
      </c>
      <c r="C18" s="1" t="s">
        <v>68</v>
      </c>
      <c r="D18" s="1" t="s">
        <v>72</v>
      </c>
    </row>
    <row r="19" spans="1:5" x14ac:dyDescent="0.35">
      <c r="A19">
        <v>1500</v>
      </c>
      <c r="B19">
        <v>0</v>
      </c>
      <c r="C19">
        <f>+B19</f>
        <v>0</v>
      </c>
      <c r="D19" s="39">
        <f>+$B$9+$B$11*(1-$B$12)*B19</f>
        <v>12200</v>
      </c>
      <c r="E19" s="40">
        <f>+D19-C19</f>
        <v>12200</v>
      </c>
    </row>
    <row r="20" spans="1:5" x14ac:dyDescent="0.35">
      <c r="B20">
        <f>+$A$19+B19</f>
        <v>1500</v>
      </c>
      <c r="C20">
        <f t="shared" ref="C20:C41" si="0">+B20</f>
        <v>1500</v>
      </c>
      <c r="D20" s="39">
        <f t="shared" ref="D20:D41" si="1">+$B$9+$B$11*(1-$B$12)*B20</f>
        <v>12680</v>
      </c>
      <c r="E20" s="40">
        <f t="shared" ref="E20:E41" si="2">+D20-C20</f>
        <v>11180</v>
      </c>
    </row>
    <row r="21" spans="1:5" x14ac:dyDescent="0.35">
      <c r="B21">
        <f t="shared" ref="B21:B41" si="3">+$A$19+B20</f>
        <v>3000</v>
      </c>
      <c r="C21">
        <f t="shared" si="0"/>
        <v>3000</v>
      </c>
      <c r="D21" s="39">
        <f t="shared" si="1"/>
        <v>13160</v>
      </c>
      <c r="E21" s="40">
        <f t="shared" si="2"/>
        <v>10160</v>
      </c>
    </row>
    <row r="22" spans="1:5" x14ac:dyDescent="0.35">
      <c r="B22">
        <f t="shared" si="3"/>
        <v>4500</v>
      </c>
      <c r="C22">
        <f t="shared" si="0"/>
        <v>4500</v>
      </c>
      <c r="D22" s="39">
        <f t="shared" si="1"/>
        <v>13640</v>
      </c>
      <c r="E22" s="40">
        <f t="shared" si="2"/>
        <v>9140</v>
      </c>
    </row>
    <row r="23" spans="1:5" x14ac:dyDescent="0.35">
      <c r="B23">
        <f t="shared" si="3"/>
        <v>6000</v>
      </c>
      <c r="C23">
        <f t="shared" si="0"/>
        <v>6000</v>
      </c>
      <c r="D23" s="39">
        <f t="shared" si="1"/>
        <v>14120</v>
      </c>
      <c r="E23" s="40">
        <f t="shared" si="2"/>
        <v>8120</v>
      </c>
    </row>
    <row r="24" spans="1:5" x14ac:dyDescent="0.35">
      <c r="B24">
        <f t="shared" si="3"/>
        <v>7500</v>
      </c>
      <c r="C24">
        <f t="shared" si="0"/>
        <v>7500</v>
      </c>
      <c r="D24" s="39">
        <f t="shared" si="1"/>
        <v>14600</v>
      </c>
      <c r="E24" s="40">
        <f t="shared" si="2"/>
        <v>7100</v>
      </c>
    </row>
    <row r="25" spans="1:5" x14ac:dyDescent="0.35">
      <c r="B25">
        <f t="shared" si="3"/>
        <v>9000</v>
      </c>
      <c r="C25">
        <f t="shared" si="0"/>
        <v>9000</v>
      </c>
      <c r="D25" s="39">
        <f t="shared" si="1"/>
        <v>15080</v>
      </c>
      <c r="E25" s="40">
        <f t="shared" si="2"/>
        <v>6080</v>
      </c>
    </row>
    <row r="26" spans="1:5" x14ac:dyDescent="0.35">
      <c r="B26">
        <f t="shared" si="3"/>
        <v>10500</v>
      </c>
      <c r="C26">
        <f t="shared" si="0"/>
        <v>10500</v>
      </c>
      <c r="D26" s="39">
        <f t="shared" si="1"/>
        <v>15560</v>
      </c>
      <c r="E26" s="40">
        <f t="shared" si="2"/>
        <v>5060</v>
      </c>
    </row>
    <row r="27" spans="1:5" x14ac:dyDescent="0.35">
      <c r="B27">
        <f t="shared" si="3"/>
        <v>12000</v>
      </c>
      <c r="C27">
        <f t="shared" si="0"/>
        <v>12000</v>
      </c>
      <c r="D27" s="39">
        <f t="shared" si="1"/>
        <v>16040</v>
      </c>
      <c r="E27" s="40">
        <f t="shared" si="2"/>
        <v>4040</v>
      </c>
    </row>
    <row r="28" spans="1:5" x14ac:dyDescent="0.35">
      <c r="B28">
        <f t="shared" si="3"/>
        <v>13500</v>
      </c>
      <c r="C28">
        <f t="shared" si="0"/>
        <v>13500</v>
      </c>
      <c r="D28" s="39">
        <f t="shared" si="1"/>
        <v>16520</v>
      </c>
      <c r="E28" s="40">
        <f t="shared" si="2"/>
        <v>3020</v>
      </c>
    </row>
    <row r="29" spans="1:5" x14ac:dyDescent="0.35">
      <c r="B29">
        <f t="shared" si="3"/>
        <v>15000</v>
      </c>
      <c r="C29">
        <f t="shared" si="0"/>
        <v>15000</v>
      </c>
      <c r="D29" s="39">
        <f t="shared" si="1"/>
        <v>17000</v>
      </c>
      <c r="E29" s="40">
        <f t="shared" si="2"/>
        <v>2000</v>
      </c>
    </row>
    <row r="30" spans="1:5" x14ac:dyDescent="0.35">
      <c r="B30">
        <f t="shared" si="3"/>
        <v>16500</v>
      </c>
      <c r="C30">
        <f t="shared" si="0"/>
        <v>16500</v>
      </c>
      <c r="D30" s="39">
        <f t="shared" si="1"/>
        <v>17480</v>
      </c>
      <c r="E30" s="40">
        <f t="shared" si="2"/>
        <v>980</v>
      </c>
    </row>
    <row r="31" spans="1:5" x14ac:dyDescent="0.35">
      <c r="B31">
        <f t="shared" si="3"/>
        <v>18000</v>
      </c>
      <c r="C31">
        <f t="shared" si="0"/>
        <v>18000</v>
      </c>
      <c r="D31" s="39">
        <f t="shared" si="1"/>
        <v>17960</v>
      </c>
      <c r="E31" s="40">
        <f t="shared" si="2"/>
        <v>-40</v>
      </c>
    </row>
    <row r="32" spans="1:5" x14ac:dyDescent="0.35">
      <c r="B32">
        <f t="shared" si="3"/>
        <v>19500</v>
      </c>
      <c r="C32">
        <f t="shared" si="0"/>
        <v>19500</v>
      </c>
      <c r="D32" s="39">
        <f t="shared" si="1"/>
        <v>18440</v>
      </c>
      <c r="E32" s="40">
        <f t="shared" si="2"/>
        <v>-1060</v>
      </c>
    </row>
    <row r="33" spans="2:5" x14ac:dyDescent="0.35">
      <c r="B33">
        <f t="shared" si="3"/>
        <v>21000</v>
      </c>
      <c r="C33">
        <f t="shared" si="0"/>
        <v>21000</v>
      </c>
      <c r="D33" s="39">
        <f t="shared" si="1"/>
        <v>18920</v>
      </c>
      <c r="E33" s="40">
        <f t="shared" si="2"/>
        <v>-2080</v>
      </c>
    </row>
    <row r="34" spans="2:5" x14ac:dyDescent="0.35">
      <c r="B34">
        <f t="shared" si="3"/>
        <v>22500</v>
      </c>
      <c r="C34">
        <f t="shared" si="0"/>
        <v>22500</v>
      </c>
      <c r="D34" s="39">
        <f t="shared" si="1"/>
        <v>19400</v>
      </c>
      <c r="E34" s="40">
        <f t="shared" si="2"/>
        <v>-3100</v>
      </c>
    </row>
    <row r="35" spans="2:5" x14ac:dyDescent="0.35">
      <c r="B35">
        <f t="shared" si="3"/>
        <v>24000</v>
      </c>
      <c r="C35">
        <f t="shared" si="0"/>
        <v>24000</v>
      </c>
      <c r="D35" s="39">
        <f t="shared" si="1"/>
        <v>19880</v>
      </c>
      <c r="E35" s="40">
        <f t="shared" si="2"/>
        <v>-4120</v>
      </c>
    </row>
    <row r="36" spans="2:5" x14ac:dyDescent="0.35">
      <c r="B36">
        <f t="shared" si="3"/>
        <v>25500</v>
      </c>
      <c r="C36">
        <f t="shared" si="0"/>
        <v>25500</v>
      </c>
      <c r="D36" s="39">
        <f t="shared" si="1"/>
        <v>20360</v>
      </c>
      <c r="E36" s="40">
        <f t="shared" si="2"/>
        <v>-5140</v>
      </c>
    </row>
    <row r="37" spans="2:5" x14ac:dyDescent="0.35">
      <c r="B37">
        <f t="shared" si="3"/>
        <v>27000</v>
      </c>
      <c r="C37">
        <f t="shared" si="0"/>
        <v>27000</v>
      </c>
      <c r="D37" s="39">
        <f t="shared" si="1"/>
        <v>20840</v>
      </c>
      <c r="E37" s="40">
        <f t="shared" si="2"/>
        <v>-6160</v>
      </c>
    </row>
    <row r="38" spans="2:5" x14ac:dyDescent="0.35">
      <c r="B38">
        <f t="shared" si="3"/>
        <v>28500</v>
      </c>
      <c r="C38">
        <f t="shared" si="0"/>
        <v>28500</v>
      </c>
      <c r="D38" s="39">
        <f t="shared" si="1"/>
        <v>21320</v>
      </c>
      <c r="E38" s="40">
        <f t="shared" si="2"/>
        <v>-7180</v>
      </c>
    </row>
    <row r="39" spans="2:5" x14ac:dyDescent="0.35">
      <c r="B39">
        <f t="shared" si="3"/>
        <v>30000</v>
      </c>
      <c r="C39">
        <f t="shared" si="0"/>
        <v>30000</v>
      </c>
      <c r="D39" s="39">
        <f t="shared" si="1"/>
        <v>21800</v>
      </c>
      <c r="E39" s="40">
        <f t="shared" si="2"/>
        <v>-8200</v>
      </c>
    </row>
    <row r="40" spans="2:5" x14ac:dyDescent="0.35">
      <c r="B40">
        <f t="shared" si="3"/>
        <v>31500</v>
      </c>
      <c r="C40">
        <f t="shared" si="0"/>
        <v>31500</v>
      </c>
      <c r="D40" s="39">
        <f t="shared" si="1"/>
        <v>22280</v>
      </c>
      <c r="E40" s="40">
        <f t="shared" si="2"/>
        <v>-9220</v>
      </c>
    </row>
    <row r="41" spans="2:5" x14ac:dyDescent="0.35">
      <c r="B41">
        <f t="shared" si="3"/>
        <v>33000</v>
      </c>
      <c r="C41">
        <f t="shared" si="0"/>
        <v>33000</v>
      </c>
      <c r="D41" s="39">
        <f t="shared" si="1"/>
        <v>22760</v>
      </c>
      <c r="E41" s="40">
        <f t="shared" si="2"/>
        <v>-10240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5988-47CF-403E-8B19-66096B7FF210}">
  <dimension ref="A1:C36"/>
  <sheetViews>
    <sheetView workbookViewId="0">
      <selection activeCell="B18" sqref="B18"/>
    </sheetView>
  </sheetViews>
  <sheetFormatPr defaultRowHeight="14.15" customHeight="1" x14ac:dyDescent="0.35"/>
  <cols>
    <col min="1" max="1" width="21.54296875" customWidth="1"/>
    <col min="2" max="2" width="12.81640625" customWidth="1"/>
  </cols>
  <sheetData>
    <row r="1" spans="1:3" ht="14.15" customHeight="1" x14ac:dyDescent="0.35">
      <c r="A1" t="s">
        <v>47</v>
      </c>
    </row>
    <row r="2" spans="1:3" ht="14.15" customHeight="1" x14ac:dyDescent="0.35">
      <c r="A2" t="s">
        <v>30</v>
      </c>
    </row>
    <row r="3" spans="1:3" ht="14.15" customHeight="1" x14ac:dyDescent="0.35">
      <c r="A3" s="7" t="s">
        <v>29</v>
      </c>
      <c r="B3">
        <v>1000</v>
      </c>
    </row>
    <row r="4" spans="1:3" ht="14.15" customHeight="1" x14ac:dyDescent="0.35">
      <c r="A4" t="s">
        <v>32</v>
      </c>
      <c r="B4">
        <v>4000</v>
      </c>
    </row>
    <row r="5" spans="1:3" ht="14.15" customHeight="1" x14ac:dyDescent="0.35">
      <c r="B5" t="s">
        <v>30</v>
      </c>
      <c r="C5" t="s">
        <v>31</v>
      </c>
    </row>
    <row r="6" spans="1:3" ht="14.15" customHeight="1" x14ac:dyDescent="0.35">
      <c r="B6" s="8">
        <f t="shared" ref="B6:B31" si="0">+$B$3-$B$4*C6/100</f>
        <v>1000</v>
      </c>
      <c r="C6" s="2">
        <v>0</v>
      </c>
    </row>
    <row r="7" spans="1:3" ht="14.15" customHeight="1" x14ac:dyDescent="0.35">
      <c r="B7" s="8">
        <f t="shared" si="0"/>
        <v>960</v>
      </c>
      <c r="C7" s="2">
        <v>1</v>
      </c>
    </row>
    <row r="8" spans="1:3" ht="14.15" customHeight="1" x14ac:dyDescent="0.35">
      <c r="B8" s="8">
        <f t="shared" si="0"/>
        <v>920</v>
      </c>
      <c r="C8" s="2">
        <v>2</v>
      </c>
    </row>
    <row r="9" spans="1:3" ht="14.15" customHeight="1" x14ac:dyDescent="0.35">
      <c r="B9" s="8">
        <f t="shared" si="0"/>
        <v>880</v>
      </c>
      <c r="C9" s="2">
        <v>3</v>
      </c>
    </row>
    <row r="10" spans="1:3" ht="14.15" customHeight="1" x14ac:dyDescent="0.35">
      <c r="B10" s="8">
        <f t="shared" si="0"/>
        <v>840</v>
      </c>
      <c r="C10" s="2">
        <v>4</v>
      </c>
    </row>
    <row r="11" spans="1:3" ht="14.15" customHeight="1" x14ac:dyDescent="0.35">
      <c r="B11" s="8">
        <f t="shared" si="0"/>
        <v>800</v>
      </c>
      <c r="C11" s="2">
        <v>5</v>
      </c>
    </row>
    <row r="12" spans="1:3" ht="14.15" customHeight="1" x14ac:dyDescent="0.35">
      <c r="B12" s="8">
        <f t="shared" si="0"/>
        <v>760</v>
      </c>
      <c r="C12" s="2">
        <v>6</v>
      </c>
    </row>
    <row r="13" spans="1:3" ht="14.15" customHeight="1" x14ac:dyDescent="0.35">
      <c r="B13" s="8">
        <f t="shared" si="0"/>
        <v>720</v>
      </c>
      <c r="C13" s="2">
        <v>7</v>
      </c>
    </row>
    <row r="14" spans="1:3" ht="14.15" customHeight="1" x14ac:dyDescent="0.35">
      <c r="B14" s="8">
        <f t="shared" si="0"/>
        <v>680</v>
      </c>
      <c r="C14" s="2">
        <v>8</v>
      </c>
    </row>
    <row r="15" spans="1:3" ht="14.15" customHeight="1" x14ac:dyDescent="0.35">
      <c r="B15" s="8">
        <f t="shared" si="0"/>
        <v>640</v>
      </c>
      <c r="C15" s="2">
        <v>9</v>
      </c>
    </row>
    <row r="16" spans="1:3" ht="14.15" customHeight="1" x14ac:dyDescent="0.35">
      <c r="B16" s="8">
        <f t="shared" si="0"/>
        <v>600</v>
      </c>
      <c r="C16" s="2">
        <v>10</v>
      </c>
    </row>
    <row r="17" spans="1:3" ht="14.15" customHeight="1" x14ac:dyDescent="0.35">
      <c r="B17" s="8">
        <f t="shared" si="0"/>
        <v>560</v>
      </c>
      <c r="C17" s="2">
        <v>11</v>
      </c>
    </row>
    <row r="18" spans="1:3" ht="14.15" customHeight="1" x14ac:dyDescent="0.35">
      <c r="B18" s="8">
        <f t="shared" si="0"/>
        <v>520</v>
      </c>
      <c r="C18" s="2">
        <v>12</v>
      </c>
    </row>
    <row r="19" spans="1:3" ht="14.15" customHeight="1" x14ac:dyDescent="0.35">
      <c r="B19" s="8">
        <f t="shared" si="0"/>
        <v>480</v>
      </c>
      <c r="C19" s="2">
        <v>13</v>
      </c>
    </row>
    <row r="20" spans="1:3" ht="14.15" customHeight="1" x14ac:dyDescent="0.35">
      <c r="B20" s="8">
        <f t="shared" si="0"/>
        <v>440</v>
      </c>
      <c r="C20" s="2">
        <v>14</v>
      </c>
    </row>
    <row r="21" spans="1:3" ht="14.15" customHeight="1" x14ac:dyDescent="0.35">
      <c r="B21" s="8">
        <f t="shared" si="0"/>
        <v>400</v>
      </c>
      <c r="C21" s="2">
        <v>15</v>
      </c>
    </row>
    <row r="22" spans="1:3" ht="14.15" customHeight="1" x14ac:dyDescent="0.35">
      <c r="B22" s="8">
        <f t="shared" si="0"/>
        <v>360</v>
      </c>
      <c r="C22" s="2">
        <v>16</v>
      </c>
    </row>
    <row r="23" spans="1:3" ht="14.15" customHeight="1" x14ac:dyDescent="0.35">
      <c r="B23" s="8">
        <f t="shared" si="0"/>
        <v>320</v>
      </c>
      <c r="C23" s="2">
        <v>17</v>
      </c>
    </row>
    <row r="24" spans="1:3" ht="14.15" customHeight="1" x14ac:dyDescent="0.35">
      <c r="B24" s="8">
        <f t="shared" si="0"/>
        <v>280</v>
      </c>
      <c r="C24" s="2">
        <v>18</v>
      </c>
    </row>
    <row r="25" spans="1:3" ht="14.15" customHeight="1" x14ac:dyDescent="0.35">
      <c r="B25" s="8">
        <f t="shared" si="0"/>
        <v>240</v>
      </c>
      <c r="C25" s="2">
        <v>19</v>
      </c>
    </row>
    <row r="26" spans="1:3" ht="14.15" customHeight="1" x14ac:dyDescent="0.35">
      <c r="B26" s="8">
        <f t="shared" si="0"/>
        <v>200</v>
      </c>
      <c r="C26" s="2">
        <v>20</v>
      </c>
    </row>
    <row r="27" spans="1:3" ht="14.15" customHeight="1" x14ac:dyDescent="0.35">
      <c r="B27" s="8">
        <f t="shared" si="0"/>
        <v>160</v>
      </c>
      <c r="C27" s="2">
        <v>21</v>
      </c>
    </row>
    <row r="28" spans="1:3" ht="14.15" customHeight="1" x14ac:dyDescent="0.35">
      <c r="B28" s="8">
        <f t="shared" si="0"/>
        <v>120</v>
      </c>
      <c r="C28" s="2">
        <v>22</v>
      </c>
    </row>
    <row r="29" spans="1:3" ht="14.15" customHeight="1" x14ac:dyDescent="0.35">
      <c r="B29" s="8">
        <f t="shared" si="0"/>
        <v>80</v>
      </c>
      <c r="C29" s="2">
        <v>23</v>
      </c>
    </row>
    <row r="30" spans="1:3" ht="14.15" customHeight="1" x14ac:dyDescent="0.35">
      <c r="B30" s="8">
        <f t="shared" si="0"/>
        <v>40</v>
      </c>
      <c r="C30" s="2">
        <v>24</v>
      </c>
    </row>
    <row r="31" spans="1:3" ht="14.15" customHeight="1" x14ac:dyDescent="0.35">
      <c r="B31" s="8">
        <f t="shared" si="0"/>
        <v>0</v>
      </c>
      <c r="C31" s="2">
        <v>25</v>
      </c>
    </row>
    <row r="32" spans="1:3" ht="14.15" customHeight="1" x14ac:dyDescent="0.35">
      <c r="A32" s="8"/>
      <c r="B32" s="9"/>
    </row>
    <row r="33" spans="1:2" ht="14.15" customHeight="1" x14ac:dyDescent="0.35">
      <c r="A33" s="8"/>
      <c r="B33" s="9"/>
    </row>
    <row r="34" spans="1:2" ht="14.15" customHeight="1" x14ac:dyDescent="0.35">
      <c r="A34" s="8"/>
      <c r="B34" s="9"/>
    </row>
    <row r="35" spans="1:2" ht="14.15" customHeight="1" x14ac:dyDescent="0.35">
      <c r="A35" s="8"/>
      <c r="B35" s="9"/>
    </row>
    <row r="36" spans="1:2" ht="14.15" customHeight="1" x14ac:dyDescent="0.35">
      <c r="A36" s="8"/>
      <c r="B36" s="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285CE-63F7-44FC-8FC9-BD0938484ECC}">
  <dimension ref="A1:C38"/>
  <sheetViews>
    <sheetView workbookViewId="0">
      <selection activeCell="C16" sqref="C16"/>
    </sheetView>
  </sheetViews>
  <sheetFormatPr defaultRowHeight="14.5" x14ac:dyDescent="0.35"/>
  <cols>
    <col min="1" max="1" width="24.453125" customWidth="1"/>
  </cols>
  <sheetData>
    <row r="1" spans="1:3" x14ac:dyDescent="0.35">
      <c r="A1" t="s">
        <v>46</v>
      </c>
    </row>
    <row r="2" spans="1:3" x14ac:dyDescent="0.35">
      <c r="A2" t="s">
        <v>33</v>
      </c>
    </row>
    <row r="3" spans="1:3" x14ac:dyDescent="0.35">
      <c r="A3" t="s">
        <v>34</v>
      </c>
      <c r="B3">
        <f>+'IS-LM'!G3</f>
        <v>10000</v>
      </c>
    </row>
    <row r="4" spans="1:3" x14ac:dyDescent="0.35">
      <c r="A4" t="s">
        <v>30</v>
      </c>
      <c r="B4">
        <f>+'IS-LM'!G4</f>
        <v>1000</v>
      </c>
    </row>
    <row r="5" spans="1:3" x14ac:dyDescent="0.35">
      <c r="A5" t="s">
        <v>35</v>
      </c>
      <c r="B5">
        <f>+'IS-LM'!G5</f>
        <v>2000</v>
      </c>
    </row>
    <row r="6" spans="1:3" x14ac:dyDescent="0.35">
      <c r="A6" t="s">
        <v>36</v>
      </c>
      <c r="B6">
        <f>+'IS-LM'!G6</f>
        <v>500</v>
      </c>
    </row>
    <row r="7" spans="1:3" x14ac:dyDescent="0.35">
      <c r="A7" t="s">
        <v>37</v>
      </c>
      <c r="B7">
        <f>+'IS-LM'!G7</f>
        <v>2500</v>
      </c>
    </row>
    <row r="8" spans="1:3" x14ac:dyDescent="0.35">
      <c r="A8" t="s">
        <v>42</v>
      </c>
      <c r="B8">
        <f>+'IS-LM'!G8</f>
        <v>12200</v>
      </c>
    </row>
    <row r="10" spans="1:3" x14ac:dyDescent="0.35">
      <c r="A10" t="s">
        <v>40</v>
      </c>
    </row>
    <row r="11" spans="1:3" x14ac:dyDescent="0.35">
      <c r="A11" t="s">
        <v>38</v>
      </c>
      <c r="B11">
        <f>+'IS-LM'!G10</f>
        <v>0.4</v>
      </c>
    </row>
    <row r="12" spans="1:3" x14ac:dyDescent="0.35">
      <c r="A12" t="s">
        <v>39</v>
      </c>
      <c r="B12">
        <f>+'IS-LM'!G11</f>
        <v>4000</v>
      </c>
    </row>
    <row r="13" spans="1:3" x14ac:dyDescent="0.35">
      <c r="A13" t="s">
        <v>41</v>
      </c>
      <c r="B13">
        <f>+'IS-LM'!G12</f>
        <v>0.2</v>
      </c>
    </row>
    <row r="15" spans="1:3" x14ac:dyDescent="0.35">
      <c r="B15" s="1" t="s">
        <v>43</v>
      </c>
      <c r="C15" s="1" t="s">
        <v>44</v>
      </c>
    </row>
    <row r="16" spans="1:3" x14ac:dyDescent="0.35">
      <c r="A16">
        <v>100</v>
      </c>
      <c r="B16">
        <v>16000</v>
      </c>
      <c r="C16" s="9">
        <f>+$B$8/$B$12-(1-$B$11*(1-$B$13))*B16/$B$12</f>
        <v>0.33000000000000007</v>
      </c>
    </row>
    <row r="17" spans="2:3" x14ac:dyDescent="0.35">
      <c r="B17">
        <f>+$A$16+B16</f>
        <v>16100</v>
      </c>
      <c r="C17" s="9">
        <f t="shared" ref="C17:C38" si="0">+$B$8/$B$12-(1-$B$11*(1-$B$13))*B17/$B$12</f>
        <v>0.31300000000000017</v>
      </c>
    </row>
    <row r="18" spans="2:3" x14ac:dyDescent="0.35">
      <c r="B18">
        <f t="shared" ref="B18:B24" si="1">+$A$16+B17</f>
        <v>16200</v>
      </c>
      <c r="C18" s="9">
        <f t="shared" si="0"/>
        <v>0.29600000000000026</v>
      </c>
    </row>
    <row r="19" spans="2:3" x14ac:dyDescent="0.35">
      <c r="B19">
        <f t="shared" si="1"/>
        <v>16300</v>
      </c>
      <c r="C19" s="9">
        <f t="shared" si="0"/>
        <v>0.27900000000000036</v>
      </c>
    </row>
    <row r="20" spans="2:3" x14ac:dyDescent="0.35">
      <c r="B20">
        <f t="shared" si="1"/>
        <v>16400</v>
      </c>
      <c r="C20" s="9">
        <f t="shared" si="0"/>
        <v>0.26200000000000045</v>
      </c>
    </row>
    <row r="21" spans="2:3" x14ac:dyDescent="0.35">
      <c r="B21">
        <f t="shared" si="1"/>
        <v>16500</v>
      </c>
      <c r="C21" s="9">
        <f t="shared" si="0"/>
        <v>0.24500000000000011</v>
      </c>
    </row>
    <row r="22" spans="2:3" x14ac:dyDescent="0.35">
      <c r="B22">
        <f t="shared" si="1"/>
        <v>16600</v>
      </c>
      <c r="C22" s="9">
        <f t="shared" si="0"/>
        <v>0.2280000000000002</v>
      </c>
    </row>
    <row r="23" spans="2:3" x14ac:dyDescent="0.35">
      <c r="B23">
        <f t="shared" si="1"/>
        <v>16700</v>
      </c>
      <c r="C23" s="9">
        <f t="shared" si="0"/>
        <v>0.2110000000000003</v>
      </c>
    </row>
    <row r="24" spans="2:3" x14ac:dyDescent="0.35">
      <c r="B24">
        <f t="shared" si="1"/>
        <v>16800</v>
      </c>
      <c r="C24" s="9">
        <f t="shared" si="0"/>
        <v>0.19400000000000039</v>
      </c>
    </row>
    <row r="25" spans="2:3" x14ac:dyDescent="0.35">
      <c r="B25">
        <f t="shared" ref="B25:B38" si="2">+$A$16+B24</f>
        <v>16900</v>
      </c>
      <c r="C25" s="9">
        <f t="shared" si="0"/>
        <v>0.17700000000000049</v>
      </c>
    </row>
    <row r="26" spans="2:3" x14ac:dyDescent="0.35">
      <c r="B26">
        <f t="shared" si="2"/>
        <v>17000</v>
      </c>
      <c r="C26" s="9">
        <f t="shared" si="0"/>
        <v>0.16000000000000014</v>
      </c>
    </row>
    <row r="27" spans="2:3" x14ac:dyDescent="0.35">
      <c r="B27">
        <f t="shared" si="2"/>
        <v>17100</v>
      </c>
      <c r="C27" s="9">
        <f t="shared" si="0"/>
        <v>0.14300000000000024</v>
      </c>
    </row>
    <row r="28" spans="2:3" x14ac:dyDescent="0.35">
      <c r="B28">
        <f t="shared" si="2"/>
        <v>17200</v>
      </c>
      <c r="C28" s="9">
        <f t="shared" si="0"/>
        <v>0.12600000000000033</v>
      </c>
    </row>
    <row r="29" spans="2:3" x14ac:dyDescent="0.35">
      <c r="B29">
        <f t="shared" si="2"/>
        <v>17300</v>
      </c>
      <c r="C29" s="9">
        <f t="shared" si="0"/>
        <v>0.10900000000000043</v>
      </c>
    </row>
    <row r="30" spans="2:3" x14ac:dyDescent="0.35">
      <c r="B30">
        <f t="shared" si="2"/>
        <v>17400</v>
      </c>
      <c r="C30" s="9">
        <f t="shared" si="0"/>
        <v>9.2000000000000082E-2</v>
      </c>
    </row>
    <row r="31" spans="2:3" x14ac:dyDescent="0.35">
      <c r="B31">
        <f t="shared" si="2"/>
        <v>17500</v>
      </c>
      <c r="C31" s="9">
        <f t="shared" si="0"/>
        <v>7.5000000000000178E-2</v>
      </c>
    </row>
    <row r="32" spans="2:3" x14ac:dyDescent="0.35">
      <c r="B32">
        <f t="shared" si="2"/>
        <v>17600</v>
      </c>
      <c r="C32" s="9">
        <f t="shared" si="0"/>
        <v>5.8000000000000274E-2</v>
      </c>
    </row>
    <row r="33" spans="2:3" x14ac:dyDescent="0.35">
      <c r="B33">
        <f t="shared" si="2"/>
        <v>17700</v>
      </c>
      <c r="C33" s="9">
        <f t="shared" si="0"/>
        <v>4.1000000000000369E-2</v>
      </c>
    </row>
    <row r="34" spans="2:3" x14ac:dyDescent="0.35">
      <c r="B34">
        <f t="shared" si="2"/>
        <v>17800</v>
      </c>
      <c r="C34" s="9">
        <f t="shared" si="0"/>
        <v>2.4000000000000465E-2</v>
      </c>
    </row>
    <row r="35" spans="2:3" x14ac:dyDescent="0.35">
      <c r="B35">
        <f t="shared" si="2"/>
        <v>17900</v>
      </c>
      <c r="C35" s="9">
        <f t="shared" si="0"/>
        <v>7.0000000000001172E-3</v>
      </c>
    </row>
    <row r="36" spans="2:3" x14ac:dyDescent="0.35">
      <c r="B36">
        <f t="shared" si="2"/>
        <v>18000</v>
      </c>
      <c r="C36" s="9">
        <f t="shared" si="0"/>
        <v>-9.9999999999997868E-3</v>
      </c>
    </row>
    <row r="37" spans="2:3" x14ac:dyDescent="0.35">
      <c r="B37">
        <f t="shared" si="2"/>
        <v>18100</v>
      </c>
      <c r="C37" s="9">
        <f t="shared" si="0"/>
        <v>-2.6999999999999691E-2</v>
      </c>
    </row>
    <row r="38" spans="2:3" x14ac:dyDescent="0.35">
      <c r="B38">
        <f t="shared" si="2"/>
        <v>18200</v>
      </c>
      <c r="C38" s="9">
        <f t="shared" si="0"/>
        <v>-4.3999999999999595E-2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50144-1E60-4DA0-996E-1110319325ED}">
  <dimension ref="A1:C32"/>
  <sheetViews>
    <sheetView workbookViewId="0">
      <selection activeCell="B4" sqref="B4"/>
    </sheetView>
  </sheetViews>
  <sheetFormatPr defaultRowHeight="14.5" x14ac:dyDescent="0.35"/>
  <cols>
    <col min="1" max="1" width="26.7265625" customWidth="1"/>
  </cols>
  <sheetData>
    <row r="1" spans="1:3" x14ac:dyDescent="0.35">
      <c r="A1" t="s">
        <v>45</v>
      </c>
    </row>
    <row r="3" spans="1:3" x14ac:dyDescent="0.35">
      <c r="A3" t="s">
        <v>52</v>
      </c>
      <c r="B3">
        <f>+'IS-LM'!G17</f>
        <v>0.8</v>
      </c>
    </row>
    <row r="4" spans="1:3" x14ac:dyDescent="0.35">
      <c r="A4" t="s">
        <v>53</v>
      </c>
      <c r="B4">
        <f>+'IS-LM'!G18</f>
        <v>3000</v>
      </c>
    </row>
    <row r="5" spans="1:3" ht="16.5" x14ac:dyDescent="0.45">
      <c r="A5" t="s">
        <v>54</v>
      </c>
      <c r="B5">
        <f>+'IS-LM'!G19</f>
        <v>100</v>
      </c>
    </row>
    <row r="6" spans="1:3" x14ac:dyDescent="0.35">
      <c r="A6" t="s">
        <v>55</v>
      </c>
      <c r="B6">
        <f>+'IS-LM'!G20</f>
        <v>13000</v>
      </c>
    </row>
    <row r="9" spans="1:3" x14ac:dyDescent="0.35">
      <c r="B9" s="1" t="s">
        <v>43</v>
      </c>
      <c r="C9" s="1" t="s">
        <v>44</v>
      </c>
    </row>
    <row r="10" spans="1:3" x14ac:dyDescent="0.35">
      <c r="A10">
        <v>100</v>
      </c>
      <c r="B10">
        <v>16000</v>
      </c>
      <c r="C10" s="9">
        <f>+(1/$B$4)*($B$5-$B$6)+($B$3/$B$4)*B10</f>
        <v>-3.3333333333333215E-2</v>
      </c>
    </row>
    <row r="11" spans="1:3" x14ac:dyDescent="0.35">
      <c r="B11">
        <f>+$A$10+B10</f>
        <v>16100</v>
      </c>
      <c r="C11" s="9">
        <f t="shared" ref="C11:C32" si="0">+(1/$B$4)*($B$5-$B$6)+($B$3/$B$4)*B11</f>
        <v>-6.6666666666659324E-3</v>
      </c>
    </row>
    <row r="12" spans="1:3" x14ac:dyDescent="0.35">
      <c r="B12">
        <f t="shared" ref="B12:B32" si="1">+$A$10+B11</f>
        <v>16200</v>
      </c>
      <c r="C12" s="9">
        <f t="shared" si="0"/>
        <v>2.0000000000000462E-2</v>
      </c>
    </row>
    <row r="13" spans="1:3" x14ac:dyDescent="0.35">
      <c r="B13">
        <f t="shared" si="1"/>
        <v>16300</v>
      </c>
      <c r="C13" s="9">
        <f t="shared" si="0"/>
        <v>4.6666666666666856E-2</v>
      </c>
    </row>
    <row r="14" spans="1:3" x14ac:dyDescent="0.35">
      <c r="B14">
        <f t="shared" si="1"/>
        <v>16400</v>
      </c>
      <c r="C14" s="9">
        <f t="shared" si="0"/>
        <v>7.3333333333334139E-2</v>
      </c>
    </row>
    <row r="15" spans="1:3" x14ac:dyDescent="0.35">
      <c r="B15">
        <f t="shared" si="1"/>
        <v>16500</v>
      </c>
      <c r="C15" s="9">
        <f t="shared" si="0"/>
        <v>0.10000000000000053</v>
      </c>
    </row>
    <row r="16" spans="1:3" x14ac:dyDescent="0.35">
      <c r="B16">
        <f t="shared" si="1"/>
        <v>16600</v>
      </c>
      <c r="C16" s="9">
        <f t="shared" si="0"/>
        <v>0.12666666666666693</v>
      </c>
    </row>
    <row r="17" spans="2:3" x14ac:dyDescent="0.35">
      <c r="B17">
        <f t="shared" si="1"/>
        <v>16700</v>
      </c>
      <c r="C17" s="9">
        <f t="shared" si="0"/>
        <v>0.15333333333333332</v>
      </c>
    </row>
    <row r="18" spans="2:3" x14ac:dyDescent="0.35">
      <c r="B18">
        <f t="shared" si="1"/>
        <v>16800</v>
      </c>
      <c r="C18" s="9">
        <f t="shared" si="0"/>
        <v>0.1800000000000006</v>
      </c>
    </row>
    <row r="19" spans="2:3" x14ac:dyDescent="0.35">
      <c r="B19">
        <f t="shared" si="1"/>
        <v>16900</v>
      </c>
      <c r="C19" s="9">
        <f t="shared" si="0"/>
        <v>0.206666666666667</v>
      </c>
    </row>
    <row r="20" spans="2:3" x14ac:dyDescent="0.35">
      <c r="B20">
        <f t="shared" si="1"/>
        <v>17000</v>
      </c>
      <c r="C20" s="9">
        <f t="shared" si="0"/>
        <v>0.23333333333333339</v>
      </c>
    </row>
    <row r="21" spans="2:3" x14ac:dyDescent="0.35">
      <c r="B21">
        <f t="shared" si="1"/>
        <v>17100</v>
      </c>
      <c r="C21" s="9">
        <f t="shared" si="0"/>
        <v>0.26000000000000068</v>
      </c>
    </row>
    <row r="22" spans="2:3" x14ac:dyDescent="0.35">
      <c r="B22">
        <f t="shared" si="1"/>
        <v>17200</v>
      </c>
      <c r="C22" s="9">
        <f t="shared" si="0"/>
        <v>0.28666666666666707</v>
      </c>
    </row>
    <row r="23" spans="2:3" x14ac:dyDescent="0.35">
      <c r="B23">
        <f t="shared" si="1"/>
        <v>17300</v>
      </c>
      <c r="C23" s="9">
        <f t="shared" si="0"/>
        <v>0.31333333333333346</v>
      </c>
    </row>
    <row r="24" spans="2:3" x14ac:dyDescent="0.35">
      <c r="B24">
        <f t="shared" si="1"/>
        <v>17400</v>
      </c>
      <c r="C24" s="9">
        <f t="shared" si="0"/>
        <v>0.34000000000000075</v>
      </c>
    </row>
    <row r="25" spans="2:3" x14ac:dyDescent="0.35">
      <c r="B25">
        <f t="shared" si="1"/>
        <v>17500</v>
      </c>
      <c r="C25" s="9">
        <f t="shared" si="0"/>
        <v>0.36666666666666714</v>
      </c>
    </row>
    <row r="26" spans="2:3" x14ac:dyDescent="0.35">
      <c r="B26">
        <f t="shared" si="1"/>
        <v>17600</v>
      </c>
      <c r="C26" s="9">
        <f t="shared" si="0"/>
        <v>0.39333333333333353</v>
      </c>
    </row>
    <row r="27" spans="2:3" x14ac:dyDescent="0.35">
      <c r="B27">
        <f t="shared" si="1"/>
        <v>17700</v>
      </c>
      <c r="C27" s="9">
        <f t="shared" si="0"/>
        <v>0.42000000000000082</v>
      </c>
    </row>
    <row r="28" spans="2:3" x14ac:dyDescent="0.35">
      <c r="B28">
        <f t="shared" si="1"/>
        <v>17800</v>
      </c>
      <c r="C28" s="9">
        <f t="shared" si="0"/>
        <v>0.44666666666666721</v>
      </c>
    </row>
    <row r="29" spans="2:3" x14ac:dyDescent="0.35">
      <c r="B29">
        <f t="shared" si="1"/>
        <v>17900</v>
      </c>
      <c r="C29" s="9">
        <f t="shared" si="0"/>
        <v>0.47333333333333361</v>
      </c>
    </row>
    <row r="30" spans="2:3" x14ac:dyDescent="0.35">
      <c r="B30">
        <f t="shared" si="1"/>
        <v>18000</v>
      </c>
      <c r="C30" s="9">
        <f t="shared" si="0"/>
        <v>0.5</v>
      </c>
    </row>
    <row r="31" spans="2:3" x14ac:dyDescent="0.35">
      <c r="B31">
        <f t="shared" si="1"/>
        <v>18100</v>
      </c>
      <c r="C31" s="9">
        <f t="shared" si="0"/>
        <v>0.52666666666666728</v>
      </c>
    </row>
    <row r="32" spans="2:3" x14ac:dyDescent="0.35">
      <c r="B32">
        <f t="shared" si="1"/>
        <v>18200</v>
      </c>
      <c r="C32" s="9">
        <f t="shared" si="0"/>
        <v>0.55333333333333368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36C77-55D0-430B-8613-1559BDBB6239}">
  <dimension ref="A1:H29"/>
  <sheetViews>
    <sheetView topLeftCell="E1" workbookViewId="0">
      <selection activeCell="G18" sqref="G18"/>
    </sheetView>
  </sheetViews>
  <sheetFormatPr defaultRowHeight="14.5" x14ac:dyDescent="0.35"/>
  <cols>
    <col min="6" max="6" width="27.453125" customWidth="1"/>
  </cols>
  <sheetData>
    <row r="1" spans="1:8" x14ac:dyDescent="0.35">
      <c r="A1" t="s">
        <v>56</v>
      </c>
      <c r="F1" s="11" t="s">
        <v>46</v>
      </c>
    </row>
    <row r="2" spans="1:8" x14ac:dyDescent="0.35">
      <c r="F2" s="13" t="s">
        <v>33</v>
      </c>
    </row>
    <row r="3" spans="1:8" x14ac:dyDescent="0.35">
      <c r="F3" t="s">
        <v>34</v>
      </c>
      <c r="G3" s="12">
        <v>10000</v>
      </c>
      <c r="H3">
        <f>+G3</f>
        <v>10000</v>
      </c>
    </row>
    <row r="4" spans="1:8" x14ac:dyDescent="0.35">
      <c r="F4" t="s">
        <v>30</v>
      </c>
      <c r="G4" s="12">
        <v>1000</v>
      </c>
      <c r="H4">
        <f t="shared" ref="H4:H5" si="0">+G4</f>
        <v>1000</v>
      </c>
    </row>
    <row r="5" spans="1:8" x14ac:dyDescent="0.35">
      <c r="F5" t="s">
        <v>35</v>
      </c>
      <c r="G5" s="12">
        <v>2000</v>
      </c>
      <c r="H5">
        <f t="shared" si="0"/>
        <v>2000</v>
      </c>
    </row>
    <row r="6" spans="1:8" x14ac:dyDescent="0.35">
      <c r="A6" s="1" t="s">
        <v>43</v>
      </c>
      <c r="B6" s="1" t="s">
        <v>50</v>
      </c>
      <c r="C6" s="1" t="s">
        <v>51</v>
      </c>
      <c r="F6" t="s">
        <v>36</v>
      </c>
      <c r="G6" s="12">
        <v>500</v>
      </c>
      <c r="H6">
        <f>+G6*G10</f>
        <v>200</v>
      </c>
    </row>
    <row r="7" spans="1:8" x14ac:dyDescent="0.35">
      <c r="A7">
        <f>+LM!B10</f>
        <v>16000</v>
      </c>
      <c r="B7" s="10">
        <f>+IS!C16</f>
        <v>0.33000000000000007</v>
      </c>
      <c r="C7" s="10">
        <f>+LM!C10</f>
        <v>-3.3333333333333215E-2</v>
      </c>
      <c r="D7" s="10">
        <f>+B7-C7</f>
        <v>0.36333333333333329</v>
      </c>
      <c r="F7" t="s">
        <v>37</v>
      </c>
      <c r="G7" s="12">
        <v>2500</v>
      </c>
      <c r="H7">
        <f>+G7*G10</f>
        <v>1000</v>
      </c>
    </row>
    <row r="8" spans="1:8" x14ac:dyDescent="0.35">
      <c r="A8">
        <f>+LM!B11</f>
        <v>16100</v>
      </c>
      <c r="B8" s="10">
        <f>+IS!C17</f>
        <v>0.31300000000000017</v>
      </c>
      <c r="C8" s="10">
        <f>+LM!C11</f>
        <v>-6.6666666666659324E-3</v>
      </c>
      <c r="D8" s="10">
        <f t="shared" ref="D8:D29" si="1">+B8-C8</f>
        <v>0.3196666666666661</v>
      </c>
      <c r="F8" t="s">
        <v>42</v>
      </c>
      <c r="G8" s="8">
        <f>+G3+G4+G5+G10*G6-G10*G7</f>
        <v>12200</v>
      </c>
      <c r="H8">
        <f>+H3+H4+H5+H6-H7</f>
        <v>12200</v>
      </c>
    </row>
    <row r="9" spans="1:8" x14ac:dyDescent="0.35">
      <c r="A9">
        <f>+LM!B12</f>
        <v>16200</v>
      </c>
      <c r="B9" s="10">
        <f>+IS!C18</f>
        <v>0.29600000000000026</v>
      </c>
      <c r="C9" s="10">
        <f>+LM!C12</f>
        <v>2.0000000000000462E-2</v>
      </c>
      <c r="D9" s="10">
        <f t="shared" si="1"/>
        <v>0.2759999999999998</v>
      </c>
      <c r="F9" s="13" t="s">
        <v>40</v>
      </c>
      <c r="G9" s="8"/>
    </row>
    <row r="10" spans="1:8" x14ac:dyDescent="0.35">
      <c r="A10">
        <f>+LM!B13</f>
        <v>16300</v>
      </c>
      <c r="B10" s="10">
        <f>+IS!C19</f>
        <v>0.27900000000000036</v>
      </c>
      <c r="C10" s="10">
        <f>+LM!C13</f>
        <v>4.6666666666666856E-2</v>
      </c>
      <c r="D10" s="10">
        <f t="shared" si="1"/>
        <v>0.2323333333333335</v>
      </c>
      <c r="F10" t="s">
        <v>69</v>
      </c>
      <c r="G10" s="12">
        <v>0.4</v>
      </c>
    </row>
    <row r="11" spans="1:8" x14ac:dyDescent="0.35">
      <c r="A11">
        <f>+LM!B14</f>
        <v>16400</v>
      </c>
      <c r="B11" s="10">
        <f>+IS!C20</f>
        <v>0.26200000000000045</v>
      </c>
      <c r="C11" s="10">
        <f>+LM!C14</f>
        <v>7.3333333333334139E-2</v>
      </c>
      <c r="D11" s="10">
        <f t="shared" si="1"/>
        <v>0.18866666666666632</v>
      </c>
      <c r="F11" t="s">
        <v>39</v>
      </c>
      <c r="G11" s="12">
        <v>4000</v>
      </c>
    </row>
    <row r="12" spans="1:8" x14ac:dyDescent="0.35">
      <c r="A12">
        <f>+LM!B15</f>
        <v>16500</v>
      </c>
      <c r="B12" s="10">
        <f>+IS!C21</f>
        <v>0.24500000000000011</v>
      </c>
      <c r="C12" s="10">
        <f>+LM!C15</f>
        <v>0.10000000000000053</v>
      </c>
      <c r="D12" s="10">
        <f t="shared" si="1"/>
        <v>0.14499999999999957</v>
      </c>
      <c r="F12" t="s">
        <v>41</v>
      </c>
      <c r="G12" s="12">
        <v>0.2</v>
      </c>
    </row>
    <row r="13" spans="1:8" x14ac:dyDescent="0.35">
      <c r="A13">
        <f>+LM!B16</f>
        <v>16600</v>
      </c>
      <c r="B13" s="10">
        <f>+IS!C22</f>
        <v>0.2280000000000002</v>
      </c>
      <c r="C13" s="10">
        <f>+LM!C16</f>
        <v>0.12666666666666693</v>
      </c>
      <c r="D13" s="10">
        <f t="shared" si="1"/>
        <v>0.10133333333333328</v>
      </c>
      <c r="G13" s="8"/>
    </row>
    <row r="14" spans="1:8" x14ac:dyDescent="0.35">
      <c r="A14">
        <f>+LM!B17</f>
        <v>16700</v>
      </c>
      <c r="B14" s="10">
        <f>+IS!C23</f>
        <v>0.2110000000000003</v>
      </c>
      <c r="C14" s="10">
        <f>+LM!C17</f>
        <v>0.15333333333333332</v>
      </c>
      <c r="D14" s="10">
        <f t="shared" si="1"/>
        <v>5.7666666666666977E-2</v>
      </c>
      <c r="G14" s="8"/>
    </row>
    <row r="15" spans="1:8" x14ac:dyDescent="0.35">
      <c r="A15">
        <f>+LM!B18</f>
        <v>16800</v>
      </c>
      <c r="B15" s="10">
        <f>+IS!C24</f>
        <v>0.19400000000000039</v>
      </c>
      <c r="C15" s="10">
        <f>+LM!C18</f>
        <v>0.1800000000000006</v>
      </c>
      <c r="D15" s="6">
        <f t="shared" si="1"/>
        <v>1.399999999999979E-2</v>
      </c>
      <c r="F15" s="11" t="s">
        <v>45</v>
      </c>
      <c r="G15" s="8"/>
    </row>
    <row r="16" spans="1:8" x14ac:dyDescent="0.35">
      <c r="A16">
        <f>+LM!B19</f>
        <v>16900</v>
      </c>
      <c r="B16" s="10">
        <f>+IS!C25</f>
        <v>0.17700000000000049</v>
      </c>
      <c r="C16" s="10">
        <f>+LM!C19</f>
        <v>0.206666666666667</v>
      </c>
      <c r="D16" s="6">
        <f t="shared" si="1"/>
        <v>-2.9666666666666508E-2</v>
      </c>
      <c r="G16" s="8"/>
    </row>
    <row r="17" spans="1:8" x14ac:dyDescent="0.35">
      <c r="A17">
        <f>+LM!B20</f>
        <v>17000</v>
      </c>
      <c r="B17" s="10">
        <f>+IS!C26</f>
        <v>0.16000000000000014</v>
      </c>
      <c r="C17" s="10">
        <f>+LM!C20</f>
        <v>0.23333333333333339</v>
      </c>
      <c r="D17" s="10">
        <f t="shared" si="1"/>
        <v>-7.333333333333325E-2</v>
      </c>
      <c r="F17" t="s">
        <v>52</v>
      </c>
      <c r="G17" s="12">
        <v>0.8</v>
      </c>
    </row>
    <row r="18" spans="1:8" x14ac:dyDescent="0.35">
      <c r="A18">
        <f>+LM!B21</f>
        <v>17100</v>
      </c>
      <c r="B18" s="10">
        <f>+IS!C27</f>
        <v>0.14300000000000024</v>
      </c>
      <c r="C18" s="10">
        <f>+LM!C21</f>
        <v>0.26000000000000068</v>
      </c>
      <c r="D18" s="10">
        <f t="shared" si="1"/>
        <v>-0.11700000000000044</v>
      </c>
      <c r="F18" t="s">
        <v>53</v>
      </c>
      <c r="G18" s="12">
        <v>3000</v>
      </c>
    </row>
    <row r="19" spans="1:8" ht="16.5" x14ac:dyDescent="0.45">
      <c r="A19">
        <f>+LM!B22</f>
        <v>17200</v>
      </c>
      <c r="B19" s="10">
        <f>+IS!C28</f>
        <v>0.12600000000000033</v>
      </c>
      <c r="C19" s="10">
        <f>+LM!C22</f>
        <v>0.28666666666666707</v>
      </c>
      <c r="D19" s="10">
        <f t="shared" si="1"/>
        <v>-0.16066666666666674</v>
      </c>
      <c r="F19" t="s">
        <v>54</v>
      </c>
      <c r="G19" s="12">
        <v>100</v>
      </c>
    </row>
    <row r="20" spans="1:8" x14ac:dyDescent="0.35">
      <c r="A20">
        <f>+LM!B23</f>
        <v>17300</v>
      </c>
      <c r="B20" s="10">
        <f>+IS!C29</f>
        <v>0.10900000000000043</v>
      </c>
      <c r="C20" s="10">
        <f>+LM!C23</f>
        <v>0.31333333333333346</v>
      </c>
      <c r="D20" s="10">
        <f t="shared" si="1"/>
        <v>-0.20433333333333303</v>
      </c>
      <c r="F20" t="s">
        <v>55</v>
      </c>
      <c r="G20" s="12">
        <v>13000</v>
      </c>
    </row>
    <row r="21" spans="1:8" x14ac:dyDescent="0.35">
      <c r="A21">
        <f>+LM!B24</f>
        <v>17400</v>
      </c>
      <c r="B21" s="10">
        <f>+IS!C30</f>
        <v>9.2000000000000082E-2</v>
      </c>
      <c r="C21" s="10">
        <f>+LM!C24</f>
        <v>0.34000000000000075</v>
      </c>
      <c r="D21" s="10">
        <f t="shared" si="1"/>
        <v>-0.24800000000000066</v>
      </c>
    </row>
    <row r="22" spans="1:8" x14ac:dyDescent="0.35">
      <c r="A22">
        <f>+LM!B25</f>
        <v>17500</v>
      </c>
      <c r="B22" s="10">
        <f>+IS!C31</f>
        <v>7.5000000000000178E-2</v>
      </c>
      <c r="C22" s="10">
        <f>+LM!C25</f>
        <v>0.36666666666666714</v>
      </c>
      <c r="D22" s="10">
        <f t="shared" si="1"/>
        <v>-0.29166666666666696</v>
      </c>
    </row>
    <row r="23" spans="1:8" x14ac:dyDescent="0.35">
      <c r="A23">
        <f>+LM!B26</f>
        <v>17600</v>
      </c>
      <c r="B23" s="10">
        <f>+IS!C32</f>
        <v>5.8000000000000274E-2</v>
      </c>
      <c r="C23" s="10">
        <f>+LM!C26</f>
        <v>0.39333333333333353</v>
      </c>
      <c r="D23" s="10">
        <f t="shared" si="1"/>
        <v>-0.33533333333333326</v>
      </c>
      <c r="F23" t="s">
        <v>74</v>
      </c>
      <c r="G23">
        <f>+(G18*H8-G11*(G19-G20))/(G17*G11+G18*(1-G10*(1-G12)))</f>
        <v>16832.061068702289</v>
      </c>
      <c r="H23">
        <v>0</v>
      </c>
    </row>
    <row r="24" spans="1:8" x14ac:dyDescent="0.35">
      <c r="A24">
        <f>+LM!B27</f>
        <v>17700</v>
      </c>
      <c r="B24" s="10">
        <f>+IS!C33</f>
        <v>4.1000000000000369E-2</v>
      </c>
      <c r="C24" s="10">
        <f>+LM!C27</f>
        <v>0.42000000000000082</v>
      </c>
      <c r="D24" s="10">
        <f t="shared" si="1"/>
        <v>-0.37900000000000045</v>
      </c>
      <c r="G24">
        <f>+G23</f>
        <v>16832.061068702289</v>
      </c>
      <c r="H24" s="10">
        <f>+$G$8/$G$11-(1-$G$10*(1-$G$12))*G24/$G$11</f>
        <v>0.18854961832061079</v>
      </c>
    </row>
    <row r="25" spans="1:8" x14ac:dyDescent="0.35">
      <c r="A25">
        <f>+LM!B28</f>
        <v>17800</v>
      </c>
      <c r="B25" s="10">
        <f>+IS!C34</f>
        <v>2.4000000000000465E-2</v>
      </c>
      <c r="C25" s="10">
        <f>+LM!C28</f>
        <v>0.44666666666666721</v>
      </c>
      <c r="D25" s="10">
        <f t="shared" si="1"/>
        <v>-0.42266666666666675</v>
      </c>
      <c r="G25">
        <v>0</v>
      </c>
      <c r="H25" s="10">
        <f>+H24</f>
        <v>0.18854961832061079</v>
      </c>
    </row>
    <row r="26" spans="1:8" x14ac:dyDescent="0.35">
      <c r="A26">
        <f>+LM!B29</f>
        <v>17900</v>
      </c>
      <c r="B26" s="10">
        <f>+IS!C35</f>
        <v>7.0000000000001172E-3</v>
      </c>
      <c r="C26" s="10">
        <f>+LM!C29</f>
        <v>0.47333333333333361</v>
      </c>
      <c r="D26" s="10">
        <f t="shared" si="1"/>
        <v>-0.46633333333333349</v>
      </c>
    </row>
    <row r="27" spans="1:8" x14ac:dyDescent="0.35">
      <c r="A27">
        <f>+LM!B30</f>
        <v>18000</v>
      </c>
      <c r="B27" s="10">
        <f>+IS!C36</f>
        <v>-9.9999999999997868E-3</v>
      </c>
      <c r="C27" s="10">
        <f>+LM!C30</f>
        <v>0.5</v>
      </c>
      <c r="D27" s="10">
        <f t="shared" si="1"/>
        <v>-0.50999999999999979</v>
      </c>
    </row>
    <row r="28" spans="1:8" x14ac:dyDescent="0.35">
      <c r="A28">
        <f>+LM!B31</f>
        <v>18100</v>
      </c>
      <c r="B28" s="10">
        <f>+IS!C37</f>
        <v>-2.6999999999999691E-2</v>
      </c>
      <c r="C28" s="10">
        <f>+LM!C31</f>
        <v>0.52666666666666728</v>
      </c>
      <c r="D28" s="10">
        <f t="shared" si="1"/>
        <v>-0.55366666666666697</v>
      </c>
    </row>
    <row r="29" spans="1:8" x14ac:dyDescent="0.35">
      <c r="A29">
        <f>+LM!B32</f>
        <v>18200</v>
      </c>
      <c r="B29" s="10">
        <f>+IS!C38</f>
        <v>-4.3999999999999595E-2</v>
      </c>
      <c r="C29" s="10">
        <f>+LM!C32</f>
        <v>0.55333333333333368</v>
      </c>
      <c r="D29" s="10">
        <f t="shared" si="1"/>
        <v>-0.59733333333333327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Calcolo PIL</vt:lpstr>
      <vt:lpstr>PIL R N</vt:lpstr>
      <vt:lpstr>RS 2 S</vt:lpstr>
      <vt:lpstr>RS 3 S</vt:lpstr>
      <vt:lpstr>i-I</vt:lpstr>
      <vt:lpstr>IS</vt:lpstr>
      <vt:lpstr>LM</vt:lpstr>
      <vt:lpstr>IS-LM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ROSATO PAOLO</dc:creator>
  <cp:lastModifiedBy>ROSATO PAOLO</cp:lastModifiedBy>
  <dcterms:created xsi:type="dcterms:W3CDTF">2023-01-18T17:00:26Z</dcterms:created>
  <dcterms:modified xsi:type="dcterms:W3CDTF">2023-04-03T09:23:59Z</dcterms:modified>
</cp:coreProperties>
</file>