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4_25\PEI2025\Slides 2025\"/>
    </mc:Choice>
  </mc:AlternateContent>
  <xr:revisionPtr revIDLastSave="0" documentId="8_{EBADAFFA-DB73-481B-86C7-9899AFF42729}" xr6:coauthVersionLast="36" xr6:coauthVersionMax="36" xr10:uidLastSave="{00000000-0000-0000-0000-000000000000}"/>
  <bookViews>
    <workbookView xWindow="0" yWindow="0" windowWidth="19104" windowHeight="8514" xr2:uid="{7D24DA16-3541-40A1-8DB7-C1C4BE086DB7}"/>
  </bookViews>
  <sheets>
    <sheet name="Foglio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4" i="1" l="1"/>
  <c r="H35" i="1" s="1"/>
  <c r="G34" i="1"/>
  <c r="I34" i="1" s="1"/>
  <c r="G35" i="1"/>
  <c r="G36" i="1"/>
  <c r="G37" i="1"/>
  <c r="G38" i="1"/>
  <c r="E39" i="1"/>
  <c r="F35" i="1" s="1"/>
  <c r="C43" i="1"/>
  <c r="C44" i="1"/>
  <c r="C45" i="1"/>
  <c r="C46" i="1"/>
  <c r="C42" i="1"/>
  <c r="B38" i="1"/>
  <c r="G7" i="1"/>
  <c r="G8" i="1" s="1"/>
  <c r="E21" i="1"/>
  <c r="D8" i="1"/>
  <c r="D9" i="1"/>
  <c r="D10" i="1" s="1"/>
  <c r="D7" i="1"/>
  <c r="G9" i="1" l="1"/>
  <c r="G10" i="1" s="1"/>
  <c r="G11" i="1" s="1"/>
  <c r="G12" i="1" s="1"/>
  <c r="G13" i="1" s="1"/>
  <c r="D11" i="1"/>
  <c r="F34" i="1"/>
  <c r="F37" i="1"/>
  <c r="F36" i="1"/>
  <c r="F38" i="1"/>
  <c r="H36" i="1"/>
  <c r="I35" i="1"/>
  <c r="D12" i="1" l="1"/>
  <c r="G14" i="1"/>
  <c r="H37" i="1"/>
  <c r="I36" i="1"/>
  <c r="G15" i="1" l="1"/>
  <c r="D13" i="1"/>
  <c r="I37" i="1"/>
  <c r="H38" i="1"/>
  <c r="J37" i="1" s="1"/>
  <c r="D14" i="1" l="1"/>
  <c r="G16" i="1"/>
  <c r="J38" i="1"/>
  <c r="L38" i="1" s="1"/>
  <c r="J35" i="1"/>
  <c r="J34" i="1"/>
  <c r="L34" i="1" s="1"/>
  <c r="J36" i="1"/>
  <c r="L36" i="1" s="1"/>
  <c r="I38" i="1"/>
  <c r="K37" i="1" s="1"/>
  <c r="G17" i="1" l="1"/>
  <c r="D15" i="1"/>
  <c r="K38" i="1"/>
  <c r="M38" i="1" s="1"/>
  <c r="O38" i="1" s="1"/>
  <c r="K34" i="1"/>
  <c r="M34" i="1" s="1"/>
  <c r="O34" i="1" s="1"/>
  <c r="K35" i="1"/>
  <c r="K36" i="1"/>
  <c r="M36" i="1" s="1"/>
  <c r="O36" i="1" s="1"/>
  <c r="L35" i="1"/>
  <c r="L37" i="1"/>
  <c r="N34" i="1" l="1"/>
  <c r="M35" i="1"/>
  <c r="O35" i="1" s="1"/>
  <c r="D16" i="1"/>
  <c r="G18" i="1"/>
  <c r="N38" i="1"/>
  <c r="M37" i="1"/>
  <c r="O37" i="1" s="1"/>
  <c r="O39" i="1" s="1"/>
  <c r="M45" i="1" s="1"/>
  <c r="N36" i="1"/>
  <c r="N35" i="1" l="1"/>
  <c r="G19" i="1"/>
  <c r="D17" i="1"/>
  <c r="N37" i="1"/>
  <c r="N39" i="1" l="1"/>
  <c r="M41" i="1" s="1"/>
  <c r="D18" i="1"/>
  <c r="G20" i="1"/>
  <c r="H19" i="1"/>
  <c r="D19" i="1" l="1"/>
  <c r="H20" i="1"/>
  <c r="H11" i="1"/>
  <c r="H9" i="1"/>
  <c r="H7" i="1"/>
  <c r="H8" i="1"/>
  <c r="H12" i="1"/>
  <c r="H10" i="1"/>
  <c r="H13" i="1"/>
  <c r="H14" i="1"/>
  <c r="H15" i="1"/>
  <c r="H16" i="1"/>
  <c r="H17" i="1"/>
  <c r="H18" i="1"/>
  <c r="D20" i="1" l="1"/>
  <c r="F19" i="1"/>
  <c r="I19" i="1" s="1"/>
  <c r="F7" i="1" l="1"/>
  <c r="I7" i="1" s="1"/>
  <c r="F6" i="1"/>
  <c r="I6" i="1" s="1"/>
  <c r="F20" i="1"/>
  <c r="I20" i="1" s="1"/>
  <c r="F8" i="1"/>
  <c r="F10" i="1"/>
  <c r="I10" i="1" s="1"/>
  <c r="F9" i="1"/>
  <c r="I9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21" i="1" l="1"/>
  <c r="I8" i="1"/>
  <c r="I22" i="1"/>
</calcChain>
</file>

<file path=xl/sharedStrings.xml><?xml version="1.0" encoding="utf-8"?>
<sst xmlns="http://schemas.openxmlformats.org/spreadsheetml/2006/main" count="50" uniqueCount="49">
  <si>
    <t>Corso di laurea</t>
  </si>
  <si>
    <t>Laureati</t>
  </si>
  <si>
    <t>ECONOMIA E GESTIONE AZIENDALE</t>
  </si>
  <si>
    <t>STATISTICA E INFORMATICA PER L'AZIENDA, LA FINANZA E L'ASSICURAZIONE</t>
  </si>
  <si>
    <t>ECONOMIA INTERNAZIONALE E MERCATI FINANZIARI</t>
  </si>
  <si>
    <t>ECONOMIA, AMBIENTE E SVILUPPO</t>
  </si>
  <si>
    <r>
      <t>STRATEGIA, CONSULENZA E LOGISTICA AZIENDALE</t>
    </r>
    <r>
      <rPr>
        <sz val="4"/>
        <color rgb="FF2E2D29"/>
        <rFont val="Arial"/>
        <family val="2"/>
      </rPr>
      <t> </t>
    </r>
  </si>
  <si>
    <t>MARKETING E MANAGEMENT</t>
  </si>
  <si>
    <t>SCIENZE STATISTICHE E ATTUARIALI</t>
  </si>
  <si>
    <t>DATA SCIENCE AND SCIENTIFIC COMPUTING</t>
  </si>
  <si>
    <t>STRATEGIA E CONSULENZA AZIENDALE</t>
  </si>
  <si>
    <t>COMPUTER ENGINEERING</t>
  </si>
  <si>
    <t>INGEGNERIA CIVILE</t>
  </si>
  <si>
    <t>LINGUE E LETTERATURE STRANIERE</t>
  </si>
  <si>
    <t>DISCIPLINE STORICHE E FILOSOFICHE</t>
  </si>
  <si>
    <t>NEUROSCIENCE</t>
  </si>
  <si>
    <t>FISICA</t>
  </si>
  <si>
    <t>1-ordinare</t>
  </si>
  <si>
    <t>i</t>
  </si>
  <si>
    <t>xi</t>
  </si>
  <si>
    <t>pi</t>
  </si>
  <si>
    <t>Cumulata</t>
  </si>
  <si>
    <t>pi-qi</t>
  </si>
  <si>
    <t>∑i xi</t>
  </si>
  <si>
    <t>qi</t>
  </si>
  <si>
    <t>frequenza cumulata pi</t>
  </si>
  <si>
    <t>frequenza cumulata qi</t>
  </si>
  <si>
    <t>R=</t>
  </si>
  <si>
    <t>0-3</t>
  </si>
  <si>
    <t>3-9</t>
  </si>
  <si>
    <t>25-50</t>
  </si>
  <si>
    <t>9-25</t>
  </si>
  <si>
    <t>50-100</t>
  </si>
  <si>
    <t>Calcolare la distribuzione dei redditi in migliaia di € secondo i quintili di reddito sottostanti</t>
  </si>
  <si>
    <t>Classi di reddito</t>
  </si>
  <si>
    <t>Numero dichiaranti</t>
  </si>
  <si>
    <t>Consideriamo la concentrazione:</t>
  </si>
  <si>
    <t>Come si calcola?</t>
  </si>
  <si>
    <t>ni</t>
  </si>
  <si>
    <t>xi*ni</t>
  </si>
  <si>
    <t>∑i xi*ni</t>
  </si>
  <si>
    <t>frequenza pi</t>
  </si>
  <si>
    <t>frequenza qi</t>
  </si>
  <si>
    <t>pi-pi-1</t>
  </si>
  <si>
    <t>qi+qi-1</t>
  </si>
  <si>
    <t>(pi-pi-1)*(qi+qi-1)</t>
  </si>
  <si>
    <t>cumulata ni (N)</t>
  </si>
  <si>
    <t>ni/N (qi+qi-1 )</t>
  </si>
  <si>
    <t>frequenza relativani/N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</si>
</sst>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"/>
      <color rgb="FF2E2D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1" fillId="0" borderId="0" xfId="0" applyNumberFormat="1" applyFont="1"/>
    <xf numFmtId="0" fontId="0" fillId="0" borderId="0" xfId="0" quotePrefix="1"/>
    <xf numFmtId="17" fontId="0" fillId="0" borderId="0" xfId="0" quotePrefix="1" applyNumberFormat="1"/>
    <xf numFmtId="0" fontId="1" fillId="0" borderId="0" xfId="0" applyFont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403861</xdr:colOff>
      <xdr:row>43</xdr:row>
      <xdr:rowOff>80010</xdr:rowOff>
    </xdr:from>
    <xdr:to>
      <xdr:col>11</xdr:col>
      <xdr:colOff>163831</xdr:colOff>
      <xdr:row>45</xdr:row>
      <xdr:rowOff>145243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4">
              <a:extLst>
                <a:ext uri="{FF2B5EF4-FFF2-40B4-BE49-F238E27FC236}">
                  <a16:creationId xmlns:a16="http://schemas.microsoft.com/office/drawing/2014/main" id="{8808FD1D-B5CC-4E1B-93B6-1547E6664A0C}"/>
                </a:ext>
              </a:extLst>
            </xdr:cNvPr>
            <xdr:cNvSpPr txBox="1"/>
          </xdr:nvSpPr>
          <xdr:spPr>
            <a:xfrm>
              <a:off x="8602981" y="7597140"/>
              <a:ext cx="3112770" cy="4614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it-IT" b="0" i="1">
                      <a:latin typeface="Cambria Math" panose="02040503050406030204" pitchFamily="18" charset="0"/>
                    </a:rPr>
                    <m:t>𝑅</m:t>
                  </m:r>
                  <m:r>
                    <a:rPr lang="it-IT" b="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it-IT"/>
                <a:t> </a:t>
              </a:r>
              <a14:m>
                <m:oMath xmlns:m="http://schemas.openxmlformats.org/officeDocument/2006/math">
                  <m:r>
                    <a:rPr lang="it-IT" i="1">
                      <a:latin typeface="Cambria Math" panose="02040503050406030204" pitchFamily="18" charset="0"/>
                    </a:rPr>
                    <m:t>1−</m:t>
                  </m:r>
                  <m:nary>
                    <m:naryPr>
                      <m:chr m:val="∑"/>
                      <m:ctrlPr>
                        <a:rPr lang="it-IT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it-IT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it-IT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a:rPr lang="it-IT" i="1">
                          <a:latin typeface="Cambria Math" panose="02040503050406030204" pitchFamily="18" charset="0"/>
                        </a:rPr>
                        <m:t>𝑠</m:t>
                      </m:r>
                    </m:sup>
                    <m:e>
                      <m:f>
                        <m:f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b="0" i="1">
                                  <a:latin typeface="Cambria Math" panose="02040503050406030204" pitchFamily="18" charset="0"/>
                                </a:rPr>
                                <m:t>𝑛</m:t>
                              </m:r>
                            </m:e>
                            <m:sub>
                              <m:r>
                                <a:rPr lang="it-IT" b="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</m:num>
                        <m:den>
                          <m:r>
                            <a:rPr lang="it-IT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den>
                      </m:f>
                      <m:d>
                        <m:d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it-IT" i="1">
                              <a:latin typeface="Cambria Math" panose="02040503050406030204" pitchFamily="18" charset="0"/>
                            </a:rPr>
                            <m:t>+</m:t>
                          </m:r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sub>
                          </m:sSub>
                        </m:e>
                      </m:d>
                    </m:e>
                  </m:nary>
                </m:oMath>
              </a14:m>
              <a:endParaRPr lang="it-IT"/>
            </a:p>
          </xdr:txBody>
        </xdr:sp>
      </mc:Choice>
      <mc:Fallback xmlns="">
        <xdr:sp macro="" textlink="">
          <xdr:nvSpPr>
            <xdr:cNvPr id="2" name="CasellaDiTesto 4">
              <a:extLst>
                <a:ext uri="{FF2B5EF4-FFF2-40B4-BE49-F238E27FC236}">
                  <a16:creationId xmlns:a16="http://schemas.microsoft.com/office/drawing/2014/main" id="{8808FD1D-B5CC-4E1B-93B6-1547E6664A0C}"/>
                </a:ext>
              </a:extLst>
            </xdr:cNvPr>
            <xdr:cNvSpPr txBox="1"/>
          </xdr:nvSpPr>
          <xdr:spPr>
            <a:xfrm>
              <a:off x="8602981" y="7597140"/>
              <a:ext cx="3112770" cy="4614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b="0" i="0">
                  <a:latin typeface="Cambria Math" panose="02040503050406030204" pitchFamily="18" charset="0"/>
                </a:rPr>
                <a:t>𝑅=</a:t>
              </a:r>
              <a:r>
                <a:rPr lang="it-IT"/>
                <a:t> </a:t>
              </a:r>
              <a:r>
                <a:rPr lang="it-IT" i="0">
                  <a:latin typeface="Cambria Math" panose="02040503050406030204" pitchFamily="18" charset="0"/>
                </a:rPr>
                <a:t>1−∑_(𝑖=1)^𝑠▒〖</a:t>
              </a:r>
              <a:r>
                <a:rPr lang="it-IT" b="0" i="0">
                  <a:latin typeface="Cambria Math" panose="02040503050406030204" pitchFamily="18" charset="0"/>
                </a:rPr>
                <a:t>𝑛_𝑖/𝑁 (</a:t>
              </a:r>
              <a:r>
                <a:rPr lang="it-IT" i="0">
                  <a:latin typeface="Cambria Math" panose="02040503050406030204" pitchFamily="18" charset="0"/>
                </a:rPr>
                <a:t>𝑞_𝑖+𝑞_(𝑖−1) ) 〗</a:t>
              </a:r>
              <a:endParaRPr lang="it-IT"/>
            </a:p>
          </xdr:txBody>
        </xdr:sp>
      </mc:Fallback>
    </mc:AlternateContent>
    <xdr:clientData/>
  </xdr:twoCellAnchor>
  <xdr:twoCellAnchor>
    <xdr:from>
      <xdr:col>6</xdr:col>
      <xdr:colOff>64770</xdr:colOff>
      <xdr:row>39</xdr:row>
      <xdr:rowOff>83820</xdr:rowOff>
    </xdr:from>
    <xdr:to>
      <xdr:col>12</xdr:col>
      <xdr:colOff>36409</xdr:colOff>
      <xdr:row>41</xdr:row>
      <xdr:rowOff>57938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3">
              <a:extLst>
                <a:ext uri="{FF2B5EF4-FFF2-40B4-BE49-F238E27FC236}">
                  <a16:creationId xmlns:a16="http://schemas.microsoft.com/office/drawing/2014/main" id="{635388B8-502A-463F-A333-8636A15A524D}"/>
                </a:ext>
              </a:extLst>
            </xdr:cNvPr>
            <xdr:cNvSpPr txBox="1"/>
          </xdr:nvSpPr>
          <xdr:spPr>
            <a:xfrm>
              <a:off x="8263890" y="6808470"/>
              <a:ext cx="3994999" cy="3703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it-IT" b="0" i="1">
                      <a:latin typeface="Cambria Math" panose="02040503050406030204" pitchFamily="18" charset="0"/>
                    </a:rPr>
                    <m:t>𝑅</m:t>
                  </m:r>
                  <m:r>
                    <a:rPr lang="it-IT" b="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it-IT"/>
                <a:t> </a:t>
              </a:r>
              <a14:m>
                <m:oMath xmlns:m="http://schemas.openxmlformats.org/officeDocument/2006/math">
                  <m:r>
                    <a:rPr lang="it-IT" i="1">
                      <a:latin typeface="Cambria Math" panose="02040503050406030204" pitchFamily="18" charset="0"/>
                    </a:rPr>
                    <m:t>1−</m:t>
                  </m:r>
                  <m:nary>
                    <m:naryPr>
                      <m:chr m:val="∑"/>
                      <m:ctrlPr>
                        <a:rPr lang="it-IT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it-IT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it-IT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a:rPr lang="it-IT" i="1">
                          <a:latin typeface="Cambria Math" panose="02040503050406030204" pitchFamily="18" charset="0"/>
                        </a:rPr>
                        <m:t>𝑠</m:t>
                      </m:r>
                    </m:sup>
                    <m:e>
                      <m:d>
                        <m:d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it-IT" i="1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sub>
                          </m:sSub>
                        </m:e>
                      </m:d>
                      <m:d>
                        <m:dPr>
                          <m:ctrlPr>
                            <a:rPr lang="it-IT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it-IT" i="1">
                              <a:latin typeface="Cambria Math" panose="02040503050406030204" pitchFamily="18" charset="0"/>
                            </a:rPr>
                            <m:t>+</m:t>
                          </m:r>
                          <m:sSub>
                            <m:sSubPr>
                              <m:ctrlPr>
                                <a:rPr lang="it-IT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𝑞</m:t>
                              </m:r>
                            </m:e>
                            <m:sub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  <m:r>
                                <a:rPr lang="it-IT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sub>
                          </m:sSub>
                        </m:e>
                      </m:d>
                    </m:e>
                  </m:nary>
                </m:oMath>
              </a14:m>
              <a:endParaRPr lang="it-IT"/>
            </a:p>
          </xdr:txBody>
        </xdr:sp>
      </mc:Choice>
      <mc:Fallback xmlns="">
        <xdr:sp macro="" textlink="">
          <xdr:nvSpPr>
            <xdr:cNvPr id="3" name="CasellaDiTesto 3">
              <a:extLst>
                <a:ext uri="{FF2B5EF4-FFF2-40B4-BE49-F238E27FC236}">
                  <a16:creationId xmlns:a16="http://schemas.microsoft.com/office/drawing/2014/main" id="{635388B8-502A-463F-A333-8636A15A524D}"/>
                </a:ext>
              </a:extLst>
            </xdr:cNvPr>
            <xdr:cNvSpPr txBox="1"/>
          </xdr:nvSpPr>
          <xdr:spPr>
            <a:xfrm>
              <a:off x="8263890" y="6808470"/>
              <a:ext cx="3994999" cy="3703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b="0" i="0">
                  <a:latin typeface="Cambria Math" panose="02040503050406030204" pitchFamily="18" charset="0"/>
                </a:rPr>
                <a:t>𝑅=</a:t>
              </a:r>
              <a:r>
                <a:rPr lang="it-IT"/>
                <a:t> </a:t>
              </a:r>
              <a:r>
                <a:rPr lang="it-IT" i="0">
                  <a:latin typeface="Cambria Math" panose="02040503050406030204" pitchFamily="18" charset="0"/>
                </a:rPr>
                <a:t>1−∑_(𝑖=1)^𝑠▒(𝑝_𝑖−𝑝_(𝑖−1) )(𝑞_𝑖+𝑞_(𝑖−1) ) </a:t>
              </a:r>
              <a:endParaRPr lang="it-IT"/>
            </a:p>
          </xdr:txBody>
        </xdr:sp>
      </mc:Fallback>
    </mc:AlternateContent>
    <xdr:clientData/>
  </xdr:twoCellAnchor>
  <xdr:twoCellAnchor editAs="oneCell">
    <xdr:from>
      <xdr:col>3</xdr:col>
      <xdr:colOff>544830</xdr:colOff>
      <xdr:row>21</xdr:row>
      <xdr:rowOff>64770</xdr:rowOff>
    </xdr:from>
    <xdr:to>
      <xdr:col>6</xdr:col>
      <xdr:colOff>380775</xdr:colOff>
      <xdr:row>27</xdr:row>
      <xdr:rowOff>111320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3B30C3E-BEA1-4808-8736-569C736B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2270" y="4411980"/>
          <a:ext cx="1847625" cy="1235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7DA3-1703-4B44-A077-437D3123B1B6}">
  <dimension ref="A4:O46"/>
  <sheetViews>
    <sheetView tabSelected="1" topLeftCell="B25" workbookViewId="0">
      <selection activeCell="K43" sqref="K43"/>
    </sheetView>
  </sheetViews>
  <sheetFormatPr defaultRowHeight="15.6" x14ac:dyDescent="0.6"/>
  <cols>
    <col min="1" max="1" width="63.59765625" bestFit="1" customWidth="1"/>
    <col min="8" max="8" width="18.8984375" bestFit="1" customWidth="1"/>
    <col min="10" max="11" width="10.796875" bestFit="1" customWidth="1"/>
  </cols>
  <sheetData>
    <row r="4" spans="1:9" x14ac:dyDescent="0.6">
      <c r="D4" t="s">
        <v>17</v>
      </c>
      <c r="F4" t="s">
        <v>25</v>
      </c>
      <c r="G4" t="s">
        <v>21</v>
      </c>
      <c r="H4" t="s">
        <v>26</v>
      </c>
    </row>
    <row r="5" spans="1:9" ht="30.3" customHeight="1" x14ac:dyDescent="0.6">
      <c r="A5" s="1" t="s">
        <v>0</v>
      </c>
      <c r="B5" s="1" t="s">
        <v>1</v>
      </c>
      <c r="D5" t="s">
        <v>18</v>
      </c>
      <c r="E5" t="s">
        <v>19</v>
      </c>
      <c r="F5" t="s">
        <v>20</v>
      </c>
      <c r="G5" t="s">
        <v>23</v>
      </c>
      <c r="H5" t="s">
        <v>24</v>
      </c>
      <c r="I5" t="s">
        <v>22</v>
      </c>
    </row>
    <row r="6" spans="1:9" x14ac:dyDescent="0.6">
      <c r="A6" t="s">
        <v>2</v>
      </c>
      <c r="B6">
        <v>10664</v>
      </c>
      <c r="D6">
        <v>1</v>
      </c>
      <c r="E6">
        <v>0</v>
      </c>
      <c r="F6" s="2">
        <f>+D6/D$20</f>
        <v>6.6666666666666666E-2</v>
      </c>
      <c r="G6">
        <v>0</v>
      </c>
      <c r="H6">
        <v>0</v>
      </c>
      <c r="I6" s="2">
        <f>+F6-H6</f>
        <v>6.6666666666666666E-2</v>
      </c>
    </row>
    <row r="7" spans="1:9" x14ac:dyDescent="0.6">
      <c r="A7" t="s">
        <v>3</v>
      </c>
      <c r="B7">
        <v>15</v>
      </c>
      <c r="D7">
        <f>+D6+1</f>
        <v>2</v>
      </c>
      <c r="E7">
        <v>5</v>
      </c>
      <c r="F7" s="2">
        <f>+D7/D$20</f>
        <v>0.13333333333333333</v>
      </c>
      <c r="G7">
        <f>+G6+E7</f>
        <v>5</v>
      </c>
      <c r="H7" s="2">
        <f>+G7/G$20</f>
        <v>3.596863534997482E-4</v>
      </c>
      <c r="I7" s="2">
        <f t="shared" ref="I7:I20" si="0">+F7-H7</f>
        <v>0.13297364697983358</v>
      </c>
    </row>
    <row r="8" spans="1:9" x14ac:dyDescent="0.6">
      <c r="A8" t="s">
        <v>6</v>
      </c>
      <c r="B8">
        <v>63</v>
      </c>
      <c r="D8">
        <f t="shared" ref="D8:D20" si="1">+D7+1</f>
        <v>3</v>
      </c>
      <c r="E8">
        <v>15</v>
      </c>
      <c r="F8" s="2">
        <f t="shared" ref="F8:F20" si="2">+D8/D$20</f>
        <v>0.2</v>
      </c>
      <c r="G8">
        <f t="shared" ref="G8:G20" si="3">+G7+E8</f>
        <v>20</v>
      </c>
      <c r="H8" s="2">
        <f t="shared" ref="H8:H20" si="4">+G8/G$20</f>
        <v>1.4387454139989928E-3</v>
      </c>
      <c r="I8" s="2">
        <f t="shared" si="0"/>
        <v>0.19856125458600102</v>
      </c>
    </row>
    <row r="9" spans="1:9" x14ac:dyDescent="0.6">
      <c r="A9" s="9" t="s">
        <v>12</v>
      </c>
      <c r="B9">
        <v>464</v>
      </c>
      <c r="D9">
        <f t="shared" si="1"/>
        <v>4</v>
      </c>
      <c r="E9">
        <v>37</v>
      </c>
      <c r="F9" s="2">
        <f t="shared" si="2"/>
        <v>0.26666666666666666</v>
      </c>
      <c r="G9">
        <f t="shared" si="3"/>
        <v>57</v>
      </c>
      <c r="H9" s="2">
        <f t="shared" si="4"/>
        <v>4.1004244298971301E-3</v>
      </c>
      <c r="I9" s="2">
        <f t="shared" si="0"/>
        <v>0.26256624223676955</v>
      </c>
    </row>
    <row r="10" spans="1:9" x14ac:dyDescent="0.6">
      <c r="A10" t="s">
        <v>7</v>
      </c>
      <c r="B10">
        <v>93</v>
      </c>
      <c r="D10">
        <f t="shared" si="1"/>
        <v>5</v>
      </c>
      <c r="E10">
        <v>63</v>
      </c>
      <c r="F10" s="2">
        <f t="shared" si="2"/>
        <v>0.33333333333333331</v>
      </c>
      <c r="G10">
        <f t="shared" si="3"/>
        <v>120</v>
      </c>
      <c r="H10" s="2">
        <f t="shared" si="4"/>
        <v>8.6324724839939564E-3</v>
      </c>
      <c r="I10" s="2">
        <f t="shared" si="0"/>
        <v>0.32470086084933936</v>
      </c>
    </row>
    <row r="11" spans="1:9" x14ac:dyDescent="0.6">
      <c r="A11" s="9" t="s">
        <v>15</v>
      </c>
      <c r="B11">
        <v>140</v>
      </c>
      <c r="D11">
        <f t="shared" si="1"/>
        <v>6</v>
      </c>
      <c r="E11">
        <v>65</v>
      </c>
      <c r="F11" s="2">
        <f t="shared" si="2"/>
        <v>0.4</v>
      </c>
      <c r="G11">
        <f t="shared" si="3"/>
        <v>185</v>
      </c>
      <c r="H11" s="2">
        <f t="shared" si="4"/>
        <v>1.3308395079490684E-2</v>
      </c>
      <c r="I11" s="2">
        <f t="shared" si="0"/>
        <v>0.38669160492050936</v>
      </c>
    </row>
    <row r="12" spans="1:9" x14ac:dyDescent="0.6">
      <c r="A12" t="s">
        <v>10</v>
      </c>
      <c r="B12">
        <v>65</v>
      </c>
      <c r="D12">
        <f t="shared" si="1"/>
        <v>7</v>
      </c>
      <c r="E12">
        <v>67</v>
      </c>
      <c r="F12" s="2">
        <f t="shared" si="2"/>
        <v>0.46666666666666667</v>
      </c>
      <c r="G12">
        <f t="shared" si="3"/>
        <v>252</v>
      </c>
      <c r="H12" s="2">
        <f t="shared" si="4"/>
        <v>1.8128192216387309E-2</v>
      </c>
      <c r="I12" s="2">
        <f t="shared" si="0"/>
        <v>0.44853847445027939</v>
      </c>
    </row>
    <row r="13" spans="1:9" x14ac:dyDescent="0.6">
      <c r="A13" s="9" t="s">
        <v>16</v>
      </c>
      <c r="B13">
        <v>339</v>
      </c>
      <c r="D13">
        <f t="shared" si="1"/>
        <v>8</v>
      </c>
      <c r="E13">
        <v>93</v>
      </c>
      <c r="F13" s="2">
        <f t="shared" si="2"/>
        <v>0.53333333333333333</v>
      </c>
      <c r="G13">
        <f t="shared" si="3"/>
        <v>345</v>
      </c>
      <c r="H13" s="2">
        <f t="shared" si="4"/>
        <v>2.4818358391482626E-2</v>
      </c>
      <c r="I13" s="2">
        <f t="shared" si="0"/>
        <v>0.50851497494185072</v>
      </c>
    </row>
    <row r="14" spans="1:9" x14ac:dyDescent="0.6">
      <c r="A14" t="s">
        <v>4</v>
      </c>
      <c r="B14">
        <v>1627</v>
      </c>
      <c r="D14">
        <f t="shared" si="1"/>
        <v>9</v>
      </c>
      <c r="E14">
        <v>140</v>
      </c>
      <c r="F14" s="2">
        <f t="shared" si="2"/>
        <v>0.6</v>
      </c>
      <c r="G14">
        <f t="shared" si="3"/>
        <v>485</v>
      </c>
      <c r="H14" s="2">
        <f t="shared" si="4"/>
        <v>3.4889576289475574E-2</v>
      </c>
      <c r="I14" s="2">
        <f t="shared" si="0"/>
        <v>0.56511042371052445</v>
      </c>
    </row>
    <row r="15" spans="1:9" x14ac:dyDescent="0.6">
      <c r="A15" s="9" t="s">
        <v>11</v>
      </c>
      <c r="B15">
        <v>168</v>
      </c>
      <c r="D15">
        <f t="shared" si="1"/>
        <v>10</v>
      </c>
      <c r="E15">
        <v>154</v>
      </c>
      <c r="F15" s="2">
        <f t="shared" si="2"/>
        <v>0.66666666666666663</v>
      </c>
      <c r="G15">
        <f t="shared" si="3"/>
        <v>639</v>
      </c>
      <c r="H15" s="2">
        <f t="shared" si="4"/>
        <v>4.596791597726782E-2</v>
      </c>
      <c r="I15" s="2">
        <f t="shared" si="0"/>
        <v>0.62069875068939884</v>
      </c>
    </row>
    <row r="16" spans="1:9" x14ac:dyDescent="0.6">
      <c r="A16" s="9" t="s">
        <v>13</v>
      </c>
      <c r="B16">
        <v>154</v>
      </c>
      <c r="D16">
        <f t="shared" si="1"/>
        <v>11</v>
      </c>
      <c r="E16">
        <v>168</v>
      </c>
      <c r="F16" s="2">
        <f t="shared" si="2"/>
        <v>0.73333333333333328</v>
      </c>
      <c r="G16">
        <f t="shared" si="3"/>
        <v>807</v>
      </c>
      <c r="H16" s="2">
        <f t="shared" si="4"/>
        <v>5.8053377454859362E-2</v>
      </c>
      <c r="I16" s="2">
        <f t="shared" si="0"/>
        <v>0.67527995587847389</v>
      </c>
    </row>
    <row r="17" spans="1:15" x14ac:dyDescent="0.6">
      <c r="A17" t="s">
        <v>8</v>
      </c>
      <c r="B17">
        <v>67</v>
      </c>
      <c r="D17">
        <f t="shared" si="1"/>
        <v>12</v>
      </c>
      <c r="E17">
        <v>339</v>
      </c>
      <c r="F17" s="2">
        <f t="shared" si="2"/>
        <v>0.8</v>
      </c>
      <c r="G17">
        <f t="shared" si="3"/>
        <v>1146</v>
      </c>
      <c r="H17" s="2">
        <f t="shared" si="4"/>
        <v>8.2440112222142287E-2</v>
      </c>
      <c r="I17" s="2">
        <f t="shared" si="0"/>
        <v>0.71755988777785773</v>
      </c>
    </row>
    <row r="18" spans="1:15" x14ac:dyDescent="0.6">
      <c r="A18" t="s">
        <v>9</v>
      </c>
      <c r="B18">
        <v>5</v>
      </c>
      <c r="D18">
        <f t="shared" si="1"/>
        <v>13</v>
      </c>
      <c r="E18">
        <v>464</v>
      </c>
      <c r="F18" s="2">
        <f t="shared" si="2"/>
        <v>0.8666666666666667</v>
      </c>
      <c r="G18">
        <f t="shared" si="3"/>
        <v>1610</v>
      </c>
      <c r="H18" s="2">
        <f t="shared" si="4"/>
        <v>0.11581900582691892</v>
      </c>
      <c r="I18" s="2">
        <f t="shared" si="0"/>
        <v>0.75084766083974774</v>
      </c>
    </row>
    <row r="19" spans="1:15" x14ac:dyDescent="0.6">
      <c r="A19" s="9" t="s">
        <v>14</v>
      </c>
      <c r="B19">
        <v>0</v>
      </c>
      <c r="D19">
        <f t="shared" si="1"/>
        <v>14</v>
      </c>
      <c r="E19">
        <v>1627</v>
      </c>
      <c r="F19" s="2">
        <f t="shared" si="2"/>
        <v>0.93333333333333335</v>
      </c>
      <c r="G19">
        <f t="shared" si="3"/>
        <v>3237</v>
      </c>
      <c r="H19" s="2">
        <f t="shared" si="4"/>
        <v>0.232860945255737</v>
      </c>
      <c r="I19" s="2">
        <f t="shared" si="0"/>
        <v>0.70047238807759638</v>
      </c>
    </row>
    <row r="20" spans="1:15" x14ac:dyDescent="0.6">
      <c r="A20" t="s">
        <v>5</v>
      </c>
      <c r="B20">
        <v>37</v>
      </c>
      <c r="D20">
        <f t="shared" si="1"/>
        <v>15</v>
      </c>
      <c r="E20">
        <v>10664</v>
      </c>
      <c r="F20" s="4">
        <f t="shared" si="2"/>
        <v>1</v>
      </c>
      <c r="G20">
        <f t="shared" si="3"/>
        <v>13901</v>
      </c>
      <c r="H20" s="4">
        <f t="shared" si="4"/>
        <v>1</v>
      </c>
      <c r="I20" s="4">
        <f t="shared" si="0"/>
        <v>0</v>
      </c>
    </row>
    <row r="21" spans="1:15" x14ac:dyDescent="0.6">
      <c r="E21">
        <f>SUM(E6:E20)</f>
        <v>13901</v>
      </c>
      <c r="F21" s="5">
        <f>SUM(F6:F19)</f>
        <v>7</v>
      </c>
    </row>
    <row r="22" spans="1:15" x14ac:dyDescent="0.6">
      <c r="H22" t="s">
        <v>27</v>
      </c>
      <c r="I22" s="5">
        <f>SUM(I6:I19)/F21</f>
        <v>0.90845468465783541</v>
      </c>
    </row>
    <row r="23" spans="1:15" x14ac:dyDescent="0.6">
      <c r="F23" s="5"/>
      <c r="I23" s="2"/>
    </row>
    <row r="24" spans="1:15" x14ac:dyDescent="0.6">
      <c r="F24" s="5"/>
      <c r="I24" s="2"/>
    </row>
    <row r="25" spans="1:15" x14ac:dyDescent="0.6">
      <c r="F25" s="5"/>
      <c r="I25" s="2"/>
    </row>
    <row r="26" spans="1:15" x14ac:dyDescent="0.6">
      <c r="F26" s="5"/>
      <c r="I26" s="2"/>
    </row>
    <row r="27" spans="1:15" x14ac:dyDescent="0.6">
      <c r="F27" s="5"/>
      <c r="I27" s="2"/>
    </row>
    <row r="28" spans="1:15" x14ac:dyDescent="0.6">
      <c r="F28" s="5"/>
      <c r="I28" s="2"/>
    </row>
    <row r="31" spans="1:15" x14ac:dyDescent="0.6">
      <c r="A31" t="s">
        <v>33</v>
      </c>
      <c r="D31" t="s">
        <v>36</v>
      </c>
    </row>
    <row r="32" spans="1:15" x14ac:dyDescent="0.6">
      <c r="A32" t="s">
        <v>34</v>
      </c>
      <c r="B32" t="s">
        <v>35</v>
      </c>
      <c r="D32" t="s">
        <v>19</v>
      </c>
      <c r="E32" t="s">
        <v>38</v>
      </c>
      <c r="F32" s="8" t="s">
        <v>48</v>
      </c>
      <c r="G32" t="s">
        <v>39</v>
      </c>
      <c r="H32" t="s">
        <v>46</v>
      </c>
      <c r="I32" t="s">
        <v>40</v>
      </c>
      <c r="J32" t="s">
        <v>41</v>
      </c>
      <c r="K32" t="s">
        <v>42</v>
      </c>
      <c r="L32" t="s">
        <v>43</v>
      </c>
      <c r="M32" t="s">
        <v>44</v>
      </c>
      <c r="N32" t="s">
        <v>45</v>
      </c>
      <c r="O32" s="8" t="s">
        <v>47</v>
      </c>
    </row>
    <row r="33" spans="1:15" x14ac:dyDescent="0.6">
      <c r="A33" s="6" t="s">
        <v>28</v>
      </c>
      <c r="B33">
        <v>327</v>
      </c>
      <c r="D33">
        <v>0</v>
      </c>
      <c r="E33">
        <v>0</v>
      </c>
      <c r="F33" s="8">
        <v>0</v>
      </c>
      <c r="G33">
        <f t="shared" ref="G33" si="5">+E33*D33</f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 s="8">
        <v>0</v>
      </c>
    </row>
    <row r="34" spans="1:15" x14ac:dyDescent="0.6">
      <c r="A34" s="6" t="s">
        <v>29</v>
      </c>
      <c r="B34">
        <v>558</v>
      </c>
      <c r="D34">
        <v>1.5</v>
      </c>
      <c r="E34">
        <v>327</v>
      </c>
      <c r="F34" s="8">
        <f>+E34/E$39</f>
        <v>0.32700000000000001</v>
      </c>
      <c r="G34" s="4">
        <f>+E34*D34</f>
        <v>490.5</v>
      </c>
      <c r="H34">
        <f>+E34+H33</f>
        <v>327</v>
      </c>
      <c r="I34" s="4">
        <f>+I33+G34</f>
        <v>490.5</v>
      </c>
      <c r="J34">
        <f>+H34/H$38</f>
        <v>0.32700000000000001</v>
      </c>
      <c r="K34" s="2">
        <f>+I34/I$38</f>
        <v>6.7012774096591302E-2</v>
      </c>
      <c r="L34">
        <f>+J34-J33</f>
        <v>0.32700000000000001</v>
      </c>
      <c r="M34" s="3">
        <f>+K34+K33</f>
        <v>6.7012774096591302E-2</v>
      </c>
      <c r="N34">
        <f>+L34*M34</f>
        <v>2.1913177129585355E-2</v>
      </c>
      <c r="O34" s="8">
        <f>+F34*M34</f>
        <v>2.1913177129585355E-2</v>
      </c>
    </row>
    <row r="35" spans="1:15" x14ac:dyDescent="0.6">
      <c r="A35" s="7" t="s">
        <v>31</v>
      </c>
      <c r="B35">
        <v>68</v>
      </c>
      <c r="D35">
        <v>6</v>
      </c>
      <c r="E35">
        <v>558</v>
      </c>
      <c r="F35" s="8">
        <f>+E35/E$39</f>
        <v>0.55800000000000005</v>
      </c>
      <c r="G35">
        <f>+E35*D35</f>
        <v>3348</v>
      </c>
      <c r="H35">
        <f>+E35+H34</f>
        <v>885</v>
      </c>
      <c r="I35" s="4">
        <f>+I34+G35</f>
        <v>3838.5</v>
      </c>
      <c r="J35">
        <f>+H35/H$38</f>
        <v>0.88500000000000001</v>
      </c>
      <c r="K35" s="2">
        <f>+I35/I$38</f>
        <v>0.52442106701277413</v>
      </c>
      <c r="L35">
        <f>+J35-J34</f>
        <v>0.55800000000000005</v>
      </c>
      <c r="M35" s="3">
        <f>+K35+K34</f>
        <v>0.59143384110936548</v>
      </c>
      <c r="N35">
        <f>+L35*M35</f>
        <v>0.33002008333902599</v>
      </c>
      <c r="O35" s="8">
        <f>+F35*M35</f>
        <v>0.33002008333902599</v>
      </c>
    </row>
    <row r="36" spans="1:15" x14ac:dyDescent="0.6">
      <c r="A36" t="s">
        <v>30</v>
      </c>
      <c r="B36">
        <v>32</v>
      </c>
      <c r="D36">
        <v>17</v>
      </c>
      <c r="E36">
        <v>68</v>
      </c>
      <c r="F36" s="8">
        <f>+E36/E$39</f>
        <v>6.8000000000000005E-2</v>
      </c>
      <c r="G36">
        <f>+E36*D36</f>
        <v>1156</v>
      </c>
      <c r="H36">
        <f>+E36+H35</f>
        <v>953</v>
      </c>
      <c r="I36" s="4">
        <f>+I35+G36</f>
        <v>4994.5</v>
      </c>
      <c r="J36">
        <f>+H36/H$38</f>
        <v>0.95299999999999996</v>
      </c>
      <c r="K36" s="2">
        <f>+I36/I$38</f>
        <v>0.68235535214153975</v>
      </c>
      <c r="L36">
        <f>+J36-J35</f>
        <v>6.7999999999999949E-2</v>
      </c>
      <c r="M36" s="3">
        <f>+K36+K35</f>
        <v>1.206776419154314</v>
      </c>
      <c r="N36">
        <f>+L36*M36</f>
        <v>8.2060796502493288E-2</v>
      </c>
      <c r="O36" s="8">
        <f>+F36*M36</f>
        <v>8.2060796502493358E-2</v>
      </c>
    </row>
    <row r="37" spans="1:15" x14ac:dyDescent="0.6">
      <c r="A37" s="6" t="s">
        <v>32</v>
      </c>
      <c r="B37">
        <v>15</v>
      </c>
      <c r="D37">
        <v>37.5</v>
      </c>
      <c r="E37">
        <v>32</v>
      </c>
      <c r="F37" s="8">
        <f>+E37/E$39</f>
        <v>3.2000000000000001E-2</v>
      </c>
      <c r="G37">
        <f>+E37*D37</f>
        <v>1200</v>
      </c>
      <c r="H37">
        <f>+E37+H36</f>
        <v>985</v>
      </c>
      <c r="I37" s="4">
        <f>+I36+G37</f>
        <v>6194.5</v>
      </c>
      <c r="J37">
        <f>+H37/H$38</f>
        <v>0.98499999999999999</v>
      </c>
      <c r="K37" s="2">
        <f>+I37/I$38</f>
        <v>0.84630097684268046</v>
      </c>
      <c r="L37">
        <f>+J37-J36</f>
        <v>3.2000000000000028E-2</v>
      </c>
      <c r="M37" s="3">
        <f>+K37+K36</f>
        <v>1.5286563289842201</v>
      </c>
      <c r="N37">
        <f>+L37*M37</f>
        <v>4.8917002527495083E-2</v>
      </c>
      <c r="O37" s="8">
        <f>+F37*M37</f>
        <v>4.8917002527495042E-2</v>
      </c>
    </row>
    <row r="38" spans="1:15" x14ac:dyDescent="0.6">
      <c r="A38">
        <v>100</v>
      </c>
      <c r="B38">
        <f>SUM(B33:B37)</f>
        <v>1000</v>
      </c>
      <c r="D38">
        <v>75</v>
      </c>
      <c r="E38">
        <v>15</v>
      </c>
      <c r="F38" s="8">
        <f>+E38/E$39</f>
        <v>1.4999999999999999E-2</v>
      </c>
      <c r="G38">
        <f>+E38*D38</f>
        <v>1125</v>
      </c>
      <c r="H38">
        <f>+E38+H37</f>
        <v>1000</v>
      </c>
      <c r="I38" s="4">
        <f>+I37+G38</f>
        <v>7319.5</v>
      </c>
      <c r="J38">
        <f>+H38/H$38</f>
        <v>1</v>
      </c>
      <c r="K38" s="2">
        <f>+I38/I$38</f>
        <v>1</v>
      </c>
      <c r="L38">
        <f>+J38-J37</f>
        <v>1.5000000000000013E-2</v>
      </c>
      <c r="M38" s="3">
        <f>+K38+K37</f>
        <v>1.8463009768426804</v>
      </c>
      <c r="N38">
        <f>+L38*M38</f>
        <v>2.769451465264023E-2</v>
      </c>
      <c r="O38" s="8">
        <f>+F38*M38</f>
        <v>2.7694514652640206E-2</v>
      </c>
    </row>
    <row r="39" spans="1:15" x14ac:dyDescent="0.6">
      <c r="E39">
        <f>SUM(E34:E38)</f>
        <v>1000</v>
      </c>
      <c r="N39" s="1">
        <f>SUM(N33:N38)</f>
        <v>0.51060557415123997</v>
      </c>
      <c r="O39" s="1">
        <f>SUM(O33:O38)</f>
        <v>0.51060557415123997</v>
      </c>
    </row>
    <row r="41" spans="1:15" x14ac:dyDescent="0.6">
      <c r="A41" t="s">
        <v>37</v>
      </c>
      <c r="M41" s="8">
        <f>1-N39</f>
        <v>0.48939442584876003</v>
      </c>
    </row>
    <row r="42" spans="1:15" x14ac:dyDescent="0.6">
      <c r="A42">
        <v>0</v>
      </c>
      <c r="B42">
        <v>3</v>
      </c>
      <c r="C42">
        <f>AVERAGE(A42:B42)</f>
        <v>1.5</v>
      </c>
    </row>
    <row r="43" spans="1:15" x14ac:dyDescent="0.6">
      <c r="A43">
        <v>3</v>
      </c>
      <c r="B43">
        <v>9</v>
      </c>
      <c r="C43">
        <f>AVERAGE(A43:B43)</f>
        <v>6</v>
      </c>
    </row>
    <row r="44" spans="1:15" x14ac:dyDescent="0.6">
      <c r="A44">
        <v>9</v>
      </c>
      <c r="B44">
        <v>25</v>
      </c>
      <c r="C44">
        <f>AVERAGE(A44:B44)</f>
        <v>17</v>
      </c>
    </row>
    <row r="45" spans="1:15" x14ac:dyDescent="0.6">
      <c r="A45">
        <v>25</v>
      </c>
      <c r="B45">
        <v>50</v>
      </c>
      <c r="C45">
        <f>AVERAGE(A45:B45)</f>
        <v>37.5</v>
      </c>
      <c r="M45" s="8">
        <f>1-O39</f>
        <v>0.48939442584876003</v>
      </c>
    </row>
    <row r="46" spans="1:15" x14ac:dyDescent="0.6">
      <c r="A46">
        <v>50</v>
      </c>
      <c r="B46">
        <v>100</v>
      </c>
      <c r="C46">
        <f>AVERAGE(A46:B46)</f>
        <v>75</v>
      </c>
    </row>
  </sheetData>
  <sortState ref="E6:E20">
    <sortCondition ref="E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2025-03-25T07:57:20Z</dcterms:created>
  <dcterms:modified xsi:type="dcterms:W3CDTF">2025-03-26T06:04:47Z</dcterms:modified>
</cp:coreProperties>
</file>