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 MAURI\DOVIER MAURIZIO\UNIVERSITA' TS CORSO IMPRENDITORE SOCIALE\0001 ANNO ACCADEMICO 2024- 2025\001 LEZIONI\"/>
    </mc:Choice>
  </mc:AlternateContent>
  <xr:revisionPtr revIDLastSave="0" documentId="13_ncr:1_{61CB01F2-7961-4735-9C53-91C8DDCE386D}" xr6:coauthVersionLast="47" xr6:coauthVersionMax="47" xr10:uidLastSave="{00000000-0000-0000-0000-000000000000}"/>
  <bookViews>
    <workbookView xWindow="28680" yWindow="-120" windowWidth="29040" windowHeight="15840" activeTab="1" xr2:uid="{41911904-5D0B-4296-A5FA-E4839AE3F0A6}"/>
  </bookViews>
  <sheets>
    <sheet name="Istruzioni" sheetId="6" r:id="rId1"/>
    <sheet name="DATI ROGETTO E FINANZIAMENTO" sheetId="1" r:id="rId2"/>
    <sheet name="BUSINESS PLAN" sheetId="4" r:id="rId3"/>
    <sheet name="ANALISI BEP" sheetId="5" r:id="rId4"/>
    <sheet name="ALTRI DATI" sheetId="3" r:id="rId5"/>
    <sheet name="piano ammo MUTUO" sheetId="2" r:id="rId6"/>
  </sheets>
  <externalReferences>
    <externalReference r:id="rId7"/>
  </externalReferences>
  <definedNames>
    <definedName name="_xlnm.Print_Area" localSheetId="2">'BUSINESS PLAN'!$A$1:$H$53</definedName>
    <definedName name="_xlnm.Print_Area" localSheetId="5">'piano ammo MUTUO'!$A$2:$G$74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H6" i="4" s="1"/>
  <c r="H31" i="4" s="1"/>
  <c r="E10" i="4"/>
  <c r="F6" i="2"/>
  <c r="G6" i="2" s="1"/>
  <c r="D63" i="4"/>
  <c r="D50" i="4"/>
  <c r="E35" i="4"/>
  <c r="F35" i="4"/>
  <c r="G35" i="4"/>
  <c r="H35" i="4"/>
  <c r="D35" i="4"/>
  <c r="D135" i="1"/>
  <c r="E135" i="1"/>
  <c r="F135" i="1"/>
  <c r="G135" i="1"/>
  <c r="D9" i="5"/>
  <c r="E9" i="5"/>
  <c r="F9" i="5"/>
  <c r="G9" i="5"/>
  <c r="C9" i="5"/>
  <c r="B2" i="5"/>
  <c r="C2" i="5"/>
  <c r="C11" i="5" s="1"/>
  <c r="D2" i="5"/>
  <c r="D11" i="5" s="1"/>
  <c r="E2" i="5"/>
  <c r="E11" i="5" s="1"/>
  <c r="F2" i="5"/>
  <c r="F11" i="5" s="1"/>
  <c r="G2" i="5"/>
  <c r="G11" i="5" s="1"/>
  <c r="B3" i="5"/>
  <c r="B4" i="5"/>
  <c r="C4" i="5"/>
  <c r="C13" i="5" s="1"/>
  <c r="D4" i="5"/>
  <c r="F4" i="5"/>
  <c r="F13" i="5" s="1"/>
  <c r="G4" i="5"/>
  <c r="G13" i="5" s="1"/>
  <c r="B5" i="5"/>
  <c r="B6" i="5"/>
  <c r="B7" i="5"/>
  <c r="C135" i="1"/>
  <c r="D133" i="1"/>
  <c r="E133" i="1"/>
  <c r="F133" i="1"/>
  <c r="G133" i="1"/>
  <c r="C133" i="1"/>
  <c r="C39" i="4"/>
  <c r="C45" i="4"/>
  <c r="H38" i="4"/>
  <c r="G38" i="4"/>
  <c r="F38" i="4"/>
  <c r="E38" i="4"/>
  <c r="E33" i="4"/>
  <c r="F33" i="4"/>
  <c r="G33" i="4"/>
  <c r="H33" i="4"/>
  <c r="E18" i="4"/>
  <c r="E46" i="4" s="1"/>
  <c r="F18" i="4"/>
  <c r="F46" i="4" s="1"/>
  <c r="G18" i="4"/>
  <c r="G46" i="4" s="1"/>
  <c r="H18" i="4"/>
  <c r="H46" i="4" s="1"/>
  <c r="D18" i="4"/>
  <c r="D46" i="4" s="1"/>
  <c r="E16" i="4"/>
  <c r="E44" i="4" s="1"/>
  <c r="F16" i="4"/>
  <c r="F44" i="4" s="1"/>
  <c r="G16" i="4"/>
  <c r="G44" i="4" s="1"/>
  <c r="H16" i="4"/>
  <c r="H44" i="4" s="1"/>
  <c r="D16" i="4"/>
  <c r="D15" i="4"/>
  <c r="D43" i="4" s="1"/>
  <c r="E14" i="4"/>
  <c r="E42" i="4" s="1"/>
  <c r="F14" i="4"/>
  <c r="F42" i="4" s="1"/>
  <c r="G14" i="4"/>
  <c r="H14" i="4"/>
  <c r="H42" i="4" s="1"/>
  <c r="D14" i="4"/>
  <c r="D42" i="4" s="1"/>
  <c r="E13" i="4"/>
  <c r="E41" i="4" s="1"/>
  <c r="F13" i="4"/>
  <c r="F41" i="4" s="1"/>
  <c r="G13" i="4"/>
  <c r="G41" i="4" s="1"/>
  <c r="H13" i="4"/>
  <c r="H41" i="4" s="1"/>
  <c r="D13" i="4"/>
  <c r="E12" i="4"/>
  <c r="E40" i="4" s="1"/>
  <c r="F12" i="4"/>
  <c r="F40" i="4" s="1"/>
  <c r="G12" i="4"/>
  <c r="G40" i="4" s="1"/>
  <c r="H12" i="4"/>
  <c r="H40" i="4" s="1"/>
  <c r="D12" i="4"/>
  <c r="D40" i="4" s="1"/>
  <c r="C21" i="4"/>
  <c r="C20" i="4"/>
  <c r="C8" i="4"/>
  <c r="E7" i="4"/>
  <c r="F7" i="4"/>
  <c r="G7" i="4"/>
  <c r="H7" i="4"/>
  <c r="D7" i="4"/>
  <c r="F10" i="4"/>
  <c r="G10" i="4"/>
  <c r="H10" i="4"/>
  <c r="D10" i="4"/>
  <c r="E9" i="4"/>
  <c r="F9" i="4"/>
  <c r="G9" i="4"/>
  <c r="H9" i="4"/>
  <c r="D9" i="4"/>
  <c r="E6" i="4"/>
  <c r="F6" i="4"/>
  <c r="G6" i="4"/>
  <c r="D6" i="4"/>
  <c r="D31" i="4" s="1"/>
  <c r="F34" i="4"/>
  <c r="E31" i="4"/>
  <c r="D30" i="4"/>
  <c r="C25" i="4"/>
  <c r="C24" i="4"/>
  <c r="C23" i="4"/>
  <c r="C22" i="4"/>
  <c r="G31" i="4"/>
  <c r="E5" i="4"/>
  <c r="E30" i="4" s="1"/>
  <c r="A128" i="1"/>
  <c r="C112" i="1"/>
  <c r="C95" i="1"/>
  <c r="D95" i="1" s="1"/>
  <c r="E33" i="3"/>
  <c r="H33" i="3"/>
  <c r="F31" i="3"/>
  <c r="D33" i="3"/>
  <c r="F33" i="3" s="1"/>
  <c r="D88" i="1"/>
  <c r="E88" i="1" s="1"/>
  <c r="F88" i="1" s="1"/>
  <c r="G88" i="1" s="1"/>
  <c r="G112" i="1" s="1"/>
  <c r="H15" i="4" s="1"/>
  <c r="H43" i="4" s="1"/>
  <c r="D83" i="1"/>
  <c r="E83" i="1" s="1"/>
  <c r="D29" i="3"/>
  <c r="F83" i="1" s="1"/>
  <c r="D28" i="3"/>
  <c r="C82" i="1" s="1"/>
  <c r="D82" i="1" s="1"/>
  <c r="E82" i="1" s="1"/>
  <c r="F82" i="1" s="1"/>
  <c r="G82" i="1" s="1"/>
  <c r="D23" i="3"/>
  <c r="D22" i="3"/>
  <c r="D21" i="3"/>
  <c r="D20" i="3"/>
  <c r="D19" i="3"/>
  <c r="D18" i="3"/>
  <c r="D17" i="3"/>
  <c r="D16" i="3"/>
  <c r="D14" i="3"/>
  <c r="B7" i="3"/>
  <c r="B10" i="3" s="1"/>
  <c r="D9" i="3"/>
  <c r="D8" i="3"/>
  <c r="D4" i="3"/>
  <c r="D62" i="1"/>
  <c r="E62" i="1" s="1"/>
  <c r="F62" i="1" s="1"/>
  <c r="G62" i="1" s="1"/>
  <c r="D58" i="1"/>
  <c r="D69" i="1" s="1"/>
  <c r="D93" i="1" s="1"/>
  <c r="E58" i="1"/>
  <c r="E69" i="1" s="1"/>
  <c r="E93" i="1" s="1"/>
  <c r="F58" i="1"/>
  <c r="F69" i="1" s="1"/>
  <c r="F93" i="1" s="1"/>
  <c r="G58" i="1"/>
  <c r="G69" i="1" s="1"/>
  <c r="G93" i="1" s="1"/>
  <c r="C58" i="1"/>
  <c r="C69" i="1" s="1"/>
  <c r="C93" i="1" s="1"/>
  <c r="D49" i="1"/>
  <c r="D55" i="1" s="1"/>
  <c r="D67" i="1" s="1"/>
  <c r="D76" i="1" s="1"/>
  <c r="D80" i="1" s="1"/>
  <c r="D86" i="1" s="1"/>
  <c r="D91" i="1" s="1"/>
  <c r="D100" i="1" s="1"/>
  <c r="D107" i="1" s="1"/>
  <c r="E49" i="1"/>
  <c r="E55" i="1" s="1"/>
  <c r="E67" i="1" s="1"/>
  <c r="E76" i="1" s="1"/>
  <c r="E80" i="1" s="1"/>
  <c r="E86" i="1" s="1"/>
  <c r="E91" i="1" s="1"/>
  <c r="E100" i="1" s="1"/>
  <c r="E107" i="1" s="1"/>
  <c r="F49" i="1"/>
  <c r="F55" i="1" s="1"/>
  <c r="F67" i="1" s="1"/>
  <c r="F76" i="1" s="1"/>
  <c r="F80" i="1" s="1"/>
  <c r="F86" i="1" s="1"/>
  <c r="F91" i="1" s="1"/>
  <c r="F100" i="1" s="1"/>
  <c r="F107" i="1" s="1"/>
  <c r="G49" i="1"/>
  <c r="G55" i="1" s="1"/>
  <c r="G67" i="1" s="1"/>
  <c r="G76" i="1" s="1"/>
  <c r="G80" i="1" s="1"/>
  <c r="G86" i="1" s="1"/>
  <c r="G91" i="1" s="1"/>
  <c r="G100" i="1" s="1"/>
  <c r="G107" i="1" s="1"/>
  <c r="C49" i="1"/>
  <c r="C55" i="1" s="1"/>
  <c r="C67" i="1" s="1"/>
  <c r="C76" i="1" s="1"/>
  <c r="C80" i="1" s="1"/>
  <c r="C86" i="1" s="1"/>
  <c r="C91" i="1" s="1"/>
  <c r="C100" i="1" s="1"/>
  <c r="C107" i="1" s="1"/>
  <c r="B75" i="2"/>
  <c r="B76" i="2" s="1"/>
  <c r="B74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F9" i="2"/>
  <c r="J38" i="1"/>
  <c r="J39" i="1"/>
  <c r="J40" i="1"/>
  <c r="J41" i="1"/>
  <c r="J42" i="1"/>
  <c r="I33" i="1"/>
  <c r="I34" i="1" s="1"/>
  <c r="I35" i="1" s="1"/>
  <c r="I36" i="1" s="1"/>
  <c r="I37" i="1" s="1"/>
  <c r="H33" i="1"/>
  <c r="H34" i="1" s="1"/>
  <c r="G33" i="1"/>
  <c r="G34" i="1" s="1"/>
  <c r="F33" i="1"/>
  <c r="F34" i="1" s="1"/>
  <c r="E33" i="1"/>
  <c r="E34" i="1" s="1"/>
  <c r="E35" i="1" s="1"/>
  <c r="E36" i="1" s="1"/>
  <c r="E37" i="1" s="1"/>
  <c r="D33" i="1"/>
  <c r="C33" i="1"/>
  <c r="J6" i="1"/>
  <c r="D23" i="1" s="1"/>
  <c r="J7" i="1"/>
  <c r="E24" i="1" s="1"/>
  <c r="J8" i="1"/>
  <c r="F23" i="1" s="1"/>
  <c r="J9" i="1"/>
  <c r="G24" i="1" s="1"/>
  <c r="J10" i="1"/>
  <c r="J11" i="1"/>
  <c r="J12" i="1"/>
  <c r="J13" i="1"/>
  <c r="J14" i="1"/>
  <c r="J5" i="1"/>
  <c r="C23" i="1" s="1"/>
  <c r="D33" i="4" s="1"/>
  <c r="I15" i="1"/>
  <c r="C15" i="1"/>
  <c r="D45" i="1"/>
  <c r="E45" i="1"/>
  <c r="F45" i="1"/>
  <c r="G45" i="1"/>
  <c r="C45" i="1"/>
  <c r="E15" i="1"/>
  <c r="F15" i="1"/>
  <c r="G15" i="1"/>
  <c r="H15" i="1"/>
  <c r="D15" i="1"/>
  <c r="D38" i="4" l="1"/>
  <c r="E63" i="4"/>
  <c r="C46" i="4"/>
  <c r="D13" i="5"/>
  <c r="F40" i="5"/>
  <c r="F48" i="5"/>
  <c r="F54" i="5"/>
  <c r="F41" i="5"/>
  <c r="F49" i="5"/>
  <c r="F42" i="5"/>
  <c r="F50" i="5"/>
  <c r="F46" i="5"/>
  <c r="F53" i="5"/>
  <c r="F43" i="5"/>
  <c r="F39" i="5"/>
  <c r="F44" i="5"/>
  <c r="F52" i="5"/>
  <c r="F45" i="5"/>
  <c r="F51" i="5"/>
  <c r="F47" i="5"/>
  <c r="E4" i="5"/>
  <c r="E13" i="5" s="1"/>
  <c r="G11" i="4"/>
  <c r="C10" i="4"/>
  <c r="E11" i="4"/>
  <c r="C32" i="4"/>
  <c r="C9" i="4"/>
  <c r="C14" i="4"/>
  <c r="C16" i="4"/>
  <c r="C13" i="4"/>
  <c r="C6" i="4"/>
  <c r="C7" i="4"/>
  <c r="C40" i="4"/>
  <c r="G42" i="4"/>
  <c r="C42" i="4" s="1"/>
  <c r="D41" i="4"/>
  <c r="C33" i="4"/>
  <c r="D44" i="4"/>
  <c r="C44" i="4" s="1"/>
  <c r="C38" i="4"/>
  <c r="C18" i="4"/>
  <c r="C12" i="4"/>
  <c r="G36" i="4"/>
  <c r="H36" i="4"/>
  <c r="D36" i="4"/>
  <c r="D11" i="4"/>
  <c r="F11" i="4"/>
  <c r="H11" i="4"/>
  <c r="F31" i="4"/>
  <c r="C31" i="4" s="1"/>
  <c r="F5" i="4"/>
  <c r="F63" i="4" s="1"/>
  <c r="E36" i="4"/>
  <c r="E112" i="1"/>
  <c r="F15" i="4" s="1"/>
  <c r="F43" i="4" s="1"/>
  <c r="F49" i="4" s="1"/>
  <c r="D112" i="1"/>
  <c r="E15" i="4" s="1"/>
  <c r="E43" i="4" s="1"/>
  <c r="E49" i="4" s="1"/>
  <c r="E56" i="4" s="1"/>
  <c r="F112" i="1"/>
  <c r="G15" i="4" s="1"/>
  <c r="G43" i="4" s="1"/>
  <c r="G49" i="4" s="1"/>
  <c r="C96" i="1"/>
  <c r="C115" i="1" s="1"/>
  <c r="E95" i="1"/>
  <c r="D96" i="1"/>
  <c r="D115" i="1" s="1"/>
  <c r="G33" i="3"/>
  <c r="D7" i="3"/>
  <c r="D10" i="3" s="1"/>
  <c r="C72" i="1" s="1"/>
  <c r="C84" i="1"/>
  <c r="C111" i="1" s="1"/>
  <c r="F84" i="1"/>
  <c r="F111" i="1" s="1"/>
  <c r="E84" i="1"/>
  <c r="E111" i="1" s="1"/>
  <c r="D84" i="1"/>
  <c r="D111" i="1" s="1"/>
  <c r="G83" i="1"/>
  <c r="G84" i="1" s="1"/>
  <c r="G111" i="1" s="1"/>
  <c r="G64" i="1"/>
  <c r="G105" i="1" s="1"/>
  <c r="G134" i="1" s="1"/>
  <c r="G3" i="5" s="1"/>
  <c r="G12" i="5" s="1"/>
  <c r="C64" i="1"/>
  <c r="C101" i="1" s="1"/>
  <c r="C105" i="1" s="1"/>
  <c r="C134" i="1" s="1"/>
  <c r="C3" i="5" s="1"/>
  <c r="C12" i="5" s="1"/>
  <c r="D54" i="5" s="1"/>
  <c r="D64" i="1"/>
  <c r="D101" i="1" s="1"/>
  <c r="D105" i="1" s="1"/>
  <c r="D134" i="1" s="1"/>
  <c r="D3" i="5" s="1"/>
  <c r="D12" i="5" s="1"/>
  <c r="F64" i="1"/>
  <c r="F101" i="1" s="1"/>
  <c r="F105" i="1" s="1"/>
  <c r="F134" i="1" s="1"/>
  <c r="F3" i="5" s="1"/>
  <c r="F12" i="5" s="1"/>
  <c r="E64" i="1"/>
  <c r="E101" i="1" s="1"/>
  <c r="E105" i="1" s="1"/>
  <c r="E134" i="1" s="1"/>
  <c r="E3" i="5" s="1"/>
  <c r="E12" i="5" s="1"/>
  <c r="J33" i="1"/>
  <c r="C46" i="1" s="1"/>
  <c r="C117" i="1" s="1"/>
  <c r="D17" i="4" s="1"/>
  <c r="D24" i="3"/>
  <c r="C78" i="1" s="1"/>
  <c r="C24" i="1"/>
  <c r="B77" i="2"/>
  <c r="A76" i="2"/>
  <c r="A75" i="2"/>
  <c r="H35" i="1"/>
  <c r="H36" i="1" s="1"/>
  <c r="H37" i="1" s="1"/>
  <c r="E43" i="1"/>
  <c r="F35" i="1"/>
  <c r="F36" i="1" s="1"/>
  <c r="F37" i="1" s="1"/>
  <c r="C34" i="1"/>
  <c r="G35" i="1"/>
  <c r="G36" i="1" s="1"/>
  <c r="G37" i="1" s="1"/>
  <c r="D34" i="1"/>
  <c r="D35" i="1" s="1"/>
  <c r="D36" i="1" s="1"/>
  <c r="D37" i="1" s="1"/>
  <c r="I43" i="1"/>
  <c r="F24" i="1"/>
  <c r="F26" i="1" s="1"/>
  <c r="F28" i="1" s="1"/>
  <c r="D24" i="1"/>
  <c r="D26" i="1" s="1"/>
  <c r="D28" i="1" s="1"/>
  <c r="E23" i="1"/>
  <c r="E26" i="1" s="1"/>
  <c r="E28" i="1" s="1"/>
  <c r="J15" i="1"/>
  <c r="G23" i="1"/>
  <c r="G26" i="1" s="1"/>
  <c r="G28" i="1" s="1"/>
  <c r="D49" i="4" l="1"/>
  <c r="D52" i="5"/>
  <c r="D40" i="5"/>
  <c r="D42" i="5"/>
  <c r="D48" i="5"/>
  <c r="D50" i="5"/>
  <c r="D44" i="5"/>
  <c r="D41" i="5"/>
  <c r="D45" i="5"/>
  <c r="D49" i="5"/>
  <c r="D53" i="5"/>
  <c r="D51" i="5"/>
  <c r="D46" i="5"/>
  <c r="D43" i="5"/>
  <c r="D47" i="5"/>
  <c r="D39" i="5"/>
  <c r="F5" i="2"/>
  <c r="F10" i="2" s="1"/>
  <c r="F11" i="2" s="1"/>
  <c r="F12" i="2" s="1"/>
  <c r="D34" i="4"/>
  <c r="C34" i="4" s="1"/>
  <c r="C41" i="4"/>
  <c r="G56" i="4"/>
  <c r="C43" i="4"/>
  <c r="C15" i="4"/>
  <c r="C11" i="4"/>
  <c r="D56" i="4"/>
  <c r="E55" i="4" s="1"/>
  <c r="E57" i="4" s="1"/>
  <c r="H49" i="4"/>
  <c r="H56" i="4" s="1"/>
  <c r="F30" i="4"/>
  <c r="G5" i="4"/>
  <c r="G63" i="4" s="1"/>
  <c r="F36" i="4"/>
  <c r="F56" i="4" s="1"/>
  <c r="D78" i="1"/>
  <c r="C110" i="1"/>
  <c r="C113" i="1" s="1"/>
  <c r="F95" i="1"/>
  <c r="E96" i="1"/>
  <c r="E115" i="1" s="1"/>
  <c r="D72" i="1"/>
  <c r="D73" i="1" s="1"/>
  <c r="D108" i="1" s="1"/>
  <c r="D109" i="1" s="1"/>
  <c r="C73" i="1"/>
  <c r="C108" i="1" s="1"/>
  <c r="C109" i="1" s="1"/>
  <c r="C26" i="1"/>
  <c r="C28" i="1" s="1"/>
  <c r="G43" i="1"/>
  <c r="H43" i="1"/>
  <c r="B78" i="2"/>
  <c r="A77" i="2"/>
  <c r="F43" i="1"/>
  <c r="D43" i="1"/>
  <c r="C35" i="1"/>
  <c r="J34" i="1"/>
  <c r="C15" i="2" l="1"/>
  <c r="D37" i="4"/>
  <c r="F55" i="4"/>
  <c r="F57" i="4" s="1"/>
  <c r="E50" i="4"/>
  <c r="D15" i="2"/>
  <c r="C16" i="2" s="1"/>
  <c r="E16" i="2" s="1"/>
  <c r="E37" i="4"/>
  <c r="C49" i="4"/>
  <c r="C36" i="4"/>
  <c r="G30" i="4"/>
  <c r="H5" i="4"/>
  <c r="H63" i="4" s="1"/>
  <c r="C114" i="1"/>
  <c r="C116" i="1" s="1"/>
  <c r="C120" i="1" s="1"/>
  <c r="C127" i="1" s="1"/>
  <c r="E78" i="1"/>
  <c r="D110" i="1"/>
  <c r="D113" i="1" s="1"/>
  <c r="G95" i="1"/>
  <c r="G96" i="1" s="1"/>
  <c r="G115" i="1" s="1"/>
  <c r="F96" i="1"/>
  <c r="F115" i="1" s="1"/>
  <c r="E72" i="1"/>
  <c r="E15" i="2"/>
  <c r="B79" i="2"/>
  <c r="A78" i="2"/>
  <c r="D46" i="1"/>
  <c r="D117" i="1" s="1"/>
  <c r="E17" i="4" s="1"/>
  <c r="C36" i="1"/>
  <c r="J35" i="1"/>
  <c r="E46" i="1" s="1"/>
  <c r="E117" i="1" s="1"/>
  <c r="F17" i="4" s="1"/>
  <c r="F50" i="4" l="1"/>
  <c r="G55" i="4"/>
  <c r="G57" i="4" s="1"/>
  <c r="D16" i="2"/>
  <c r="C17" i="2" s="1"/>
  <c r="E17" i="2" s="1"/>
  <c r="F15" i="2"/>
  <c r="H12" i="2" s="1"/>
  <c r="C51" i="1" s="1"/>
  <c r="D48" i="4" s="1"/>
  <c r="D114" i="1"/>
  <c r="D116" i="1" s="1"/>
  <c r="H55" i="4"/>
  <c r="H57" i="4" s="1"/>
  <c r="H50" i="4" s="1"/>
  <c r="G50" i="4"/>
  <c r="F37" i="4"/>
  <c r="H30" i="4"/>
  <c r="D120" i="1"/>
  <c r="F78" i="1"/>
  <c r="E110" i="1"/>
  <c r="E113" i="1" s="1"/>
  <c r="F72" i="1"/>
  <c r="E73" i="1"/>
  <c r="E108" i="1" s="1"/>
  <c r="E109" i="1" s="1"/>
  <c r="E114" i="1" s="1"/>
  <c r="E116" i="1" s="1"/>
  <c r="E120" i="1" s="1"/>
  <c r="G15" i="2"/>
  <c r="H11" i="2" s="1"/>
  <c r="C50" i="1" s="1"/>
  <c r="C124" i="1" s="1"/>
  <c r="C125" i="1" s="1"/>
  <c r="B80" i="2"/>
  <c r="A79" i="2"/>
  <c r="C37" i="1"/>
  <c r="J36" i="1"/>
  <c r="F46" i="1" s="1"/>
  <c r="F117" i="1" s="1"/>
  <c r="G17" i="4" s="1"/>
  <c r="F16" i="2" l="1"/>
  <c r="I12" i="2" s="1"/>
  <c r="D51" i="1" s="1"/>
  <c r="E48" i="4" s="1"/>
  <c r="D17" i="2"/>
  <c r="C18" i="2" s="1"/>
  <c r="E18" i="2" s="1"/>
  <c r="D19" i="4"/>
  <c r="C126" i="1"/>
  <c r="E127" i="1"/>
  <c r="D127" i="1"/>
  <c r="G78" i="1"/>
  <c r="G110" i="1" s="1"/>
  <c r="G113" i="1" s="1"/>
  <c r="F110" i="1"/>
  <c r="F113" i="1" s="1"/>
  <c r="G72" i="1"/>
  <c r="G73" i="1" s="1"/>
  <c r="G108" i="1" s="1"/>
  <c r="G109" i="1" s="1"/>
  <c r="F73" i="1"/>
  <c r="F108" i="1" s="1"/>
  <c r="F109" i="1" s="1"/>
  <c r="F114" i="1" s="1"/>
  <c r="F116" i="1" s="1"/>
  <c r="F120" i="1" s="1"/>
  <c r="C52" i="1"/>
  <c r="B81" i="2"/>
  <c r="A80" i="2"/>
  <c r="J37" i="1"/>
  <c r="C43" i="1"/>
  <c r="G16" i="2" l="1"/>
  <c r="I11" i="2" s="1"/>
  <c r="D50" i="1" s="1"/>
  <c r="D18" i="2"/>
  <c r="C19" i="2" s="1"/>
  <c r="D19" i="2" s="1"/>
  <c r="C20" i="2" s="1"/>
  <c r="F17" i="2"/>
  <c r="J12" i="2" s="1"/>
  <c r="E51" i="1" s="1"/>
  <c r="F48" i="4" s="1"/>
  <c r="C128" i="1"/>
  <c r="C129" i="1" s="1"/>
  <c r="D47" i="4"/>
  <c r="D52" i="4" s="1"/>
  <c r="D53" i="4" s="1"/>
  <c r="D65" i="4" s="1"/>
  <c r="D26" i="4"/>
  <c r="D52" i="1"/>
  <c r="D124" i="1"/>
  <c r="D125" i="1" s="1"/>
  <c r="F127" i="1"/>
  <c r="G37" i="4"/>
  <c r="G114" i="1"/>
  <c r="G116" i="1" s="1"/>
  <c r="G17" i="2"/>
  <c r="J11" i="2" s="1"/>
  <c r="E50" i="1" s="1"/>
  <c r="B82" i="2"/>
  <c r="A81" i="2"/>
  <c r="G46" i="1"/>
  <c r="G117" i="1" s="1"/>
  <c r="H17" i="4" s="1"/>
  <c r="C17" i="4" s="1"/>
  <c r="J43" i="1"/>
  <c r="E19" i="2" l="1"/>
  <c r="F18" i="2"/>
  <c r="D27" i="4"/>
  <c r="D28" i="4" s="1"/>
  <c r="D64" i="4" s="1"/>
  <c r="C136" i="1"/>
  <c r="C130" i="1"/>
  <c r="E19" i="4"/>
  <c r="D126" i="1"/>
  <c r="E52" i="1"/>
  <c r="E124" i="1"/>
  <c r="E125" i="1" s="1"/>
  <c r="G120" i="1"/>
  <c r="E20" i="2"/>
  <c r="D20" i="2"/>
  <c r="C21" i="2" s="1"/>
  <c r="K12" i="2"/>
  <c r="F51" i="1" s="1"/>
  <c r="G48" i="4" s="1"/>
  <c r="G18" i="2"/>
  <c r="F19" i="2"/>
  <c r="L12" i="2" s="1"/>
  <c r="G51" i="1" s="1"/>
  <c r="H48" i="4" s="1"/>
  <c r="B83" i="2"/>
  <c r="A82" i="2"/>
  <c r="E47" i="4" l="1"/>
  <c r="E26" i="4"/>
  <c r="C5" i="5"/>
  <c r="C14" i="5" s="1"/>
  <c r="C137" i="1"/>
  <c r="C48" i="4"/>
  <c r="D128" i="1"/>
  <c r="D129" i="1" s="1"/>
  <c r="D130" i="1" s="1"/>
  <c r="F19" i="4"/>
  <c r="E126" i="1"/>
  <c r="G127" i="1"/>
  <c r="G19" i="2"/>
  <c r="L11" i="2" s="1"/>
  <c r="G50" i="1" s="1"/>
  <c r="E21" i="2"/>
  <c r="D21" i="2"/>
  <c r="C22" i="2" s="1"/>
  <c r="K11" i="2"/>
  <c r="F50" i="1" s="1"/>
  <c r="B84" i="2"/>
  <c r="A83" i="2"/>
  <c r="F20" i="2"/>
  <c r="M12" i="2" s="1"/>
  <c r="F52" i="1" l="1"/>
  <c r="F124" i="1"/>
  <c r="F125" i="1" s="1"/>
  <c r="C138" i="1"/>
  <c r="C7" i="5" s="1"/>
  <c r="C6" i="5"/>
  <c r="E39" i="5"/>
  <c r="G39" i="5" s="1"/>
  <c r="H39" i="5" s="1"/>
  <c r="E51" i="5"/>
  <c r="G51" i="5" s="1"/>
  <c r="H51" i="5" s="1"/>
  <c r="E42" i="5"/>
  <c r="G42" i="5" s="1"/>
  <c r="H42" i="5" s="1"/>
  <c r="E44" i="5"/>
  <c r="G44" i="5" s="1"/>
  <c r="H44" i="5" s="1"/>
  <c r="E40" i="5"/>
  <c r="G40" i="5" s="1"/>
  <c r="H40" i="5" s="1"/>
  <c r="E45" i="5"/>
  <c r="G45" i="5" s="1"/>
  <c r="H45" i="5" s="1"/>
  <c r="E48" i="5"/>
  <c r="G48" i="5" s="1"/>
  <c r="H48" i="5" s="1"/>
  <c r="E46" i="5"/>
  <c r="G46" i="5" s="1"/>
  <c r="H46" i="5" s="1"/>
  <c r="C15" i="5"/>
  <c r="E41" i="5"/>
  <c r="G41" i="5" s="1"/>
  <c r="H41" i="5" s="1"/>
  <c r="E47" i="5"/>
  <c r="G47" i="5" s="1"/>
  <c r="H47" i="5" s="1"/>
  <c r="E52" i="5"/>
  <c r="G52" i="5" s="1"/>
  <c r="H52" i="5" s="1"/>
  <c r="E53" i="5"/>
  <c r="G53" i="5" s="1"/>
  <c r="H53" i="5" s="1"/>
  <c r="E54" i="5"/>
  <c r="G54" i="5" s="1"/>
  <c r="H54" i="5" s="1"/>
  <c r="E43" i="5"/>
  <c r="G43" i="5" s="1"/>
  <c r="H43" i="5" s="1"/>
  <c r="E49" i="5"/>
  <c r="G49" i="5" s="1"/>
  <c r="H49" i="5" s="1"/>
  <c r="E50" i="5"/>
  <c r="G50" i="5" s="1"/>
  <c r="H50" i="5" s="1"/>
  <c r="E27" i="4"/>
  <c r="E28" i="4" s="1"/>
  <c r="E64" i="4" s="1"/>
  <c r="D136" i="1"/>
  <c r="G52" i="1"/>
  <c r="G124" i="1"/>
  <c r="G125" i="1" s="1"/>
  <c r="E128" i="1"/>
  <c r="E129" i="1" s="1"/>
  <c r="E130" i="1" s="1"/>
  <c r="F47" i="4"/>
  <c r="F52" i="4" s="1"/>
  <c r="F53" i="4" s="1"/>
  <c r="F26" i="4"/>
  <c r="E52" i="4"/>
  <c r="E53" i="4" s="1"/>
  <c r="E65" i="4" s="1"/>
  <c r="C50" i="4"/>
  <c r="G20" i="2"/>
  <c r="M11" i="2" s="1"/>
  <c r="F21" i="2"/>
  <c r="G21" i="2" s="1"/>
  <c r="E22" i="2"/>
  <c r="D22" i="2"/>
  <c r="C23" i="2" s="1"/>
  <c r="B85" i="2"/>
  <c r="A84" i="2"/>
  <c r="D137" i="1" l="1"/>
  <c r="D5" i="5"/>
  <c r="D14" i="5" s="1"/>
  <c r="D15" i="5" s="1"/>
  <c r="F65" i="4"/>
  <c r="F27" i="4"/>
  <c r="F28" i="4" s="1"/>
  <c r="E136" i="1"/>
  <c r="G19" i="4"/>
  <c r="F126" i="1"/>
  <c r="H19" i="4"/>
  <c r="G126" i="1"/>
  <c r="G128" i="1" s="1"/>
  <c r="G129" i="1" s="1"/>
  <c r="H27" i="4" s="1"/>
  <c r="H37" i="4"/>
  <c r="C35" i="4"/>
  <c r="C37" i="4" s="1"/>
  <c r="N11" i="2"/>
  <c r="B86" i="2"/>
  <c r="A85" i="2"/>
  <c r="E23" i="2"/>
  <c r="D23" i="2"/>
  <c r="C24" i="2" s="1"/>
  <c r="F22" i="2"/>
  <c r="O12" i="2" s="1"/>
  <c r="N12" i="2"/>
  <c r="G136" i="1" l="1"/>
  <c r="G137" i="1" s="1"/>
  <c r="H47" i="4"/>
  <c r="H26" i="4"/>
  <c r="G47" i="4"/>
  <c r="G26" i="4"/>
  <c r="C19" i="4"/>
  <c r="C26" i="4" s="1"/>
  <c r="D138" i="1"/>
  <c r="D7" i="5" s="1"/>
  <c r="D6" i="5"/>
  <c r="E5" i="5"/>
  <c r="E14" i="5" s="1"/>
  <c r="E15" i="5" s="1"/>
  <c r="E137" i="1"/>
  <c r="G130" i="1"/>
  <c r="F128" i="1"/>
  <c r="F129" i="1" s="1"/>
  <c r="F130" i="1" s="1"/>
  <c r="F64" i="4"/>
  <c r="H28" i="4"/>
  <c r="G22" i="2"/>
  <c r="O11" i="2" s="1"/>
  <c r="D24" i="2"/>
  <c r="C25" i="2" s="1"/>
  <c r="E24" i="2"/>
  <c r="F23" i="2"/>
  <c r="P12" i="2" s="1"/>
  <c r="B87" i="2"/>
  <c r="A86" i="2"/>
  <c r="G5" i="5" l="1"/>
  <c r="G14" i="5" s="1"/>
  <c r="G15" i="5" s="1"/>
  <c r="G27" i="4"/>
  <c r="F136" i="1"/>
  <c r="G52" i="4"/>
  <c r="G53" i="4" s="1"/>
  <c r="G65" i="4" s="1"/>
  <c r="C47" i="4"/>
  <c r="E6" i="5"/>
  <c r="E138" i="1"/>
  <c r="E7" i="5" s="1"/>
  <c r="G138" i="1"/>
  <c r="G7" i="5" s="1"/>
  <c r="G6" i="5"/>
  <c r="B88" i="2"/>
  <c r="A87" i="2"/>
  <c r="G23" i="2"/>
  <c r="P11" i="2" s="1"/>
  <c r="F24" i="2"/>
  <c r="Q12" i="2" s="1"/>
  <c r="E25" i="2"/>
  <c r="D25" i="2"/>
  <c r="C26" i="2" s="1"/>
  <c r="F5" i="5" l="1"/>
  <c r="F14" i="5" s="1"/>
  <c r="F15" i="5" s="1"/>
  <c r="F137" i="1"/>
  <c r="G28" i="4"/>
  <c r="C27" i="4"/>
  <c r="C28" i="4" s="1"/>
  <c r="G24" i="2"/>
  <c r="Q11" i="2" s="1"/>
  <c r="E26" i="2"/>
  <c r="D26" i="2"/>
  <c r="C27" i="2" s="1"/>
  <c r="F25" i="2"/>
  <c r="G25" i="2" s="1"/>
  <c r="B89" i="2"/>
  <c r="A88" i="2"/>
  <c r="H51" i="4" l="1"/>
  <c r="G64" i="4"/>
  <c r="H64" i="4" s="1"/>
  <c r="F6" i="5"/>
  <c r="F138" i="1"/>
  <c r="F7" i="5" s="1"/>
  <c r="B90" i="2"/>
  <c r="A89" i="2"/>
  <c r="E27" i="2"/>
  <c r="D27" i="2"/>
  <c r="C28" i="2" s="1"/>
  <c r="F26" i="2"/>
  <c r="G26" i="2" s="1"/>
  <c r="C51" i="4" l="1"/>
  <c r="C52" i="4" s="1"/>
  <c r="C53" i="4" s="1"/>
  <c r="H52" i="4"/>
  <c r="H53" i="4" s="1"/>
  <c r="H65" i="4" s="1"/>
  <c r="E28" i="2"/>
  <c r="D28" i="2"/>
  <c r="C29" i="2" s="1"/>
  <c r="F27" i="2"/>
  <c r="G27" i="2" s="1"/>
  <c r="B91" i="2"/>
  <c r="A90" i="2"/>
  <c r="B92" i="2" l="1"/>
  <c r="A91" i="2"/>
  <c r="E29" i="2"/>
  <c r="D29" i="2"/>
  <c r="C30" i="2" s="1"/>
  <c r="F28" i="2"/>
  <c r="G28" i="2" s="1"/>
  <c r="F29" i="2" l="1"/>
  <c r="G29" i="2" s="1"/>
  <c r="E30" i="2"/>
  <c r="D30" i="2"/>
  <c r="C31" i="2" s="1"/>
  <c r="B93" i="2"/>
  <c r="A92" i="2"/>
  <c r="F30" i="2" l="1"/>
  <c r="G30" i="2" s="1"/>
  <c r="B94" i="2"/>
  <c r="A93" i="2"/>
  <c r="E31" i="2"/>
  <c r="D31" i="2"/>
  <c r="C32" i="2" s="1"/>
  <c r="E32" i="2" l="1"/>
  <c r="D32" i="2"/>
  <c r="C33" i="2" s="1"/>
  <c r="B95" i="2"/>
  <c r="A94" i="2"/>
  <c r="F31" i="2"/>
  <c r="G31" i="2" s="1"/>
  <c r="B96" i="2" l="1"/>
  <c r="A95" i="2"/>
  <c r="E33" i="2"/>
  <c r="D33" i="2"/>
  <c r="C34" i="2" s="1"/>
  <c r="F32" i="2"/>
  <c r="G32" i="2" s="1"/>
  <c r="F33" i="2" l="1"/>
  <c r="G33" i="2" s="1"/>
  <c r="B97" i="2"/>
  <c r="A96" i="2"/>
  <c r="E34" i="2"/>
  <c r="D34" i="2"/>
  <c r="C35" i="2" s="1"/>
  <c r="E35" i="2" l="1"/>
  <c r="D35" i="2"/>
  <c r="C36" i="2" s="1"/>
  <c r="F34" i="2"/>
  <c r="G34" i="2" s="1"/>
  <c r="A97" i="2"/>
  <c r="B98" i="2"/>
  <c r="F35" i="2" l="1"/>
  <c r="G35" i="2" s="1"/>
  <c r="B99" i="2"/>
  <c r="A98" i="2"/>
  <c r="D36" i="2"/>
  <c r="C37" i="2" s="1"/>
  <c r="E36" i="2"/>
  <c r="F36" i="2" l="1"/>
  <c r="G36" i="2" s="1"/>
  <c r="A99" i="2"/>
  <c r="B100" i="2"/>
  <c r="E37" i="2"/>
  <c r="D37" i="2"/>
  <c r="C38" i="2" s="1"/>
  <c r="E38" i="2" l="1"/>
  <c r="D38" i="2"/>
  <c r="C39" i="2" s="1"/>
  <c r="F37" i="2"/>
  <c r="G37" i="2" s="1"/>
  <c r="B101" i="2"/>
  <c r="A100" i="2"/>
  <c r="B102" i="2" l="1"/>
  <c r="A101" i="2"/>
  <c r="E39" i="2"/>
  <c r="D39" i="2"/>
  <c r="C40" i="2" s="1"/>
  <c r="F38" i="2"/>
  <c r="G38" i="2" s="1"/>
  <c r="D40" i="2" l="1"/>
  <c r="C41" i="2" s="1"/>
  <c r="E40" i="2"/>
  <c r="F39" i="2"/>
  <c r="G39" i="2" s="1"/>
  <c r="B103" i="2"/>
  <c r="A102" i="2"/>
  <c r="B104" i="2" l="1"/>
  <c r="A103" i="2"/>
  <c r="E41" i="2"/>
  <c r="D41" i="2"/>
  <c r="C42" i="2" s="1"/>
  <c r="F40" i="2"/>
  <c r="G40" i="2" s="1"/>
  <c r="E42" i="2" l="1"/>
  <c r="D42" i="2"/>
  <c r="C43" i="2" s="1"/>
  <c r="B105" i="2"/>
  <c r="A104" i="2"/>
  <c r="F41" i="2"/>
  <c r="G41" i="2" s="1"/>
  <c r="B106" i="2" l="1"/>
  <c r="A105" i="2"/>
  <c r="E43" i="2"/>
  <c r="D43" i="2"/>
  <c r="C44" i="2" s="1"/>
  <c r="F42" i="2"/>
  <c r="G42" i="2" s="1"/>
  <c r="E44" i="2" l="1"/>
  <c r="D44" i="2"/>
  <c r="C45" i="2" s="1"/>
  <c r="F43" i="2"/>
  <c r="G43" i="2" s="1"/>
  <c r="A106" i="2"/>
  <c r="B107" i="2"/>
  <c r="B108" i="2" l="1"/>
  <c r="A107" i="2"/>
  <c r="E45" i="2"/>
  <c r="D45" i="2"/>
  <c r="C46" i="2" s="1"/>
  <c r="F44" i="2"/>
  <c r="G44" i="2" s="1"/>
  <c r="F45" i="2" l="1"/>
  <c r="G45" i="2" s="1"/>
  <c r="E46" i="2"/>
  <c r="D46" i="2"/>
  <c r="C47" i="2" s="1"/>
  <c r="B109" i="2"/>
  <c r="A108" i="2"/>
  <c r="B110" i="2" l="1"/>
  <c r="A109" i="2"/>
  <c r="E47" i="2"/>
  <c r="D47" i="2"/>
  <c r="C48" i="2" s="1"/>
  <c r="F46" i="2"/>
  <c r="G46" i="2" s="1"/>
  <c r="B111" i="2" l="1"/>
  <c r="A110" i="2"/>
  <c r="F47" i="2"/>
  <c r="G47" i="2" s="1"/>
  <c r="E48" i="2"/>
  <c r="D48" i="2"/>
  <c r="C49" i="2" s="1"/>
  <c r="E49" i="2" l="1"/>
  <c r="D49" i="2"/>
  <c r="C50" i="2" s="1"/>
  <c r="B112" i="2"/>
  <c r="A111" i="2"/>
  <c r="F48" i="2"/>
  <c r="G48" i="2" s="1"/>
  <c r="F49" i="2" l="1"/>
  <c r="G49" i="2" s="1"/>
  <c r="B113" i="2"/>
  <c r="A112" i="2"/>
  <c r="E50" i="2"/>
  <c r="D50" i="2"/>
  <c r="C51" i="2" s="1"/>
  <c r="E51" i="2" l="1"/>
  <c r="D51" i="2"/>
  <c r="C52" i="2" s="1"/>
  <c r="F50" i="2"/>
  <c r="G50" i="2" s="1"/>
  <c r="B114" i="2"/>
  <c r="A113" i="2"/>
  <c r="F51" i="2" l="1"/>
  <c r="G51" i="2" s="1"/>
  <c r="B115" i="2"/>
  <c r="A114" i="2"/>
  <c r="E52" i="2"/>
  <c r="D52" i="2"/>
  <c r="C53" i="2" s="1"/>
  <c r="E53" i="2" l="1"/>
  <c r="D53" i="2"/>
  <c r="C54" i="2" s="1"/>
  <c r="F52" i="2"/>
  <c r="G52" i="2" s="1"/>
  <c r="B116" i="2"/>
  <c r="A115" i="2"/>
  <c r="B117" i="2" l="1"/>
  <c r="A116" i="2"/>
  <c r="E54" i="2"/>
  <c r="D54" i="2"/>
  <c r="C55" i="2" s="1"/>
  <c r="F53" i="2"/>
  <c r="G53" i="2" s="1"/>
  <c r="E55" i="2" l="1"/>
  <c r="D55" i="2"/>
  <c r="C56" i="2" s="1"/>
  <c r="F54" i="2"/>
  <c r="G54" i="2" s="1"/>
  <c r="B118" i="2"/>
  <c r="A117" i="2"/>
  <c r="B119" i="2" l="1"/>
  <c r="A118" i="2"/>
  <c r="D56" i="2"/>
  <c r="C57" i="2" s="1"/>
  <c r="E56" i="2"/>
  <c r="F55" i="2"/>
  <c r="G55" i="2" s="1"/>
  <c r="F56" i="2" l="1"/>
  <c r="G56" i="2" s="1"/>
  <c r="E57" i="2"/>
  <c r="D57" i="2"/>
  <c r="C58" i="2" s="1"/>
  <c r="B120" i="2"/>
  <c r="A119" i="2"/>
  <c r="B121" i="2" l="1"/>
  <c r="A120" i="2"/>
  <c r="E58" i="2"/>
  <c r="D58" i="2"/>
  <c r="C59" i="2" s="1"/>
  <c r="F57" i="2"/>
  <c r="G57" i="2" s="1"/>
  <c r="E59" i="2" l="1"/>
  <c r="D59" i="2"/>
  <c r="C60" i="2" s="1"/>
  <c r="B122" i="2"/>
  <c r="A121" i="2"/>
  <c r="F58" i="2"/>
  <c r="G58" i="2" s="1"/>
  <c r="A122" i="2" l="1"/>
  <c r="B123" i="2"/>
  <c r="E60" i="2"/>
  <c r="D60" i="2"/>
  <c r="C61" i="2" s="1"/>
  <c r="F59" i="2"/>
  <c r="G59" i="2" s="1"/>
  <c r="E61" i="2" l="1"/>
  <c r="D61" i="2"/>
  <c r="C62" i="2" s="1"/>
  <c r="F60" i="2"/>
  <c r="G60" i="2" s="1"/>
  <c r="B124" i="2"/>
  <c r="A123" i="2"/>
  <c r="F61" i="2" l="1"/>
  <c r="G61" i="2" s="1"/>
  <c r="B125" i="2"/>
  <c r="A124" i="2"/>
  <c r="E62" i="2"/>
  <c r="D62" i="2"/>
  <c r="C63" i="2" s="1"/>
  <c r="F62" i="2" l="1"/>
  <c r="G62" i="2" s="1"/>
  <c r="E63" i="2"/>
  <c r="D63" i="2"/>
  <c r="C64" i="2" s="1"/>
  <c r="B126" i="2"/>
  <c r="A125" i="2"/>
  <c r="B127" i="2" l="1"/>
  <c r="A126" i="2"/>
  <c r="E64" i="2"/>
  <c r="D64" i="2"/>
  <c r="C65" i="2" s="1"/>
  <c r="F63" i="2"/>
  <c r="G63" i="2" s="1"/>
  <c r="B128" i="2" l="1"/>
  <c r="A127" i="2"/>
  <c r="E65" i="2"/>
  <c r="D65" i="2"/>
  <c r="C66" i="2" s="1"/>
  <c r="F64" i="2"/>
  <c r="G64" i="2" s="1"/>
  <c r="E66" i="2" l="1"/>
  <c r="D66" i="2"/>
  <c r="C67" i="2" s="1"/>
  <c r="F65" i="2"/>
  <c r="G65" i="2" s="1"/>
  <c r="B129" i="2"/>
  <c r="A128" i="2"/>
  <c r="F66" i="2" l="1"/>
  <c r="G66" i="2" s="1"/>
  <c r="B130" i="2"/>
  <c r="A129" i="2"/>
  <c r="E67" i="2"/>
  <c r="D67" i="2"/>
  <c r="C68" i="2" s="1"/>
  <c r="F67" i="2" l="1"/>
  <c r="G67" i="2" s="1"/>
  <c r="B131" i="2"/>
  <c r="A130" i="2"/>
  <c r="E68" i="2"/>
  <c r="D68" i="2"/>
  <c r="C69" i="2" s="1"/>
  <c r="E69" i="2" l="1"/>
  <c r="D69" i="2"/>
  <c r="C70" i="2" s="1"/>
  <c r="F68" i="2"/>
  <c r="G68" i="2" s="1"/>
  <c r="B132" i="2"/>
  <c r="A131" i="2"/>
  <c r="F69" i="2" l="1"/>
  <c r="G69" i="2" s="1"/>
  <c r="B133" i="2"/>
  <c r="A132" i="2"/>
  <c r="E70" i="2"/>
  <c r="D70" i="2"/>
  <c r="C71" i="2" s="1"/>
  <c r="F70" i="2" l="1"/>
  <c r="G70" i="2" s="1"/>
  <c r="E71" i="2"/>
  <c r="D71" i="2"/>
  <c r="C72" i="2" s="1"/>
  <c r="B134" i="2"/>
  <c r="A133" i="2"/>
  <c r="B135" i="2" l="1"/>
  <c r="A134" i="2"/>
  <c r="F71" i="2"/>
  <c r="G71" i="2" s="1"/>
  <c r="D72" i="2"/>
  <c r="C73" i="2" s="1"/>
  <c r="E72" i="2"/>
  <c r="E73" i="2" l="1"/>
  <c r="D73" i="2"/>
  <c r="C74" i="2" s="1"/>
  <c r="F72" i="2"/>
  <c r="G72" i="2" s="1"/>
  <c r="B136" i="2"/>
  <c r="A135" i="2"/>
  <c r="B137" i="2" l="1"/>
  <c r="A136" i="2"/>
  <c r="E74" i="2"/>
  <c r="D74" i="2"/>
  <c r="C75" i="2" s="1"/>
  <c r="F73" i="2"/>
  <c r="G73" i="2" s="1"/>
  <c r="B138" i="2" l="1"/>
  <c r="A137" i="2"/>
  <c r="E75" i="2"/>
  <c r="D75" i="2"/>
  <c r="C76" i="2" s="1"/>
  <c r="F74" i="2"/>
  <c r="G74" i="2" s="1"/>
  <c r="E76" i="2" l="1"/>
  <c r="D76" i="2"/>
  <c r="C77" i="2" s="1"/>
  <c r="F75" i="2"/>
  <c r="G75" i="2" s="1"/>
  <c r="B139" i="2"/>
  <c r="A138" i="2"/>
  <c r="F76" i="2" l="1"/>
  <c r="G76" i="2" s="1"/>
  <c r="E77" i="2"/>
  <c r="D77" i="2"/>
  <c r="C78" i="2" s="1"/>
  <c r="B140" i="2"/>
  <c r="A139" i="2"/>
  <c r="F77" i="2" l="1"/>
  <c r="G77" i="2" s="1"/>
  <c r="E78" i="2"/>
  <c r="D78" i="2"/>
  <c r="C79" i="2" s="1"/>
  <c r="B141" i="2"/>
  <c r="A140" i="2"/>
  <c r="F78" i="2" l="1"/>
  <c r="G78" i="2" s="1"/>
  <c r="B142" i="2"/>
  <c r="A141" i="2"/>
  <c r="D79" i="2"/>
  <c r="C80" i="2" s="1"/>
  <c r="E79" i="2"/>
  <c r="F79" i="2" l="1"/>
  <c r="G79" i="2" s="1"/>
  <c r="E80" i="2"/>
  <c r="D80" i="2"/>
  <c r="C81" i="2" s="1"/>
  <c r="B143" i="2"/>
  <c r="A142" i="2"/>
  <c r="F80" i="2" l="1"/>
  <c r="G80" i="2" s="1"/>
  <c r="B144" i="2"/>
  <c r="A143" i="2"/>
  <c r="E81" i="2"/>
  <c r="D81" i="2"/>
  <c r="C82" i="2" s="1"/>
  <c r="B145" i="2" l="1"/>
  <c r="A144" i="2"/>
  <c r="E82" i="2"/>
  <c r="D82" i="2"/>
  <c r="C83" i="2" s="1"/>
  <c r="F81" i="2"/>
  <c r="G81" i="2" s="1"/>
  <c r="B146" i="2" l="1"/>
  <c r="A145" i="2"/>
  <c r="E83" i="2"/>
  <c r="D83" i="2"/>
  <c r="C84" i="2" s="1"/>
  <c r="F82" i="2"/>
  <c r="G82" i="2" s="1"/>
  <c r="E84" i="2" l="1"/>
  <c r="D84" i="2"/>
  <c r="C85" i="2" s="1"/>
  <c r="F83" i="2"/>
  <c r="G83" i="2" s="1"/>
  <c r="B147" i="2"/>
  <c r="A146" i="2"/>
  <c r="B148" i="2" l="1"/>
  <c r="A147" i="2"/>
  <c r="E85" i="2"/>
  <c r="D85" i="2"/>
  <c r="C86" i="2" s="1"/>
  <c r="F84" i="2"/>
  <c r="G84" i="2" s="1"/>
  <c r="B149" i="2" l="1"/>
  <c r="A148" i="2"/>
  <c r="F85" i="2"/>
  <c r="G85" i="2" s="1"/>
  <c r="E86" i="2"/>
  <c r="D86" i="2"/>
  <c r="C87" i="2" s="1"/>
  <c r="B150" i="2" l="1"/>
  <c r="A149" i="2"/>
  <c r="F86" i="2"/>
  <c r="G86" i="2" s="1"/>
  <c r="D87" i="2"/>
  <c r="C88" i="2" s="1"/>
  <c r="E87" i="2"/>
  <c r="F87" i="2" l="1"/>
  <c r="G87" i="2" s="1"/>
  <c r="E88" i="2"/>
  <c r="D88" i="2"/>
  <c r="C89" i="2" s="1"/>
  <c r="B151" i="2"/>
  <c r="A150" i="2"/>
  <c r="F88" i="2" l="1"/>
  <c r="G88" i="2" s="1"/>
  <c r="B152" i="2"/>
  <c r="A151" i="2"/>
  <c r="E89" i="2"/>
  <c r="D89" i="2"/>
  <c r="C90" i="2" s="1"/>
  <c r="E90" i="2" l="1"/>
  <c r="D90" i="2"/>
  <c r="C91" i="2" s="1"/>
  <c r="F89" i="2"/>
  <c r="G89" i="2" s="1"/>
  <c r="B153" i="2"/>
  <c r="A152" i="2"/>
  <c r="B154" i="2" l="1"/>
  <c r="A153" i="2"/>
  <c r="E91" i="2"/>
  <c r="D91" i="2"/>
  <c r="C92" i="2" s="1"/>
  <c r="F90" i="2"/>
  <c r="G90" i="2" s="1"/>
  <c r="B155" i="2" l="1"/>
  <c r="A154" i="2"/>
  <c r="F91" i="2"/>
  <c r="G91" i="2" s="1"/>
  <c r="E92" i="2"/>
  <c r="D92" i="2"/>
  <c r="C93" i="2" s="1"/>
  <c r="E93" i="2" l="1"/>
  <c r="D93" i="2"/>
  <c r="C94" i="2" s="1"/>
  <c r="F92" i="2"/>
  <c r="G92" i="2" s="1"/>
  <c r="B156" i="2"/>
  <c r="A155" i="2"/>
  <c r="F93" i="2" l="1"/>
  <c r="G93" i="2" s="1"/>
  <c r="B157" i="2"/>
  <c r="A156" i="2"/>
  <c r="E94" i="2"/>
  <c r="D94" i="2"/>
  <c r="C95" i="2" s="1"/>
  <c r="B158" i="2" l="1"/>
  <c r="A157" i="2"/>
  <c r="F94" i="2"/>
  <c r="G94" i="2" s="1"/>
  <c r="D95" i="2"/>
  <c r="C96" i="2" s="1"/>
  <c r="E95" i="2"/>
  <c r="F95" i="2" l="1"/>
  <c r="G95" i="2" s="1"/>
  <c r="E96" i="2"/>
  <c r="D96" i="2"/>
  <c r="C97" i="2" s="1"/>
  <c r="B159" i="2"/>
  <c r="A158" i="2"/>
  <c r="F96" i="2" l="1"/>
  <c r="G96" i="2" s="1"/>
  <c r="B160" i="2"/>
  <c r="A159" i="2"/>
  <c r="E97" i="2"/>
  <c r="D97" i="2"/>
  <c r="C98" i="2" s="1"/>
  <c r="F97" i="2" l="1"/>
  <c r="G97" i="2" s="1"/>
  <c r="D98" i="2"/>
  <c r="C99" i="2" s="1"/>
  <c r="E98" i="2"/>
  <c r="B161" i="2"/>
  <c r="A160" i="2"/>
  <c r="A161" i="2" l="1"/>
  <c r="B162" i="2"/>
  <c r="D99" i="2"/>
  <c r="C100" i="2" s="1"/>
  <c r="E99" i="2"/>
  <c r="F98" i="2"/>
  <c r="G98" i="2" s="1"/>
  <c r="E100" i="2" l="1"/>
  <c r="D100" i="2"/>
  <c r="C101" i="2" s="1"/>
  <c r="F99" i="2"/>
  <c r="G99" i="2" s="1"/>
  <c r="B163" i="2"/>
  <c r="A162" i="2"/>
  <c r="E101" i="2" l="1"/>
  <c r="D101" i="2"/>
  <c r="C102" i="2" s="1"/>
  <c r="F100" i="2"/>
  <c r="G100" i="2" s="1"/>
  <c r="B164" i="2"/>
  <c r="A163" i="2"/>
  <c r="F101" i="2" l="1"/>
  <c r="G101" i="2" s="1"/>
  <c r="B165" i="2"/>
  <c r="A164" i="2"/>
  <c r="E102" i="2"/>
  <c r="D102" i="2"/>
  <c r="C103" i="2" s="1"/>
  <c r="D103" i="2" l="1"/>
  <c r="C104" i="2" s="1"/>
  <c r="E103" i="2"/>
  <c r="F102" i="2"/>
  <c r="G102" i="2" s="1"/>
  <c r="B166" i="2"/>
  <c r="A165" i="2"/>
  <c r="F103" i="2" l="1"/>
  <c r="G103" i="2" s="1"/>
  <c r="B167" i="2"/>
  <c r="A166" i="2"/>
  <c r="E104" i="2"/>
  <c r="D104" i="2"/>
  <c r="C105" i="2" s="1"/>
  <c r="F104" i="2" l="1"/>
  <c r="G104" i="2" s="1"/>
  <c r="E105" i="2"/>
  <c r="D105" i="2"/>
  <c r="C106" i="2" s="1"/>
  <c r="B168" i="2"/>
  <c r="A167" i="2"/>
  <c r="B169" i="2" l="1"/>
  <c r="A168" i="2"/>
  <c r="D106" i="2"/>
  <c r="C107" i="2" s="1"/>
  <c r="E106" i="2"/>
  <c r="F105" i="2"/>
  <c r="G105" i="2" s="1"/>
  <c r="F106" i="2" l="1"/>
  <c r="G106" i="2" s="1"/>
  <c r="D107" i="2"/>
  <c r="C108" i="2" s="1"/>
  <c r="E107" i="2"/>
  <c r="B170" i="2"/>
  <c r="A169" i="2"/>
  <c r="B171" i="2" l="1"/>
  <c r="A170" i="2"/>
  <c r="F107" i="2"/>
  <c r="G107" i="2"/>
  <c r="E108" i="2"/>
  <c r="D108" i="2"/>
  <c r="C109" i="2" s="1"/>
  <c r="F108" i="2" l="1"/>
  <c r="G108" i="2" s="1"/>
  <c r="D109" i="2"/>
  <c r="C110" i="2" s="1"/>
  <c r="E109" i="2"/>
  <c r="B172" i="2"/>
  <c r="A171" i="2"/>
  <c r="B173" i="2" l="1"/>
  <c r="A172" i="2"/>
  <c r="E110" i="2"/>
  <c r="D110" i="2"/>
  <c r="C111" i="2" s="1"/>
  <c r="F109" i="2"/>
  <c r="G109" i="2" s="1"/>
  <c r="E111" i="2" l="1"/>
  <c r="D111" i="2"/>
  <c r="C112" i="2" s="1"/>
  <c r="B174" i="2"/>
  <c r="A173" i="2"/>
  <c r="F110" i="2"/>
  <c r="G110" i="2" s="1"/>
  <c r="B175" i="2" l="1"/>
  <c r="A174" i="2"/>
  <c r="E112" i="2"/>
  <c r="D112" i="2"/>
  <c r="C113" i="2" s="1"/>
  <c r="F111" i="2"/>
  <c r="G111" i="2" s="1"/>
  <c r="E113" i="2" l="1"/>
  <c r="D113" i="2"/>
  <c r="C114" i="2" s="1"/>
  <c r="F112" i="2"/>
  <c r="G112" i="2" s="1"/>
  <c r="B176" i="2"/>
  <c r="A175" i="2"/>
  <c r="B177" i="2" l="1"/>
  <c r="A176" i="2"/>
  <c r="D114" i="2"/>
  <c r="C115" i="2" s="1"/>
  <c r="E114" i="2"/>
  <c r="F113" i="2"/>
  <c r="G113" i="2" s="1"/>
  <c r="D115" i="2" l="1"/>
  <c r="C116" i="2" s="1"/>
  <c r="E115" i="2"/>
  <c r="F114" i="2"/>
  <c r="G114" i="2" s="1"/>
  <c r="B178" i="2"/>
  <c r="A177" i="2"/>
  <c r="B179" i="2" l="1"/>
  <c r="A178" i="2"/>
  <c r="F115" i="2"/>
  <c r="G115" i="2" s="1"/>
  <c r="E116" i="2"/>
  <c r="D116" i="2"/>
  <c r="C117" i="2" s="1"/>
  <c r="F116" i="2" l="1"/>
  <c r="G116" i="2" s="1"/>
  <c r="E117" i="2"/>
  <c r="D117" i="2"/>
  <c r="C118" i="2" s="1"/>
  <c r="B180" i="2"/>
  <c r="A179" i="2"/>
  <c r="B181" i="2" l="1"/>
  <c r="A180" i="2"/>
  <c r="E118" i="2"/>
  <c r="D118" i="2"/>
  <c r="C119" i="2" s="1"/>
  <c r="F117" i="2"/>
  <c r="G117" i="2" s="1"/>
  <c r="E119" i="2" l="1"/>
  <c r="D119" i="2"/>
  <c r="C120" i="2" s="1"/>
  <c r="F118" i="2"/>
  <c r="G118" i="2" s="1"/>
  <c r="B182" i="2"/>
  <c r="A181" i="2"/>
  <c r="B183" i="2" l="1"/>
  <c r="A182" i="2"/>
  <c r="E120" i="2"/>
  <c r="D120" i="2"/>
  <c r="C121" i="2" s="1"/>
  <c r="F119" i="2"/>
  <c r="G119" i="2" s="1"/>
  <c r="E121" i="2" l="1"/>
  <c r="D121" i="2"/>
  <c r="C122" i="2" s="1"/>
  <c r="F120" i="2"/>
  <c r="G120" i="2" s="1"/>
  <c r="B184" i="2"/>
  <c r="A183" i="2"/>
  <c r="B185" i="2" l="1"/>
  <c r="A184" i="2"/>
  <c r="D122" i="2"/>
  <c r="C123" i="2" s="1"/>
  <c r="E122" i="2"/>
  <c r="F121" i="2"/>
  <c r="G121" i="2" s="1"/>
  <c r="H122" i="2" l="1"/>
  <c r="F122" i="2"/>
  <c r="I122" i="2" s="1"/>
  <c r="E123" i="2"/>
  <c r="D123" i="2"/>
  <c r="C124" i="2" s="1"/>
  <c r="B186" i="2"/>
  <c r="A185" i="2"/>
  <c r="E124" i="2" l="1"/>
  <c r="D124" i="2"/>
  <c r="C125" i="2" s="1"/>
  <c r="B187" i="2"/>
  <c r="A186" i="2"/>
  <c r="F123" i="2"/>
  <c r="G123" i="2" s="1"/>
  <c r="G122" i="2"/>
  <c r="J122" i="2" s="1"/>
  <c r="B188" i="2" l="1"/>
  <c r="A187" i="2"/>
  <c r="D125" i="2"/>
  <c r="C126" i="2" s="1"/>
  <c r="E125" i="2"/>
  <c r="F124" i="2"/>
  <c r="G124" i="2" s="1"/>
  <c r="D126" i="2" l="1"/>
  <c r="C127" i="2" s="1"/>
  <c r="E126" i="2"/>
  <c r="F125" i="2"/>
  <c r="G125" i="2" s="1"/>
  <c r="B189" i="2"/>
  <c r="A188" i="2"/>
  <c r="F126" i="2" l="1"/>
  <c r="G126" i="2" s="1"/>
  <c r="B190" i="2"/>
  <c r="A189" i="2"/>
  <c r="E127" i="2"/>
  <c r="D127" i="2"/>
  <c r="C128" i="2" s="1"/>
  <c r="E128" i="2" l="1"/>
  <c r="D128" i="2"/>
  <c r="C129" i="2" s="1"/>
  <c r="F127" i="2"/>
  <c r="G127" i="2" s="1"/>
  <c r="B191" i="2"/>
  <c r="A190" i="2"/>
  <c r="B192" i="2" l="1"/>
  <c r="A191" i="2"/>
  <c r="E129" i="2"/>
  <c r="D129" i="2"/>
  <c r="C130" i="2" s="1"/>
  <c r="F128" i="2"/>
  <c r="G128" i="2" s="1"/>
  <c r="E130" i="2" l="1"/>
  <c r="D130" i="2"/>
  <c r="C131" i="2" s="1"/>
  <c r="F129" i="2"/>
  <c r="G129" i="2" s="1"/>
  <c r="B193" i="2"/>
  <c r="A192" i="2"/>
  <c r="F130" i="2" l="1"/>
  <c r="G130" i="2" s="1"/>
  <c r="B194" i="2"/>
  <c r="A193" i="2"/>
  <c r="E131" i="2"/>
  <c r="D131" i="2"/>
  <c r="C132" i="2" s="1"/>
  <c r="E132" i="2" l="1"/>
  <c r="D132" i="2"/>
  <c r="C133" i="2" s="1"/>
  <c r="F131" i="2"/>
  <c r="G131" i="2" s="1"/>
  <c r="B195" i="2"/>
  <c r="A194" i="2"/>
  <c r="F132" i="2" l="1"/>
  <c r="G132" i="2" s="1"/>
  <c r="B196" i="2"/>
  <c r="A195" i="2"/>
  <c r="D133" i="2"/>
  <c r="C134" i="2" s="1"/>
  <c r="E133" i="2"/>
  <c r="D134" i="2" l="1"/>
  <c r="C135" i="2" s="1"/>
  <c r="E134" i="2"/>
  <c r="F133" i="2"/>
  <c r="G133" i="2" s="1"/>
  <c r="B197" i="2"/>
  <c r="A196" i="2"/>
  <c r="F134" i="2" l="1"/>
  <c r="G134" i="2" s="1"/>
  <c r="B198" i="2"/>
  <c r="A197" i="2"/>
  <c r="E135" i="2"/>
  <c r="D135" i="2"/>
  <c r="C136" i="2" s="1"/>
  <c r="F135" i="2" l="1"/>
  <c r="G135" i="2" s="1"/>
  <c r="E136" i="2"/>
  <c r="D136" i="2"/>
  <c r="C137" i="2" s="1"/>
  <c r="B199" i="2"/>
  <c r="A198" i="2"/>
  <c r="B200" i="2" l="1"/>
  <c r="A199" i="2"/>
  <c r="E137" i="2"/>
  <c r="D137" i="2"/>
  <c r="C138" i="2" s="1"/>
  <c r="F136" i="2"/>
  <c r="G136" i="2" s="1"/>
  <c r="E138" i="2" l="1"/>
  <c r="D138" i="2"/>
  <c r="C139" i="2" s="1"/>
  <c r="F137" i="2"/>
  <c r="G137" i="2" s="1"/>
  <c r="B201" i="2"/>
  <c r="A200" i="2"/>
  <c r="F138" i="2" l="1"/>
  <c r="G138" i="2" s="1"/>
  <c r="E139" i="2"/>
  <c r="D139" i="2"/>
  <c r="C140" i="2" s="1"/>
  <c r="B202" i="2"/>
  <c r="A201" i="2"/>
  <c r="E140" i="2" l="1"/>
  <c r="D140" i="2"/>
  <c r="C141" i="2" s="1"/>
  <c r="B203" i="2"/>
  <c r="A202" i="2"/>
  <c r="F139" i="2"/>
  <c r="G139" i="2" s="1"/>
  <c r="F140" i="2" l="1"/>
  <c r="G140" i="2" s="1"/>
  <c r="D141" i="2"/>
  <c r="C142" i="2" s="1"/>
  <c r="E141" i="2"/>
  <c r="B204" i="2"/>
  <c r="A203" i="2"/>
  <c r="B205" i="2" l="1"/>
  <c r="A204" i="2"/>
  <c r="D142" i="2"/>
  <c r="C143" i="2" s="1"/>
  <c r="E142" i="2"/>
  <c r="F142" i="2"/>
  <c r="F141" i="2"/>
  <c r="G141" i="2" s="1"/>
  <c r="E143" i="2" l="1"/>
  <c r="D143" i="2"/>
  <c r="C144" i="2" s="1"/>
  <c r="F143" i="2"/>
  <c r="B206" i="2"/>
  <c r="A205" i="2"/>
  <c r="G142" i="2"/>
  <c r="G143" i="2" l="1"/>
  <c r="B207" i="2"/>
  <c r="A206" i="2"/>
  <c r="E144" i="2"/>
  <c r="D144" i="2"/>
  <c r="C145" i="2" s="1"/>
  <c r="E145" i="2" l="1"/>
  <c r="D145" i="2"/>
  <c r="C146" i="2" s="1"/>
  <c r="F144" i="2"/>
  <c r="G144" i="2" s="1"/>
  <c r="B208" i="2"/>
  <c r="A207" i="2"/>
  <c r="E146" i="2" l="1"/>
  <c r="D146" i="2"/>
  <c r="C147" i="2" s="1"/>
  <c r="B209" i="2"/>
  <c r="A208" i="2"/>
  <c r="F145" i="2"/>
  <c r="G145" i="2" s="1"/>
  <c r="F146" i="2" l="1"/>
  <c r="G146" i="2" s="1"/>
  <c r="E147" i="2"/>
  <c r="D147" i="2"/>
  <c r="C148" i="2" s="1"/>
  <c r="B210" i="2"/>
  <c r="A209" i="2"/>
  <c r="F147" i="2" l="1"/>
  <c r="G147" i="2" s="1"/>
  <c r="B211" i="2"/>
  <c r="A210" i="2"/>
  <c r="E148" i="2"/>
  <c r="D148" i="2"/>
  <c r="C149" i="2" s="1"/>
  <c r="B212" i="2" l="1"/>
  <c r="A211" i="2"/>
  <c r="D149" i="2"/>
  <c r="C150" i="2" s="1"/>
  <c r="E149" i="2"/>
  <c r="F148" i="2"/>
  <c r="G148" i="2" s="1"/>
  <c r="D150" i="2" l="1"/>
  <c r="C151" i="2" s="1"/>
  <c r="E150" i="2"/>
  <c r="F149" i="2"/>
  <c r="G149" i="2" s="1"/>
  <c r="B213" i="2"/>
  <c r="A212" i="2"/>
  <c r="E151" i="2" l="1"/>
  <c r="D151" i="2"/>
  <c r="C152" i="2" s="1"/>
  <c r="B214" i="2"/>
  <c r="A213" i="2"/>
  <c r="F150" i="2"/>
  <c r="G150" i="2" s="1"/>
  <c r="F151" i="2" l="1"/>
  <c r="G151" i="2" s="1"/>
  <c r="B215" i="2"/>
  <c r="A214" i="2"/>
  <c r="E152" i="2"/>
  <c r="D152" i="2"/>
  <c r="C153" i="2" s="1"/>
  <c r="E153" i="2" l="1"/>
  <c r="D153" i="2"/>
  <c r="C154" i="2" s="1"/>
  <c r="F152" i="2"/>
  <c r="G152" i="2" s="1"/>
  <c r="B216" i="2"/>
  <c r="A215" i="2"/>
  <c r="F153" i="2" l="1"/>
  <c r="G153" i="2" s="1"/>
  <c r="E154" i="2"/>
  <c r="D154" i="2"/>
  <c r="C155" i="2" s="1"/>
  <c r="B217" i="2"/>
  <c r="A216" i="2"/>
  <c r="B218" i="2" l="1"/>
  <c r="A217" i="2"/>
  <c r="E155" i="2"/>
  <c r="D155" i="2"/>
  <c r="C156" i="2" s="1"/>
  <c r="F154" i="2"/>
  <c r="G154" i="2" s="1"/>
  <c r="B219" i="2" l="1"/>
  <c r="A218" i="2"/>
  <c r="F155" i="2"/>
  <c r="G155" i="2" s="1"/>
  <c r="E156" i="2"/>
  <c r="D156" i="2"/>
  <c r="C157" i="2" s="1"/>
  <c r="F156" i="2" l="1"/>
  <c r="G156" i="2" s="1"/>
  <c r="D157" i="2"/>
  <c r="C158" i="2" s="1"/>
  <c r="E157" i="2"/>
  <c r="B220" i="2"/>
  <c r="A219" i="2"/>
  <c r="B221" i="2" l="1"/>
  <c r="A220" i="2"/>
  <c r="D158" i="2"/>
  <c r="C159" i="2" s="1"/>
  <c r="E158" i="2"/>
  <c r="F157" i="2"/>
  <c r="G157" i="2" s="1"/>
  <c r="E159" i="2" l="1"/>
  <c r="D159" i="2"/>
  <c r="C160" i="2" s="1"/>
  <c r="F158" i="2"/>
  <c r="G158" i="2" s="1"/>
  <c r="B222" i="2"/>
  <c r="A221" i="2"/>
  <c r="F159" i="2" l="1"/>
  <c r="G159" i="2" s="1"/>
  <c r="B223" i="2"/>
  <c r="A222" i="2"/>
  <c r="E160" i="2"/>
  <c r="D160" i="2"/>
  <c r="C161" i="2" s="1"/>
  <c r="E161" i="2" l="1"/>
  <c r="D161" i="2"/>
  <c r="C162" i="2" s="1"/>
  <c r="F160" i="2"/>
  <c r="G160" i="2" s="1"/>
  <c r="B224" i="2"/>
  <c r="A223" i="2"/>
  <c r="B225" i="2" l="1"/>
  <c r="A224" i="2"/>
  <c r="E162" i="2"/>
  <c r="D162" i="2"/>
  <c r="C163" i="2" s="1"/>
  <c r="F161" i="2"/>
  <c r="G161" i="2" s="1"/>
  <c r="F162" i="2" l="1"/>
  <c r="G162" i="2" s="1"/>
  <c r="E163" i="2"/>
  <c r="D163" i="2"/>
  <c r="C164" i="2" s="1"/>
  <c r="A225" i="2"/>
  <c r="B226" i="2"/>
  <c r="B227" i="2" l="1"/>
  <c r="A226" i="2"/>
  <c r="E164" i="2"/>
  <c r="D164" i="2"/>
  <c r="C165" i="2" s="1"/>
  <c r="F163" i="2"/>
  <c r="G163" i="2" s="1"/>
  <c r="B228" i="2" l="1"/>
  <c r="A227" i="2"/>
  <c r="D165" i="2"/>
  <c r="C166" i="2" s="1"/>
  <c r="E165" i="2"/>
  <c r="F164" i="2"/>
  <c r="G164" i="2" s="1"/>
  <c r="D166" i="2" l="1"/>
  <c r="C167" i="2" s="1"/>
  <c r="E166" i="2"/>
  <c r="F165" i="2"/>
  <c r="G165" i="2" s="1"/>
  <c r="B229" i="2"/>
  <c r="A228" i="2"/>
  <c r="F166" i="2" l="1"/>
  <c r="G166" i="2" s="1"/>
  <c r="B230" i="2"/>
  <c r="A229" i="2"/>
  <c r="E167" i="2"/>
  <c r="D167" i="2"/>
  <c r="C168" i="2" s="1"/>
  <c r="E168" i="2" l="1"/>
  <c r="D168" i="2"/>
  <c r="C169" i="2" s="1"/>
  <c r="F167" i="2"/>
  <c r="G167" i="2" s="1"/>
  <c r="B231" i="2"/>
  <c r="A230" i="2"/>
  <c r="B232" i="2" l="1"/>
  <c r="A231" i="2"/>
  <c r="E169" i="2"/>
  <c r="D169" i="2"/>
  <c r="C170" i="2" s="1"/>
  <c r="F168" i="2"/>
  <c r="G168" i="2" s="1"/>
  <c r="B233" i="2" l="1"/>
  <c r="A232" i="2"/>
  <c r="F169" i="2"/>
  <c r="G169" i="2" s="1"/>
  <c r="E170" i="2"/>
  <c r="D170" i="2"/>
  <c r="C171" i="2" s="1"/>
  <c r="E171" i="2" l="1"/>
  <c r="D171" i="2"/>
  <c r="C172" i="2" s="1"/>
  <c r="F170" i="2"/>
  <c r="G170" i="2" s="1"/>
  <c r="B234" i="2"/>
  <c r="A233" i="2"/>
  <c r="B235" i="2" l="1"/>
  <c r="A234" i="2"/>
  <c r="E172" i="2"/>
  <c r="D172" i="2"/>
  <c r="C173" i="2" s="1"/>
  <c r="F171" i="2"/>
  <c r="G171" i="2" s="1"/>
  <c r="D173" i="2" l="1"/>
  <c r="C174" i="2" s="1"/>
  <c r="E173" i="2"/>
  <c r="F172" i="2"/>
  <c r="G172" i="2" s="1"/>
  <c r="B236" i="2"/>
  <c r="A235" i="2"/>
  <c r="F173" i="2" l="1"/>
  <c r="G173" i="2" s="1"/>
  <c r="B237" i="2"/>
  <c r="A236" i="2"/>
  <c r="D174" i="2"/>
  <c r="C175" i="2" s="1"/>
  <c r="E174" i="2"/>
  <c r="F174" i="2" l="1"/>
  <c r="G174" i="2" s="1"/>
  <c r="E175" i="2"/>
  <c r="D175" i="2"/>
  <c r="C176" i="2" s="1"/>
  <c r="B238" i="2"/>
  <c r="A237" i="2"/>
  <c r="F175" i="2" l="1"/>
  <c r="G175" i="2" s="1"/>
  <c r="B239" i="2"/>
  <c r="A238" i="2"/>
  <c r="E176" i="2"/>
  <c r="D176" i="2"/>
  <c r="C177" i="2" s="1"/>
  <c r="E177" i="2" l="1"/>
  <c r="D177" i="2"/>
  <c r="C178" i="2" s="1"/>
  <c r="F176" i="2"/>
  <c r="G176" i="2" s="1"/>
  <c r="B240" i="2"/>
  <c r="A239" i="2"/>
  <c r="B241" i="2" l="1"/>
  <c r="A240" i="2"/>
  <c r="E178" i="2"/>
  <c r="D178" i="2"/>
  <c r="C179" i="2" s="1"/>
  <c r="F177" i="2"/>
  <c r="G177" i="2" s="1"/>
  <c r="E179" i="2" l="1"/>
  <c r="D179" i="2"/>
  <c r="C180" i="2" s="1"/>
  <c r="F178" i="2"/>
  <c r="G178" i="2" s="1"/>
  <c r="B242" i="2"/>
  <c r="A241" i="2"/>
  <c r="B243" i="2" l="1"/>
  <c r="A242" i="2"/>
  <c r="E180" i="2"/>
  <c r="D180" i="2"/>
  <c r="C181" i="2" s="1"/>
  <c r="F179" i="2"/>
  <c r="G179" i="2" s="1"/>
  <c r="D181" i="2" l="1"/>
  <c r="C182" i="2" s="1"/>
  <c r="E181" i="2"/>
  <c r="F180" i="2"/>
  <c r="G180" i="2" s="1"/>
  <c r="B244" i="2"/>
  <c r="A243" i="2"/>
  <c r="B245" i="2" l="1"/>
  <c r="A244" i="2"/>
  <c r="D182" i="2"/>
  <c r="C183" i="2" s="1"/>
  <c r="E182" i="2"/>
  <c r="F181" i="2"/>
  <c r="G181" i="2" s="1"/>
  <c r="F182" i="2" l="1"/>
  <c r="G182" i="2" s="1"/>
  <c r="E183" i="2"/>
  <c r="D183" i="2"/>
  <c r="C184" i="2" s="1"/>
  <c r="B246" i="2"/>
  <c r="A245" i="2"/>
  <c r="F183" i="2" l="1"/>
  <c r="G183" i="2" s="1"/>
  <c r="B247" i="2"/>
  <c r="A246" i="2"/>
  <c r="E184" i="2"/>
  <c r="D184" i="2"/>
  <c r="C185" i="2" s="1"/>
  <c r="E185" i="2" l="1"/>
  <c r="D185" i="2"/>
  <c r="C186" i="2" s="1"/>
  <c r="F184" i="2"/>
  <c r="G184" i="2" s="1"/>
  <c r="B248" i="2"/>
  <c r="A247" i="2"/>
  <c r="B249" i="2" l="1"/>
  <c r="A248" i="2"/>
  <c r="E186" i="2"/>
  <c r="D186" i="2"/>
  <c r="C187" i="2" s="1"/>
  <c r="F185" i="2"/>
  <c r="G185" i="2" s="1"/>
  <c r="E187" i="2" l="1"/>
  <c r="D187" i="2"/>
  <c r="C188" i="2" s="1"/>
  <c r="F186" i="2"/>
  <c r="G186" i="2" s="1"/>
  <c r="B250" i="2"/>
  <c r="A249" i="2"/>
  <c r="B251" i="2" l="1"/>
  <c r="A250" i="2"/>
  <c r="E188" i="2"/>
  <c r="D188" i="2"/>
  <c r="C189" i="2" s="1"/>
  <c r="F187" i="2"/>
  <c r="G187" i="2" s="1"/>
  <c r="D189" i="2" l="1"/>
  <c r="C190" i="2" s="1"/>
  <c r="E189" i="2"/>
  <c r="F188" i="2"/>
  <c r="G188" i="2" s="1"/>
  <c r="B252" i="2"/>
  <c r="A251" i="2"/>
  <c r="B253" i="2" l="1"/>
  <c r="A252" i="2"/>
  <c r="D190" i="2"/>
  <c r="C191" i="2" s="1"/>
  <c r="E190" i="2"/>
  <c r="F189" i="2"/>
  <c r="G189" i="2" s="1"/>
  <c r="F190" i="2" l="1"/>
  <c r="G190" i="2" s="1"/>
  <c r="E191" i="2"/>
  <c r="D191" i="2"/>
  <c r="C192" i="2" s="1"/>
  <c r="B254" i="2"/>
  <c r="A253" i="2"/>
  <c r="F191" i="2" l="1"/>
  <c r="G191" i="2" s="1"/>
  <c r="B255" i="2"/>
  <c r="A254" i="2"/>
  <c r="E192" i="2"/>
  <c r="D192" i="2"/>
  <c r="C193" i="2" s="1"/>
  <c r="E193" i="2" l="1"/>
  <c r="D193" i="2"/>
  <c r="C194" i="2" s="1"/>
  <c r="F192" i="2"/>
  <c r="G192" i="2" s="1"/>
  <c r="B256" i="2"/>
  <c r="A255" i="2"/>
  <c r="F193" i="2" l="1"/>
  <c r="G193" i="2" s="1"/>
  <c r="B257" i="2"/>
  <c r="A256" i="2"/>
  <c r="E194" i="2"/>
  <c r="D194" i="2"/>
  <c r="C195" i="2" s="1"/>
  <c r="E195" i="2" l="1"/>
  <c r="D195" i="2"/>
  <c r="C196" i="2" s="1"/>
  <c r="F194" i="2"/>
  <c r="G194" i="2" s="1"/>
  <c r="B258" i="2"/>
  <c r="A257" i="2"/>
  <c r="F195" i="2" l="1"/>
  <c r="G195" i="2" s="1"/>
  <c r="B259" i="2"/>
  <c r="A258" i="2"/>
  <c r="E196" i="2"/>
  <c r="D196" i="2"/>
  <c r="C197" i="2" s="1"/>
  <c r="D197" i="2" l="1"/>
  <c r="C198" i="2" s="1"/>
  <c r="E197" i="2"/>
  <c r="F196" i="2"/>
  <c r="G196" i="2" s="1"/>
  <c r="B260" i="2"/>
  <c r="A259" i="2"/>
  <c r="B261" i="2" l="1"/>
  <c r="A260" i="2"/>
  <c r="D198" i="2"/>
  <c r="C199" i="2" s="1"/>
  <c r="E198" i="2"/>
  <c r="F198" i="2"/>
  <c r="F197" i="2"/>
  <c r="G197" i="2" s="1"/>
  <c r="G198" i="2" l="1"/>
  <c r="E199" i="2"/>
  <c r="D199" i="2"/>
  <c r="C200" i="2" s="1"/>
  <c r="B262" i="2"/>
  <c r="A261" i="2"/>
  <c r="F199" i="2" l="1"/>
  <c r="G199" i="2" s="1"/>
  <c r="B263" i="2"/>
  <c r="A262" i="2"/>
  <c r="E200" i="2"/>
  <c r="D200" i="2"/>
  <c r="C201" i="2" s="1"/>
  <c r="E201" i="2" l="1"/>
  <c r="D201" i="2"/>
  <c r="C202" i="2" s="1"/>
  <c r="F200" i="2"/>
  <c r="G200" i="2" s="1"/>
  <c r="B264" i="2"/>
  <c r="A263" i="2"/>
  <c r="B265" i="2" l="1"/>
  <c r="A264" i="2"/>
  <c r="E202" i="2"/>
  <c r="D202" i="2"/>
  <c r="C203" i="2" s="1"/>
  <c r="F201" i="2"/>
  <c r="G201" i="2" s="1"/>
  <c r="E203" i="2" l="1"/>
  <c r="D203" i="2"/>
  <c r="C204" i="2" s="1"/>
  <c r="F202" i="2"/>
  <c r="G202" i="2" s="1"/>
  <c r="B266" i="2"/>
  <c r="A265" i="2"/>
  <c r="B267" i="2" l="1"/>
  <c r="A266" i="2"/>
  <c r="E204" i="2"/>
  <c r="D204" i="2"/>
  <c r="C205" i="2" s="1"/>
  <c r="F203" i="2"/>
  <c r="G203" i="2" s="1"/>
  <c r="D205" i="2" l="1"/>
  <c r="C206" i="2" s="1"/>
  <c r="E205" i="2"/>
  <c r="F204" i="2"/>
  <c r="G204" i="2" s="1"/>
  <c r="B268" i="2"/>
  <c r="A267" i="2"/>
  <c r="B269" i="2" l="1"/>
  <c r="A268" i="2"/>
  <c r="D206" i="2"/>
  <c r="C207" i="2" s="1"/>
  <c r="E206" i="2"/>
  <c r="F205" i="2"/>
  <c r="G205" i="2" s="1"/>
  <c r="F206" i="2" l="1"/>
  <c r="G206" i="2" s="1"/>
  <c r="E207" i="2"/>
  <c r="D207" i="2"/>
  <c r="C208" i="2" s="1"/>
  <c r="B270" i="2"/>
  <c r="A269" i="2"/>
  <c r="F207" i="2" l="1"/>
  <c r="G207" i="2" s="1"/>
  <c r="B271" i="2"/>
  <c r="A270" i="2"/>
  <c r="E208" i="2"/>
  <c r="D208" i="2"/>
  <c r="C209" i="2" s="1"/>
  <c r="E209" i="2" l="1"/>
  <c r="D209" i="2"/>
  <c r="C210" i="2" s="1"/>
  <c r="B272" i="2"/>
  <c r="A271" i="2"/>
  <c r="F208" i="2"/>
  <c r="G208" i="2" s="1"/>
  <c r="F209" i="2" l="1"/>
  <c r="G209" i="2" s="1"/>
  <c r="B273" i="2"/>
  <c r="A272" i="2"/>
  <c r="E210" i="2"/>
  <c r="D210" i="2"/>
  <c r="C211" i="2" s="1"/>
  <c r="E211" i="2" l="1"/>
  <c r="D211" i="2"/>
  <c r="C212" i="2" s="1"/>
  <c r="F210" i="2"/>
  <c r="G210" i="2" s="1"/>
  <c r="B274" i="2"/>
  <c r="A273" i="2"/>
  <c r="F211" i="2" l="1"/>
  <c r="G211" i="2" s="1"/>
  <c r="E212" i="2"/>
  <c r="D212" i="2"/>
  <c r="C213" i="2" s="1"/>
  <c r="B275" i="2"/>
  <c r="A274" i="2"/>
  <c r="F212" i="2" l="1"/>
  <c r="G212" i="2" s="1"/>
  <c r="B276" i="2"/>
  <c r="A275" i="2"/>
  <c r="D213" i="2"/>
  <c r="C214" i="2" s="1"/>
  <c r="E213" i="2"/>
  <c r="D214" i="2" l="1"/>
  <c r="C215" i="2" s="1"/>
  <c r="E214" i="2"/>
  <c r="F213" i="2"/>
  <c r="G213" i="2" s="1"/>
  <c r="B277" i="2"/>
  <c r="A276" i="2"/>
  <c r="F214" i="2" l="1"/>
  <c r="G214" i="2" s="1"/>
  <c r="B278" i="2"/>
  <c r="A277" i="2"/>
  <c r="E215" i="2"/>
  <c r="D215" i="2"/>
  <c r="C216" i="2" s="1"/>
  <c r="F215" i="2" l="1"/>
  <c r="G215" i="2" s="1"/>
  <c r="E216" i="2"/>
  <c r="D216" i="2"/>
  <c r="C217" i="2" s="1"/>
  <c r="B279" i="2"/>
  <c r="A278" i="2"/>
  <c r="B280" i="2" l="1"/>
  <c r="A279" i="2"/>
  <c r="E217" i="2"/>
  <c r="D217" i="2"/>
  <c r="C218" i="2" s="1"/>
  <c r="F216" i="2"/>
  <c r="G216" i="2" s="1"/>
  <c r="E218" i="2" l="1"/>
  <c r="D218" i="2"/>
  <c r="C219" i="2" s="1"/>
  <c r="F217" i="2"/>
  <c r="G217" i="2" s="1"/>
  <c r="B281" i="2"/>
  <c r="A280" i="2"/>
  <c r="B282" i="2" l="1"/>
  <c r="A281" i="2"/>
  <c r="E219" i="2"/>
  <c r="D219" i="2"/>
  <c r="C220" i="2" s="1"/>
  <c r="F218" i="2"/>
  <c r="G218" i="2" s="1"/>
  <c r="E220" i="2" l="1"/>
  <c r="D220" i="2"/>
  <c r="C221" i="2" s="1"/>
  <c r="F219" i="2"/>
  <c r="G219" i="2" s="1"/>
  <c r="B283" i="2"/>
  <c r="A282" i="2"/>
  <c r="B284" i="2" l="1"/>
  <c r="A283" i="2"/>
  <c r="D221" i="2"/>
  <c r="C222" i="2" s="1"/>
  <c r="E221" i="2"/>
  <c r="F220" i="2"/>
  <c r="G220" i="2" s="1"/>
  <c r="F221" i="2" l="1"/>
  <c r="G221" i="2" s="1"/>
  <c r="D222" i="2"/>
  <c r="C223" i="2" s="1"/>
  <c r="E222" i="2"/>
  <c r="B285" i="2"/>
  <c r="A284" i="2"/>
  <c r="F222" i="2" l="1"/>
  <c r="G222" i="2" s="1"/>
  <c r="E223" i="2"/>
  <c r="D223" i="2"/>
  <c r="C224" i="2" s="1"/>
  <c r="B286" i="2"/>
  <c r="A285" i="2"/>
  <c r="B287" i="2" l="1"/>
  <c r="A286" i="2"/>
  <c r="F223" i="2"/>
  <c r="E224" i="2"/>
  <c r="D224" i="2"/>
  <c r="C225" i="2" s="1"/>
  <c r="G223" i="2"/>
  <c r="E225" i="2" l="1"/>
  <c r="D225" i="2"/>
  <c r="C226" i="2" s="1"/>
  <c r="F224" i="2"/>
  <c r="G224" i="2" s="1"/>
  <c r="B288" i="2"/>
  <c r="A287" i="2"/>
  <c r="F225" i="2" l="1"/>
  <c r="G225" i="2" s="1"/>
  <c r="B289" i="2"/>
  <c r="A288" i="2"/>
  <c r="E226" i="2"/>
  <c r="D226" i="2"/>
  <c r="C227" i="2" s="1"/>
  <c r="E227" i="2" l="1"/>
  <c r="D227" i="2"/>
  <c r="C228" i="2" s="1"/>
  <c r="F226" i="2"/>
  <c r="G226" i="2" s="1"/>
  <c r="B290" i="2"/>
  <c r="A289" i="2"/>
  <c r="B291" i="2" l="1"/>
  <c r="A290" i="2"/>
  <c r="E228" i="2"/>
  <c r="D228" i="2"/>
  <c r="C229" i="2" s="1"/>
  <c r="F227" i="2"/>
  <c r="G227" i="2" s="1"/>
  <c r="D229" i="2" l="1"/>
  <c r="C230" i="2" s="1"/>
  <c r="E229" i="2"/>
  <c r="F228" i="2"/>
  <c r="G228" i="2" s="1"/>
  <c r="B292" i="2"/>
  <c r="A291" i="2"/>
  <c r="B293" i="2" l="1"/>
  <c r="A292" i="2"/>
  <c r="D230" i="2"/>
  <c r="C231" i="2" s="1"/>
  <c r="E230" i="2"/>
  <c r="F230" i="2"/>
  <c r="F229" i="2"/>
  <c r="G229" i="2" s="1"/>
  <c r="G230" i="2" l="1"/>
  <c r="E231" i="2"/>
  <c r="D231" i="2"/>
  <c r="C232" i="2" s="1"/>
  <c r="B294" i="2"/>
  <c r="A293" i="2"/>
  <c r="E232" i="2" l="1"/>
  <c r="D232" i="2"/>
  <c r="C233" i="2" s="1"/>
  <c r="B295" i="2"/>
  <c r="A294" i="2"/>
  <c r="F231" i="2"/>
  <c r="G231" i="2" s="1"/>
  <c r="E233" i="2" l="1"/>
  <c r="D233" i="2"/>
  <c r="C234" i="2" s="1"/>
  <c r="B296" i="2"/>
  <c r="A295" i="2"/>
  <c r="F232" i="2"/>
  <c r="G232" i="2" s="1"/>
  <c r="E234" i="2" l="1"/>
  <c r="D234" i="2"/>
  <c r="C235" i="2" s="1"/>
  <c r="B297" i="2"/>
  <c r="A296" i="2"/>
  <c r="F233" i="2"/>
  <c r="G233" i="2" s="1"/>
  <c r="B298" i="2" l="1"/>
  <c r="A297" i="2"/>
  <c r="E235" i="2"/>
  <c r="D235" i="2"/>
  <c r="C236" i="2" s="1"/>
  <c r="F234" i="2"/>
  <c r="G234" i="2" s="1"/>
  <c r="E236" i="2" l="1"/>
  <c r="D236" i="2"/>
  <c r="C237" i="2" s="1"/>
  <c r="F235" i="2"/>
  <c r="G235" i="2" s="1"/>
  <c r="B299" i="2"/>
  <c r="A298" i="2"/>
  <c r="B300" i="2" l="1"/>
  <c r="A299" i="2"/>
  <c r="D237" i="2"/>
  <c r="C238" i="2" s="1"/>
  <c r="E237" i="2"/>
  <c r="F236" i="2"/>
  <c r="G236" i="2" s="1"/>
  <c r="D238" i="2" l="1"/>
  <c r="C239" i="2" s="1"/>
  <c r="E238" i="2"/>
  <c r="F237" i="2"/>
  <c r="G237" i="2" s="1"/>
  <c r="B301" i="2"/>
  <c r="A300" i="2"/>
  <c r="F238" i="2" l="1"/>
  <c r="G238" i="2" s="1"/>
  <c r="B302" i="2"/>
  <c r="A301" i="2"/>
  <c r="E239" i="2"/>
  <c r="D239" i="2"/>
  <c r="C240" i="2" s="1"/>
  <c r="E240" i="2" l="1"/>
  <c r="D240" i="2"/>
  <c r="C241" i="2" s="1"/>
  <c r="F239" i="2"/>
  <c r="G239" i="2" s="1"/>
  <c r="A302" i="2"/>
  <c r="B303" i="2"/>
  <c r="F240" i="2" l="1"/>
  <c r="G240" i="2" s="1"/>
  <c r="B304" i="2"/>
  <c r="A303" i="2"/>
  <c r="E241" i="2"/>
  <c r="D241" i="2"/>
  <c r="C242" i="2" s="1"/>
  <c r="E242" i="2" l="1"/>
  <c r="D242" i="2"/>
  <c r="C243" i="2" s="1"/>
  <c r="F241" i="2"/>
  <c r="G241" i="2" s="1"/>
  <c r="B305" i="2"/>
  <c r="A304" i="2"/>
  <c r="B306" i="2" l="1"/>
  <c r="A305" i="2"/>
  <c r="E243" i="2"/>
  <c r="D243" i="2"/>
  <c r="C244" i="2" s="1"/>
  <c r="F242" i="2"/>
  <c r="G242" i="2" s="1"/>
  <c r="E244" i="2" l="1"/>
  <c r="D244" i="2"/>
  <c r="C245" i="2" s="1"/>
  <c r="F243" i="2"/>
  <c r="G243" i="2" s="1"/>
  <c r="B307" i="2"/>
  <c r="A306" i="2"/>
  <c r="B308" i="2" l="1"/>
  <c r="A307" i="2"/>
  <c r="D245" i="2"/>
  <c r="C246" i="2" s="1"/>
  <c r="E245" i="2"/>
  <c r="F244" i="2"/>
  <c r="G244" i="2" s="1"/>
  <c r="D246" i="2" l="1"/>
  <c r="C247" i="2" s="1"/>
  <c r="E246" i="2"/>
  <c r="F245" i="2"/>
  <c r="G245" i="2" s="1"/>
  <c r="B309" i="2"/>
  <c r="A308" i="2"/>
  <c r="F246" i="2" l="1"/>
  <c r="G246" i="2" s="1"/>
  <c r="B310" i="2"/>
  <c r="A309" i="2"/>
  <c r="E247" i="2"/>
  <c r="D247" i="2"/>
  <c r="C248" i="2" s="1"/>
  <c r="F247" i="2" l="1"/>
  <c r="G247" i="2" s="1"/>
  <c r="E248" i="2"/>
  <c r="D248" i="2"/>
  <c r="C249" i="2" s="1"/>
  <c r="A310" i="2"/>
  <c r="B311" i="2"/>
  <c r="B312" i="2" l="1"/>
  <c r="A311" i="2"/>
  <c r="F248" i="2"/>
  <c r="G248" i="2" s="1"/>
  <c r="E249" i="2"/>
  <c r="D249" i="2"/>
  <c r="C250" i="2" s="1"/>
  <c r="E250" i="2" l="1"/>
  <c r="D250" i="2"/>
  <c r="C251" i="2" s="1"/>
  <c r="F249" i="2"/>
  <c r="G249" i="2" s="1"/>
  <c r="B313" i="2"/>
  <c r="A312" i="2"/>
  <c r="B314" i="2" l="1"/>
  <c r="A313" i="2"/>
  <c r="E251" i="2"/>
  <c r="D251" i="2"/>
  <c r="C252" i="2" s="1"/>
  <c r="F250" i="2"/>
  <c r="G250" i="2" s="1"/>
  <c r="E252" i="2" l="1"/>
  <c r="D252" i="2"/>
  <c r="C253" i="2" s="1"/>
  <c r="B315" i="2"/>
  <c r="A314" i="2"/>
  <c r="F251" i="2"/>
  <c r="G251" i="2" s="1"/>
  <c r="B316" i="2" l="1"/>
  <c r="A315" i="2"/>
  <c r="D253" i="2"/>
  <c r="C254" i="2" s="1"/>
  <c r="E253" i="2"/>
  <c r="F252" i="2"/>
  <c r="G252" i="2" s="1"/>
  <c r="D254" i="2" l="1"/>
  <c r="C255" i="2" s="1"/>
  <c r="E254" i="2"/>
  <c r="F253" i="2"/>
  <c r="G253" i="2" s="1"/>
  <c r="B317" i="2"/>
  <c r="A316" i="2"/>
  <c r="F254" i="2" l="1"/>
  <c r="G254" i="2" s="1"/>
  <c r="B318" i="2"/>
  <c r="A317" i="2"/>
  <c r="E255" i="2"/>
  <c r="D255" i="2"/>
  <c r="C256" i="2" s="1"/>
  <c r="F255" i="2" l="1"/>
  <c r="G255" i="2" s="1"/>
  <c r="E256" i="2"/>
  <c r="D256" i="2"/>
  <c r="C257" i="2" s="1"/>
  <c r="B319" i="2"/>
  <c r="A318" i="2"/>
  <c r="B320" i="2" l="1"/>
  <c r="A319" i="2"/>
  <c r="E257" i="2"/>
  <c r="D257" i="2"/>
  <c r="C258" i="2" s="1"/>
  <c r="F256" i="2"/>
  <c r="G256" i="2" s="1"/>
  <c r="E258" i="2" l="1"/>
  <c r="D258" i="2"/>
  <c r="C259" i="2" s="1"/>
  <c r="F257" i="2"/>
  <c r="G257" i="2" s="1"/>
  <c r="B321" i="2"/>
  <c r="A320" i="2"/>
  <c r="B322" i="2" l="1"/>
  <c r="A321" i="2"/>
  <c r="E259" i="2"/>
  <c r="D259" i="2"/>
  <c r="C260" i="2" s="1"/>
  <c r="F258" i="2"/>
  <c r="G258" i="2" s="1"/>
  <c r="E260" i="2" l="1"/>
  <c r="D260" i="2"/>
  <c r="C261" i="2" s="1"/>
  <c r="F259" i="2"/>
  <c r="G259" i="2" s="1"/>
  <c r="B323" i="2"/>
  <c r="A322" i="2"/>
  <c r="B324" i="2" l="1"/>
  <c r="A323" i="2"/>
  <c r="D261" i="2"/>
  <c r="C262" i="2" s="1"/>
  <c r="E261" i="2"/>
  <c r="F260" i="2"/>
  <c r="G260" i="2" s="1"/>
  <c r="D262" i="2" l="1"/>
  <c r="C263" i="2" s="1"/>
  <c r="E262" i="2"/>
  <c r="F261" i="2"/>
  <c r="G261" i="2" s="1"/>
  <c r="B325" i="2"/>
  <c r="A324" i="2"/>
  <c r="F262" i="2" l="1"/>
  <c r="G262" i="2" s="1"/>
  <c r="B326" i="2"/>
  <c r="A325" i="2"/>
  <c r="E263" i="2"/>
  <c r="D263" i="2"/>
  <c r="C264" i="2" s="1"/>
  <c r="F263" i="2" l="1"/>
  <c r="G263" i="2" s="1"/>
  <c r="E264" i="2"/>
  <c r="D264" i="2"/>
  <c r="C265" i="2" s="1"/>
  <c r="B327" i="2"/>
  <c r="A326" i="2"/>
  <c r="B328" i="2" l="1"/>
  <c r="A327" i="2"/>
  <c r="E265" i="2"/>
  <c r="D265" i="2"/>
  <c r="C266" i="2" s="1"/>
  <c r="F264" i="2"/>
  <c r="G264" i="2" s="1"/>
  <c r="E266" i="2" l="1"/>
  <c r="D266" i="2"/>
  <c r="C267" i="2" s="1"/>
  <c r="F265" i="2"/>
  <c r="G265" i="2" s="1"/>
  <c r="B329" i="2"/>
  <c r="A328" i="2"/>
  <c r="E267" i="2" l="1"/>
  <c r="D267" i="2"/>
  <c r="C268" i="2" s="1"/>
  <c r="B330" i="2"/>
  <c r="A329" i="2"/>
  <c r="F266" i="2"/>
  <c r="G266" i="2" s="1"/>
  <c r="B331" i="2" l="1"/>
  <c r="A330" i="2"/>
  <c r="E268" i="2"/>
  <c r="D268" i="2"/>
  <c r="C269" i="2" s="1"/>
  <c r="F267" i="2"/>
  <c r="G267" i="2" s="1"/>
  <c r="F268" i="2" l="1"/>
  <c r="G268" i="2" s="1"/>
  <c r="D269" i="2"/>
  <c r="C270" i="2" s="1"/>
  <c r="E269" i="2"/>
  <c r="B332" i="2"/>
  <c r="A331" i="2"/>
  <c r="B333" i="2" l="1"/>
  <c r="A332" i="2"/>
  <c r="D270" i="2"/>
  <c r="C271" i="2" s="1"/>
  <c r="E270" i="2"/>
  <c r="F269" i="2"/>
  <c r="G269" i="2" s="1"/>
  <c r="F270" i="2" l="1"/>
  <c r="G270" i="2" s="1"/>
  <c r="E271" i="2"/>
  <c r="D271" i="2"/>
  <c r="C272" i="2" s="1"/>
  <c r="B334" i="2"/>
  <c r="A333" i="2"/>
  <c r="B335" i="2" l="1"/>
  <c r="A334" i="2"/>
  <c r="F271" i="2"/>
  <c r="E272" i="2"/>
  <c r="D272" i="2"/>
  <c r="C273" i="2" s="1"/>
  <c r="G271" i="2"/>
  <c r="E273" i="2" l="1"/>
  <c r="D273" i="2"/>
  <c r="C274" i="2" s="1"/>
  <c r="F272" i="2"/>
  <c r="G272" i="2" s="1"/>
  <c r="B336" i="2"/>
  <c r="A335" i="2"/>
  <c r="B337" i="2" l="1"/>
  <c r="A336" i="2"/>
  <c r="E274" i="2"/>
  <c r="D274" i="2"/>
  <c r="C275" i="2" s="1"/>
  <c r="F273" i="2"/>
  <c r="G273" i="2" s="1"/>
  <c r="E275" i="2" l="1"/>
  <c r="D275" i="2"/>
  <c r="C276" i="2" s="1"/>
  <c r="F274" i="2"/>
  <c r="G274" i="2" s="1"/>
  <c r="B338" i="2"/>
  <c r="A337" i="2"/>
  <c r="B339" i="2" l="1"/>
  <c r="A338" i="2"/>
  <c r="E276" i="2"/>
  <c r="D276" i="2"/>
  <c r="C277" i="2" s="1"/>
  <c r="F275" i="2"/>
  <c r="G275" i="2" s="1"/>
  <c r="D277" i="2" l="1"/>
  <c r="C278" i="2" s="1"/>
  <c r="E277" i="2"/>
  <c r="F276" i="2"/>
  <c r="G276" i="2" s="1"/>
  <c r="B340" i="2"/>
  <c r="A339" i="2"/>
  <c r="B341" i="2" l="1"/>
  <c r="A340" i="2"/>
  <c r="E278" i="2"/>
  <c r="D278" i="2"/>
  <c r="C279" i="2" s="1"/>
  <c r="F277" i="2"/>
  <c r="G277" i="2" s="1"/>
  <c r="E279" i="2" l="1"/>
  <c r="D279" i="2"/>
  <c r="C280" i="2" s="1"/>
  <c r="F278" i="2"/>
  <c r="G278" i="2" s="1"/>
  <c r="B342" i="2"/>
  <c r="A341" i="2"/>
  <c r="B343" i="2" l="1"/>
  <c r="A342" i="2"/>
  <c r="E280" i="2"/>
  <c r="D280" i="2"/>
  <c r="C281" i="2" s="1"/>
  <c r="F279" i="2"/>
  <c r="G279" i="2" s="1"/>
  <c r="E281" i="2" l="1"/>
  <c r="D281" i="2"/>
  <c r="C282" i="2" s="1"/>
  <c r="F280" i="2"/>
  <c r="G280" i="2" s="1"/>
  <c r="B344" i="2"/>
  <c r="A343" i="2"/>
  <c r="D282" i="2" l="1"/>
  <c r="C283" i="2" s="1"/>
  <c r="E282" i="2"/>
  <c r="B345" i="2"/>
  <c r="A344" i="2"/>
  <c r="F281" i="2"/>
  <c r="G281" i="2" s="1"/>
  <c r="B346" i="2" l="1"/>
  <c r="A345" i="2"/>
  <c r="D283" i="2"/>
  <c r="C284" i="2" s="1"/>
  <c r="E283" i="2"/>
  <c r="F282" i="2"/>
  <c r="G282" i="2" s="1"/>
  <c r="E284" i="2" l="1"/>
  <c r="D284" i="2"/>
  <c r="C285" i="2" s="1"/>
  <c r="F283" i="2"/>
  <c r="G283" i="2" s="1"/>
  <c r="B347" i="2"/>
  <c r="A346" i="2"/>
  <c r="F284" i="2" l="1"/>
  <c r="G284" i="2" s="1"/>
  <c r="B348" i="2"/>
  <c r="A347" i="2"/>
  <c r="E285" i="2"/>
  <c r="D285" i="2"/>
  <c r="C286" i="2" s="1"/>
  <c r="E286" i="2" l="1"/>
  <c r="D286" i="2"/>
  <c r="C287" i="2" s="1"/>
  <c r="F285" i="2"/>
  <c r="G285" i="2" s="1"/>
  <c r="B349" i="2"/>
  <c r="A348" i="2"/>
  <c r="E287" i="2" l="1"/>
  <c r="D287" i="2"/>
  <c r="C288" i="2" s="1"/>
  <c r="B350" i="2"/>
  <c r="A349" i="2"/>
  <c r="F286" i="2"/>
  <c r="G286" i="2" s="1"/>
  <c r="E288" i="2" l="1"/>
  <c r="D288" i="2"/>
  <c r="C289" i="2" s="1"/>
  <c r="B351" i="2"/>
  <c r="A350" i="2"/>
  <c r="F287" i="2"/>
  <c r="G287" i="2" s="1"/>
  <c r="E289" i="2" l="1"/>
  <c r="D289" i="2"/>
  <c r="C290" i="2" s="1"/>
  <c r="B352" i="2"/>
  <c r="A351" i="2"/>
  <c r="F288" i="2"/>
  <c r="G288" i="2" s="1"/>
  <c r="B353" i="2" l="1"/>
  <c r="A352" i="2"/>
  <c r="D290" i="2"/>
  <c r="C291" i="2" s="1"/>
  <c r="E290" i="2"/>
  <c r="F289" i="2"/>
  <c r="G289" i="2" s="1"/>
  <c r="D291" i="2" l="1"/>
  <c r="C292" i="2" s="1"/>
  <c r="E291" i="2"/>
  <c r="F290" i="2"/>
  <c r="G290" i="2" s="1"/>
  <c r="B354" i="2"/>
  <c r="A353" i="2"/>
  <c r="F291" i="2" l="1"/>
  <c r="G291" i="2" s="1"/>
  <c r="B355" i="2"/>
  <c r="A354" i="2"/>
  <c r="E292" i="2"/>
  <c r="D292" i="2"/>
  <c r="C293" i="2" s="1"/>
  <c r="F292" i="2" l="1"/>
  <c r="G292" i="2" s="1"/>
  <c r="E293" i="2"/>
  <c r="D293" i="2"/>
  <c r="C294" i="2" s="1"/>
  <c r="B356" i="2"/>
  <c r="A355" i="2"/>
  <c r="B357" i="2" l="1"/>
  <c r="A356" i="2"/>
  <c r="E294" i="2"/>
  <c r="D294" i="2"/>
  <c r="C295" i="2" s="1"/>
  <c r="F293" i="2"/>
  <c r="G293" i="2" s="1"/>
  <c r="E295" i="2" l="1"/>
  <c r="D295" i="2"/>
  <c r="C296" i="2" s="1"/>
  <c r="F294" i="2"/>
  <c r="G294" i="2" s="1"/>
  <c r="B358" i="2"/>
  <c r="A357" i="2"/>
  <c r="B359" i="2" l="1"/>
  <c r="A358" i="2"/>
  <c r="E296" i="2"/>
  <c r="D296" i="2"/>
  <c r="C297" i="2" s="1"/>
  <c r="F295" i="2"/>
  <c r="G295" i="2" s="1"/>
  <c r="E297" i="2" l="1"/>
  <c r="D297" i="2"/>
  <c r="C298" i="2" s="1"/>
  <c r="F296" i="2"/>
  <c r="G296" i="2" s="1"/>
  <c r="B360" i="2"/>
  <c r="A359" i="2"/>
  <c r="B361" i="2" l="1"/>
  <c r="A360" i="2"/>
  <c r="D298" i="2"/>
  <c r="C299" i="2" s="1"/>
  <c r="E298" i="2"/>
  <c r="F297" i="2"/>
  <c r="G297" i="2" s="1"/>
  <c r="D299" i="2" l="1"/>
  <c r="C300" i="2" s="1"/>
  <c r="E299" i="2"/>
  <c r="F298" i="2"/>
  <c r="G298" i="2" s="1"/>
  <c r="B362" i="2"/>
  <c r="A361" i="2"/>
  <c r="F299" i="2" l="1"/>
  <c r="G299" i="2" s="1"/>
  <c r="B363" i="2"/>
  <c r="A362" i="2"/>
  <c r="E300" i="2"/>
  <c r="D300" i="2"/>
  <c r="C301" i="2" s="1"/>
  <c r="F300" i="2" l="1"/>
  <c r="G300" i="2" s="1"/>
  <c r="B364" i="2"/>
  <c r="A363" i="2"/>
  <c r="E301" i="2"/>
  <c r="D301" i="2"/>
  <c r="C302" i="2" s="1"/>
  <c r="E302" i="2" l="1"/>
  <c r="D302" i="2"/>
  <c r="C303" i="2" s="1"/>
  <c r="F301" i="2"/>
  <c r="G301" i="2" s="1"/>
  <c r="B365" i="2"/>
  <c r="A364" i="2"/>
  <c r="B366" i="2" l="1"/>
  <c r="A365" i="2"/>
  <c r="E303" i="2"/>
  <c r="D303" i="2"/>
  <c r="C304" i="2" s="1"/>
  <c r="F302" i="2"/>
  <c r="G302" i="2" s="1"/>
  <c r="F303" i="2" l="1"/>
  <c r="G303" i="2" s="1"/>
  <c r="E304" i="2"/>
  <c r="D304" i="2"/>
  <c r="C305" i="2" s="1"/>
  <c r="A366" i="2"/>
  <c r="B367" i="2"/>
  <c r="B368" i="2" l="1"/>
  <c r="A367" i="2"/>
  <c r="E305" i="2"/>
  <c r="D305" i="2"/>
  <c r="C306" i="2" s="1"/>
  <c r="F304" i="2"/>
  <c r="G304" i="2" s="1"/>
  <c r="D306" i="2" l="1"/>
  <c r="C307" i="2" s="1"/>
  <c r="E306" i="2"/>
  <c r="F305" i="2"/>
  <c r="G305" i="2" s="1"/>
  <c r="B369" i="2"/>
  <c r="A368" i="2"/>
  <c r="B370" i="2" l="1"/>
  <c r="A369" i="2"/>
  <c r="D307" i="2"/>
  <c r="C308" i="2" s="1"/>
  <c r="E307" i="2"/>
  <c r="F307" i="2"/>
  <c r="F306" i="2"/>
  <c r="G306" i="2" s="1"/>
  <c r="G307" i="2" l="1"/>
  <c r="E308" i="2"/>
  <c r="D308" i="2"/>
  <c r="C309" i="2" s="1"/>
  <c r="B371" i="2"/>
  <c r="A370" i="2"/>
  <c r="F308" i="2" l="1"/>
  <c r="G308" i="2" s="1"/>
  <c r="B372" i="2"/>
  <c r="A371" i="2"/>
  <c r="E309" i="2"/>
  <c r="D309" i="2"/>
  <c r="C310" i="2" s="1"/>
  <c r="E310" i="2" l="1"/>
  <c r="D310" i="2"/>
  <c r="C311" i="2" s="1"/>
  <c r="F309" i="2"/>
  <c r="G309" i="2" s="1"/>
  <c r="B373" i="2"/>
  <c r="A372" i="2"/>
  <c r="F310" i="2" l="1"/>
  <c r="G310" i="2" s="1"/>
  <c r="E311" i="2"/>
  <c r="D311" i="2"/>
  <c r="C312" i="2" s="1"/>
  <c r="B374" i="2"/>
  <c r="A374" i="2" s="1"/>
  <c r="A373" i="2"/>
  <c r="E312" i="2" l="1"/>
  <c r="D312" i="2"/>
  <c r="C313" i="2" s="1"/>
  <c r="F311" i="2"/>
  <c r="G311" i="2" s="1"/>
  <c r="E313" i="2" l="1"/>
  <c r="D313" i="2"/>
  <c r="C314" i="2" s="1"/>
  <c r="F312" i="2"/>
  <c r="G312" i="2" s="1"/>
  <c r="D314" i="2" l="1"/>
  <c r="C315" i="2" s="1"/>
  <c r="E314" i="2"/>
  <c r="F313" i="2"/>
  <c r="G313" i="2" s="1"/>
  <c r="D315" i="2" l="1"/>
  <c r="C316" i="2" s="1"/>
  <c r="E315" i="2"/>
  <c r="F314" i="2"/>
  <c r="G314" i="2" s="1"/>
  <c r="F315" i="2" l="1"/>
  <c r="G315" i="2" s="1"/>
  <c r="E316" i="2"/>
  <c r="D316" i="2"/>
  <c r="C317" i="2" s="1"/>
  <c r="F316" i="2" l="1"/>
  <c r="G316" i="2" s="1"/>
  <c r="E317" i="2"/>
  <c r="D317" i="2"/>
  <c r="C318" i="2" s="1"/>
  <c r="F317" i="2" l="1"/>
  <c r="G317" i="2" s="1"/>
  <c r="E318" i="2"/>
  <c r="D318" i="2"/>
  <c r="C319" i="2" s="1"/>
  <c r="F318" i="2" l="1"/>
  <c r="G318" i="2" s="1"/>
  <c r="E319" i="2"/>
  <c r="D319" i="2"/>
  <c r="C320" i="2" s="1"/>
  <c r="F319" i="2" l="1"/>
  <c r="G319" i="2" s="1"/>
  <c r="E320" i="2"/>
  <c r="D320" i="2"/>
  <c r="C321" i="2" s="1"/>
  <c r="E321" i="2" l="1"/>
  <c r="D321" i="2"/>
  <c r="C322" i="2" s="1"/>
  <c r="F320" i="2"/>
  <c r="G320" i="2" s="1"/>
  <c r="D322" i="2" l="1"/>
  <c r="C323" i="2" s="1"/>
  <c r="E322" i="2"/>
  <c r="F321" i="2"/>
  <c r="G321" i="2" s="1"/>
  <c r="D323" i="2" l="1"/>
  <c r="C324" i="2" s="1"/>
  <c r="E323" i="2"/>
  <c r="F322" i="2"/>
  <c r="G322" i="2" s="1"/>
  <c r="F323" i="2" l="1"/>
  <c r="G323" i="2" s="1"/>
  <c r="E324" i="2"/>
  <c r="D324" i="2"/>
  <c r="C325" i="2" s="1"/>
  <c r="F324" i="2" l="1"/>
  <c r="G324" i="2" s="1"/>
  <c r="E325" i="2"/>
  <c r="D325" i="2"/>
  <c r="C326" i="2" s="1"/>
  <c r="E326" i="2" l="1"/>
  <c r="D326" i="2"/>
  <c r="C327" i="2" s="1"/>
  <c r="F325" i="2"/>
  <c r="G325" i="2" s="1"/>
  <c r="F326" i="2" l="1"/>
  <c r="G326" i="2" s="1"/>
  <c r="E327" i="2"/>
  <c r="D327" i="2"/>
  <c r="C328" i="2" s="1"/>
  <c r="E328" i="2" l="1"/>
  <c r="D328" i="2"/>
  <c r="C329" i="2" s="1"/>
  <c r="F327" i="2"/>
  <c r="G327" i="2" s="1"/>
  <c r="E329" i="2" l="1"/>
  <c r="D329" i="2"/>
  <c r="C330" i="2" s="1"/>
  <c r="F328" i="2"/>
  <c r="G328" i="2" s="1"/>
  <c r="F329" i="2" l="1"/>
  <c r="G329" i="2" s="1"/>
  <c r="D330" i="2"/>
  <c r="C331" i="2" s="1"/>
  <c r="E330" i="2"/>
  <c r="F330" i="2" l="1"/>
  <c r="G330" i="2" s="1"/>
  <c r="D331" i="2"/>
  <c r="C332" i="2" s="1"/>
  <c r="E331" i="2"/>
  <c r="F331" i="2" l="1"/>
  <c r="G331" i="2" s="1"/>
  <c r="E332" i="2"/>
  <c r="D332" i="2"/>
  <c r="C333" i="2" s="1"/>
  <c r="F332" i="2" l="1"/>
  <c r="G332" i="2" s="1"/>
  <c r="E333" i="2"/>
  <c r="D333" i="2"/>
  <c r="C334" i="2" s="1"/>
  <c r="E334" i="2" l="1"/>
  <c r="D334" i="2"/>
  <c r="C335" i="2" s="1"/>
  <c r="F333" i="2"/>
  <c r="G333" i="2" s="1"/>
  <c r="E335" i="2" l="1"/>
  <c r="D335" i="2"/>
  <c r="C336" i="2" s="1"/>
  <c r="F334" i="2"/>
  <c r="G334" i="2" s="1"/>
  <c r="E336" i="2" l="1"/>
  <c r="D336" i="2"/>
  <c r="C337" i="2" s="1"/>
  <c r="F335" i="2"/>
  <c r="G335" i="2" s="1"/>
  <c r="E337" i="2" l="1"/>
  <c r="D337" i="2"/>
  <c r="C338" i="2" s="1"/>
  <c r="F336" i="2"/>
  <c r="G336" i="2" s="1"/>
  <c r="D338" i="2" l="1"/>
  <c r="C339" i="2" s="1"/>
  <c r="E338" i="2"/>
  <c r="F337" i="2"/>
  <c r="G337" i="2" s="1"/>
  <c r="D339" i="2" l="1"/>
  <c r="C340" i="2" s="1"/>
  <c r="E339" i="2"/>
  <c r="F338" i="2"/>
  <c r="G338" i="2" s="1"/>
  <c r="F339" i="2" l="1"/>
  <c r="G339" i="2" s="1"/>
  <c r="E340" i="2"/>
  <c r="D340" i="2"/>
  <c r="C341" i="2" s="1"/>
  <c r="F340" i="2" l="1"/>
  <c r="G340" i="2" s="1"/>
  <c r="E341" i="2"/>
  <c r="D341" i="2"/>
  <c r="C342" i="2" s="1"/>
  <c r="E342" i="2" l="1"/>
  <c r="D342" i="2"/>
  <c r="C343" i="2" s="1"/>
  <c r="F341" i="2"/>
  <c r="G341" i="2" s="1"/>
  <c r="E343" i="2" l="1"/>
  <c r="D343" i="2"/>
  <c r="C344" i="2" s="1"/>
  <c r="F342" i="2"/>
  <c r="G342" i="2" s="1"/>
  <c r="E344" i="2" l="1"/>
  <c r="D344" i="2"/>
  <c r="C345" i="2" s="1"/>
  <c r="F343" i="2"/>
  <c r="G343" i="2" s="1"/>
  <c r="E345" i="2" l="1"/>
  <c r="D345" i="2"/>
  <c r="C346" i="2" s="1"/>
  <c r="F344" i="2"/>
  <c r="G344" i="2" s="1"/>
  <c r="D346" i="2" l="1"/>
  <c r="C347" i="2" s="1"/>
  <c r="E346" i="2"/>
  <c r="F345" i="2"/>
  <c r="G345" i="2" s="1"/>
  <c r="F346" i="2" l="1"/>
  <c r="G346" i="2" s="1"/>
  <c r="D347" i="2"/>
  <c r="C348" i="2" s="1"/>
  <c r="E347" i="2"/>
  <c r="F347" i="2"/>
  <c r="G347" i="2" l="1"/>
  <c r="E348" i="2"/>
  <c r="D348" i="2"/>
  <c r="C349" i="2" s="1"/>
  <c r="F348" i="2" l="1"/>
  <c r="G348" i="2" s="1"/>
  <c r="E349" i="2"/>
  <c r="D349" i="2"/>
  <c r="C350" i="2" s="1"/>
  <c r="F349" i="2" l="1"/>
  <c r="G349" i="2" s="1"/>
  <c r="E350" i="2"/>
  <c r="D350" i="2"/>
  <c r="C351" i="2" s="1"/>
  <c r="F350" i="2" l="1"/>
  <c r="G350" i="2" s="1"/>
  <c r="E351" i="2"/>
  <c r="D351" i="2"/>
  <c r="C352" i="2" s="1"/>
  <c r="F351" i="2" l="1"/>
  <c r="G351" i="2" s="1"/>
  <c r="E352" i="2"/>
  <c r="D352" i="2"/>
  <c r="C353" i="2" s="1"/>
  <c r="E353" i="2" l="1"/>
  <c r="D353" i="2"/>
  <c r="C354" i="2" s="1"/>
  <c r="F352" i="2"/>
  <c r="G352" i="2" s="1"/>
  <c r="D354" i="2" l="1"/>
  <c r="C355" i="2" s="1"/>
  <c r="E354" i="2"/>
  <c r="F353" i="2"/>
  <c r="G353" i="2" s="1"/>
  <c r="D355" i="2" l="1"/>
  <c r="C356" i="2" s="1"/>
  <c r="E355" i="2"/>
  <c r="F354" i="2"/>
  <c r="G354" i="2" s="1"/>
  <c r="F355" i="2" l="1"/>
  <c r="G355" i="2" s="1"/>
  <c r="E356" i="2"/>
  <c r="D356" i="2"/>
  <c r="C357" i="2" s="1"/>
  <c r="E357" i="2" l="1"/>
  <c r="D357" i="2"/>
  <c r="C358" i="2" s="1"/>
  <c r="F356" i="2"/>
  <c r="G356" i="2" s="1"/>
  <c r="E358" i="2" l="1"/>
  <c r="D358" i="2"/>
  <c r="C359" i="2" s="1"/>
  <c r="F357" i="2"/>
  <c r="G357" i="2" s="1"/>
  <c r="E359" i="2" l="1"/>
  <c r="D359" i="2"/>
  <c r="C360" i="2" s="1"/>
  <c r="F358" i="2"/>
  <c r="G358" i="2" s="1"/>
  <c r="E360" i="2" l="1"/>
  <c r="D360" i="2"/>
  <c r="C361" i="2" s="1"/>
  <c r="F359" i="2"/>
  <c r="G359" i="2" s="1"/>
  <c r="E361" i="2" l="1"/>
  <c r="D361" i="2"/>
  <c r="C362" i="2" s="1"/>
  <c r="F360" i="2"/>
  <c r="G360" i="2" s="1"/>
  <c r="D362" i="2" l="1"/>
  <c r="C363" i="2" s="1"/>
  <c r="E362" i="2"/>
  <c r="F361" i="2"/>
  <c r="G361" i="2" s="1"/>
  <c r="F362" i="2" l="1"/>
  <c r="G362" i="2" s="1"/>
  <c r="D363" i="2"/>
  <c r="C364" i="2" s="1"/>
  <c r="E363" i="2"/>
  <c r="F363" i="2" l="1"/>
  <c r="G363" i="2" s="1"/>
  <c r="E364" i="2"/>
  <c r="D364" i="2"/>
  <c r="C365" i="2" s="1"/>
  <c r="F364" i="2" l="1"/>
  <c r="G364" i="2" s="1"/>
  <c r="E365" i="2"/>
  <c r="D365" i="2"/>
  <c r="C366" i="2" s="1"/>
  <c r="F365" i="2" l="1"/>
  <c r="G365" i="2" s="1"/>
  <c r="E366" i="2"/>
  <c r="D366" i="2"/>
  <c r="C367" i="2" s="1"/>
  <c r="E367" i="2" l="1"/>
  <c r="D367" i="2"/>
  <c r="C368" i="2" s="1"/>
  <c r="F366" i="2"/>
  <c r="G366" i="2" s="1"/>
  <c r="E368" i="2" l="1"/>
  <c r="D368" i="2"/>
  <c r="C369" i="2" s="1"/>
  <c r="F367" i="2"/>
  <c r="G367" i="2" s="1"/>
  <c r="E369" i="2" l="1"/>
  <c r="D369" i="2"/>
  <c r="C370" i="2" s="1"/>
  <c r="F368" i="2"/>
  <c r="G368" i="2" s="1"/>
  <c r="D370" i="2" l="1"/>
  <c r="C371" i="2" s="1"/>
  <c r="E370" i="2"/>
  <c r="F369" i="2"/>
  <c r="G369" i="2" s="1"/>
  <c r="D371" i="2" l="1"/>
  <c r="C372" i="2" s="1"/>
  <c r="E371" i="2"/>
  <c r="F370" i="2"/>
  <c r="G370" i="2" s="1"/>
  <c r="F371" i="2" l="1"/>
  <c r="G371" i="2" s="1"/>
  <c r="E372" i="2"/>
  <c r="D372" i="2"/>
  <c r="C373" i="2" s="1"/>
  <c r="F372" i="2" l="1"/>
  <c r="G372" i="2" s="1"/>
  <c r="E373" i="2"/>
  <c r="D373" i="2"/>
  <c r="C374" i="2" s="1"/>
  <c r="E374" i="2" l="1"/>
  <c r="D374" i="2"/>
  <c r="F374" i="2" s="1"/>
  <c r="F373" i="2"/>
  <c r="G373" i="2" s="1"/>
  <c r="G37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G16" authorId="0" shapeId="0" xr:uid="{5DEA6005-A78C-4CB1-8917-4BEC2F10BEF1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COMPRESE SPESE ISTR. FIDO
</t>
        </r>
      </text>
    </comment>
  </commentList>
</comments>
</file>

<file path=xl/sharedStrings.xml><?xml version="1.0" encoding="utf-8"?>
<sst xmlns="http://schemas.openxmlformats.org/spreadsheetml/2006/main" count="268" uniqueCount="224">
  <si>
    <t>PIANO DEGLI INVESTIMENTI</t>
  </si>
  <si>
    <t>IMPIANTI</t>
  </si>
  <si>
    <t>ATTREZZATURE</t>
  </si>
  <si>
    <t>ANNO N</t>
  </si>
  <si>
    <t>ANNO N+1</t>
  </si>
  <si>
    <t>ANNO N+2</t>
  </si>
  <si>
    <t>ANNO N+3</t>
  </si>
  <si>
    <t>ANNO N+4</t>
  </si>
  <si>
    <t>TOYALE INVESTIMENTI</t>
  </si>
  <si>
    <t>PIANO DEI FINANZIAMENTI</t>
  </si>
  <si>
    <t>CAPITALE PROPRIO</t>
  </si>
  <si>
    <t>FINANzIAMENTI BANCARI M/l T (Mutuo...)</t>
  </si>
  <si>
    <t>CAPITALE PROPRIO ( % i intervento)</t>
  </si>
  <si>
    <t>TOTALE FINANZIAMENTI</t>
  </si>
  <si>
    <t>FINANZIAMENTI TOTALE INTERVENTO</t>
  </si>
  <si>
    <t>SALDO FABBISOGNO FINANZIARIO PER INVESTIMENTI</t>
  </si>
  <si>
    <t>SVILUPPO AMMORTAMENTI</t>
  </si>
  <si>
    <t>FABBRICATI</t>
  </si>
  <si>
    <t>MACCH. ELETTRONICHE</t>
  </si>
  <si>
    <t>MOBII E AREDI</t>
  </si>
  <si>
    <t>VEICOLI</t>
  </si>
  <si>
    <t>MAN STR SU BENI DI TERZI</t>
  </si>
  <si>
    <t xml:space="preserve">TOTALE ANNO </t>
  </si>
  <si>
    <t>ANNO N+5</t>
  </si>
  <si>
    <t>ANNO N+6</t>
  </si>
  <si>
    <t>ANNO N+7</t>
  </si>
  <si>
    <t>ANNO N+8</t>
  </si>
  <si>
    <t>ANNO N+9</t>
  </si>
  <si>
    <t>ALIQUOTA AMMORTAMENTO</t>
  </si>
  <si>
    <t>TOTALI</t>
  </si>
  <si>
    <t>AMMORTAMENTI</t>
  </si>
  <si>
    <t xml:space="preserve">PIANO DI AMMORTAMENTO DEL MUTUO </t>
  </si>
  <si>
    <t>inserire dati</t>
  </si>
  <si>
    <t>CAPITALE</t>
  </si>
  <si>
    <t xml:space="preserve"> </t>
  </si>
  <si>
    <t>TASSO DI INTERESSE ANNUO</t>
  </si>
  <si>
    <t>PERIODICITA' RATA</t>
  </si>
  <si>
    <t>ANNI</t>
  </si>
  <si>
    <t>N°RATE</t>
  </si>
  <si>
    <t>RATA</t>
  </si>
  <si>
    <t>TOT. INTERESSI</t>
  </si>
  <si>
    <t>INTERESSI</t>
  </si>
  <si>
    <t>Costo Operazione (capitale + interessi)</t>
  </si>
  <si>
    <t>ANNO</t>
  </si>
  <si>
    <t>DEBITO INIZ.</t>
  </si>
  <si>
    <t>DEBITO RESIDUO</t>
  </si>
  <si>
    <t>Q.CAPITALE</t>
  </si>
  <si>
    <t>Q.INTERESSI</t>
  </si>
  <si>
    <t>SVILUPPO FINANZIAMENTO</t>
  </si>
  <si>
    <t>QUOTA INTERESSI</t>
  </si>
  <si>
    <t>QUOTA CAPITALE</t>
  </si>
  <si>
    <t xml:space="preserve">RATA </t>
  </si>
  <si>
    <t>PIANO DEI RICAVI</t>
  </si>
  <si>
    <t>CAPACITA' PRODUTTIVA (num max utenti)</t>
  </si>
  <si>
    <t>TASSO DI OCCUPAZIONE</t>
  </si>
  <si>
    <t>NUMERO UTENTI</t>
  </si>
  <si>
    <t>TARIFFA ANNUA UTENTE</t>
  </si>
  <si>
    <t>VARIAIONE % TARIFFA</t>
  </si>
  <si>
    <t xml:space="preserve">TARIFFA </t>
  </si>
  <si>
    <t>RICAVI</t>
  </si>
  <si>
    <t>PIANO DEI COSTI DI PRODUZIONE</t>
  </si>
  <si>
    <t>COSTI DIRETTI PER UTENTE</t>
  </si>
  <si>
    <t>UTENTI</t>
  </si>
  <si>
    <t>COSTO TOTALE DIRETTO PER UTENTI</t>
  </si>
  <si>
    <t>mese</t>
  </si>
  <si>
    <t>anno</t>
  </si>
  <si>
    <t>ANALISI DATI BASE</t>
  </si>
  <si>
    <t>TARIFFA UTENTE</t>
  </si>
  <si>
    <t>Pasti</t>
  </si>
  <si>
    <t>Materiali</t>
  </si>
  <si>
    <t>Iniziative</t>
  </si>
  <si>
    <t>TOTALE COSTI DIRETTI</t>
  </si>
  <si>
    <t>VARIAZIONE % COSTI DIRETTI</t>
  </si>
  <si>
    <t>TOTALE ANNUO COSTI DIRETTI PER UTENTE</t>
  </si>
  <si>
    <t>COSTI "ESTERNI" DI GESTIONE</t>
  </si>
  <si>
    <t>SPESE PER SERVIZI (B7)</t>
  </si>
  <si>
    <t>GODIMENTO BENI DI TERZI AFFITTI B8</t>
  </si>
  <si>
    <t>ONERI DIVERSI DI GESTIONE ( B14)</t>
  </si>
  <si>
    <t>PESE PER SERVIZI</t>
  </si>
  <si>
    <t>AMMISINSTATIVI</t>
  </si>
  <si>
    <t>LEGALI</t>
  </si>
  <si>
    <t>UTENZE (ACQUA RISCALDAMENTO)</t>
  </si>
  <si>
    <t>CONS. PROFESSIONALI</t>
  </si>
  <si>
    <t>PULIZIE LOCALI</t>
  </si>
  <si>
    <t xml:space="preserve">TELEFONICHE </t>
  </si>
  <si>
    <t>MANUTENZIONI</t>
  </si>
  <si>
    <t>MESE</t>
  </si>
  <si>
    <t>XXXXXXXX</t>
  </si>
  <si>
    <t>ALRO</t>
  </si>
  <si>
    <t>VARIAZIONE %  SPESE SERVIZI</t>
  </si>
  <si>
    <t>LOCAZIONE IMMOBILE</t>
  </si>
  <si>
    <t>LOCAZIONE IMMOBILE 1</t>
  </si>
  <si>
    <t>LOCAZIONE IMMOBILE 2</t>
  </si>
  <si>
    <t>CANONE MESE</t>
  </si>
  <si>
    <t>N+3</t>
  </si>
  <si>
    <t>N</t>
  </si>
  <si>
    <t>TOTALE B9) SPESE PER GODINETO BENI DI TERZI</t>
  </si>
  <si>
    <t>VARIAZIONE %  GOD. BENI DI TERZI</t>
  </si>
  <si>
    <t>VARIAZIONE %  ALTRI NOERI DI GESTIONE</t>
  </si>
  <si>
    <t xml:space="preserve">COSTO DEL PERSONALE </t>
  </si>
  <si>
    <t>GODIMENTO BENI DI TERZI</t>
  </si>
  <si>
    <t>COSTO DEL PERSONALE</t>
  </si>
  <si>
    <t>LORDO</t>
  </si>
  <si>
    <t>MENSIL</t>
  </si>
  <si>
    <t>TOTALE ANNUO</t>
  </si>
  <si>
    <t>INPS CTRB</t>
  </si>
  <si>
    <t>INAIL CTRB</t>
  </si>
  <si>
    <t>TFR</t>
  </si>
  <si>
    <t>COSTO TOTALE</t>
  </si>
  <si>
    <t>CAT D1</t>
  </si>
  <si>
    <t>UTENTI PER DIPENDENTE</t>
  </si>
  <si>
    <t>NUMERO DI PENDENTI PREVISTI</t>
  </si>
  <si>
    <t>VARIAZIONE % COSTO DIPENDENTI</t>
  </si>
  <si>
    <t>COSTO UNITARIO ANNUO  DIPENDENTI / SOCI LAVORATORI</t>
  </si>
  <si>
    <t>TOTALE COSTO DEL LAVORO</t>
  </si>
  <si>
    <t>TOTALE RICAVI</t>
  </si>
  <si>
    <t xml:space="preserve">MARGINE LORDO </t>
  </si>
  <si>
    <t>VALORE AGGIUNTO</t>
  </si>
  <si>
    <t>MARGINE OPERATIVO LORDO</t>
  </si>
  <si>
    <t>AMMORTAMENTI INVESTIMENTI</t>
  </si>
  <si>
    <t>RISULTATO PRIMA DELLE IMPOSTE</t>
  </si>
  <si>
    <t>IRAP</t>
  </si>
  <si>
    <t>IRES</t>
  </si>
  <si>
    <t>TOTALE IMPOSTE DELL'ESERCIZIO</t>
  </si>
  <si>
    <t>UTILE NETTO DELL'ESERCIZIO</t>
  </si>
  <si>
    <t>RIPEPILOGO GENERALE</t>
  </si>
  <si>
    <t>RICAVI ALTRE ATTIVITA' (A1)</t>
  </si>
  <si>
    <t>RICAVI PER SERVIZI VARI (CONSLENZE ECC.) (A1)</t>
  </si>
  <si>
    <t>RICAVI ATTIVITA' GESTIONE ORDINARIA -  A1 Ricavi delle vendite e delle prestazioni)</t>
  </si>
  <si>
    <t>RICAVI PER CONTRIBUTI (c.to esercizio+quote c/impianti)</t>
  </si>
  <si>
    <t>TOTALE RICAVI - VALORE DELLA PRODUZIONE (A)</t>
  </si>
  <si>
    <t>TOTALE COSTI MATERIE E MATERIALI DI CONSUMO (B6)</t>
  </si>
  <si>
    <t>VALORE DELLA PRODUZIONE</t>
  </si>
  <si>
    <t>TOTALE COSTI  (B7+B8+B14)</t>
  </si>
  <si>
    <t>COSTO DEL PERSONALE (B9)</t>
  </si>
  <si>
    <t>AMMORTAMENTTI (B10)</t>
  </si>
  <si>
    <t>ACCANTONAMENTI (B12/B13)</t>
  </si>
  <si>
    <t>INTERESSI ED ONERI FINANZIARI</t>
  </si>
  <si>
    <t>GESTIONE FINANZIARIA</t>
  </si>
  <si>
    <t>PROVENTI GESTIONE FINANZIARIA</t>
  </si>
  <si>
    <t>SALDO GESTIONE FINANZIARIA</t>
  </si>
  <si>
    <t>MARGINE OPERATIVO NETTO  ( DIFF A-B)</t>
  </si>
  <si>
    <t>COSTI DELLA PRODUZIONE (B)</t>
  </si>
  <si>
    <t>CONTO ECONOMICO \ ANNO</t>
  </si>
  <si>
    <t>TOTALE
20 ANNI</t>
  </si>
  <si>
    <t>RICAVI CENTRO</t>
  </si>
  <si>
    <t>Ricavi per contributi diversi</t>
  </si>
  <si>
    <t>Ricavi ALTRE INIZIATIVE</t>
  </si>
  <si>
    <t>Ricavi per altri servizi e altri ricavi</t>
  </si>
  <si>
    <t>Costo materie prime e di consumo</t>
  </si>
  <si>
    <t>Spese per servizi</t>
  </si>
  <si>
    <t>Godimento beni di terzi (LOCAZIONE)</t>
  </si>
  <si>
    <t>Oneri divesri di gestione</t>
  </si>
  <si>
    <t>Interessi bancari su mutuo</t>
  </si>
  <si>
    <t>Altri interessi passivi</t>
  </si>
  <si>
    <t>Oneri su finanziamenti infruttiferi soci</t>
  </si>
  <si>
    <t>TOTALE COSTI</t>
  </si>
  <si>
    <t>imposte dirette ( IRES+IRAP) -ANT.</t>
  </si>
  <si>
    <t>RISULTATO ECONOMICO</t>
  </si>
  <si>
    <t>CASH FLOW</t>
  </si>
  <si>
    <t>% iva</t>
  </si>
  <si>
    <t>ENTRATE PER RICAVI CENTRO</t>
  </si>
  <si>
    <t>ENTRATE ATTIVITA' DIVERSE</t>
  </si>
  <si>
    <t>Entrate per versamento capitale</t>
  </si>
  <si>
    <t>Entrata per finanziamento bancario</t>
  </si>
  <si>
    <t>IVA c/vendite ( entrate)</t>
  </si>
  <si>
    <t>TOTALE DELLE ENTRATE</t>
  </si>
  <si>
    <t>Uscite per lavori, progett. Direz.lavori - investimenti - iva esclusa</t>
  </si>
  <si>
    <t>Uscite per altri investimenti</t>
  </si>
  <si>
    <t>uscite per versamento iva</t>
  </si>
  <si>
    <t>USCITE PER PRELIEVO UTILI DAI SOCI</t>
  </si>
  <si>
    <t>TOTALE DELLE USCITE</t>
  </si>
  <si>
    <t>EFFETTO TOT. SU CASH FLOW</t>
  </si>
  <si>
    <t>controllo</t>
  </si>
  <si>
    <t>PERCEBTUARE RIPARTIZONE UTILE SOCI</t>
  </si>
  <si>
    <t>RISULTATO ECONOMICO CUMULATO</t>
  </si>
  <si>
    <t>CASH FLOW CUMULATO</t>
  </si>
  <si>
    <t>TOTALE
05 ANNI</t>
  </si>
  <si>
    <t>Ricavi per contributi Regionali</t>
  </si>
  <si>
    <t>Costi del personale</t>
  </si>
  <si>
    <t>Ammortamenti</t>
  </si>
  <si>
    <t>Accatonamneti</t>
  </si>
  <si>
    <t>Uscite per Costo materie prime e di consumo</t>
  </si>
  <si>
    <t>Uscite per Spese per servizi</t>
  </si>
  <si>
    <t>Uscite per Godimento beni di terzi (LOCAZIONE)</t>
  </si>
  <si>
    <t>Uscite per Oneri divesri di gestione</t>
  </si>
  <si>
    <t>Uscite per Costi del personale</t>
  </si>
  <si>
    <t>Uscite per  Interessi bancari su mutuo</t>
  </si>
  <si>
    <t>Uscite per IVA c/acquisti</t>
  </si>
  <si>
    <t>Entrate per rimborso IVA</t>
  </si>
  <si>
    <t>usctie per quota capitale mutuo</t>
  </si>
  <si>
    <t>SUDDIVISIONE C.E. IN COSTI FISSI E COSTI VARIABILI</t>
  </si>
  <si>
    <t xml:space="preserve">COSTI VARIABILI </t>
  </si>
  <si>
    <t>COSTI FISSI</t>
  </si>
  <si>
    <t xml:space="preserve">TOTALE COSTI </t>
  </si>
  <si>
    <t>TABELLA B.E.P. - ANNO N</t>
  </si>
  <si>
    <t>NUM</t>
  </si>
  <si>
    <t>COSTO FISSO</t>
  </si>
  <si>
    <t>COSTO VAR</t>
  </si>
  <si>
    <t>COSTO TORALE</t>
  </si>
  <si>
    <t>CALCOLO DEL BEP - NUMERO UTENTI PER PUNTO DI PAREGGIO</t>
  </si>
  <si>
    <t>PREZZO UNITARIO</t>
  </si>
  <si>
    <t>COSTO VARIABILE UNITARIO</t>
  </si>
  <si>
    <t>B.E.P. ( CF/(Pu-Cvu))</t>
  </si>
  <si>
    <t>UTILE /PERDITA</t>
  </si>
  <si>
    <t>SALDO PRECEDENTE</t>
  </si>
  <si>
    <t>IVA RICHIESTA A RIMBORSO</t>
  </si>
  <si>
    <t>LIQUIDAZIONE DELL''IVA DEL PERIODO</t>
  </si>
  <si>
    <t>SALDO IVA FINALE</t>
  </si>
  <si>
    <t>Accatonamenti</t>
  </si>
  <si>
    <t>NB IMPORTANTE</t>
  </si>
  <si>
    <t xml:space="preserve">inserire i dati nele elle colorate di grigio. </t>
  </si>
  <si>
    <t xml:space="preserve">Le celle con le formule non sono protette </t>
  </si>
  <si>
    <t>inserire i dati nel foglio di lavoro DATI PROGETTO ED INVESTIMENTO (celle grigie)</t>
  </si>
  <si>
    <t>In alernativa inserire manualmente il valore nella cella grigia  nel foglio DATI PROGETTO ED INVESTIMENTO (non ci sarà più il collegamento con il foglio ALTRI DATI</t>
  </si>
  <si>
    <t>Se si opera Sul foglio ALTRI DATI  i valori vengono riportati automatiamente nel foglio DATI PROGETTO ED INVESTIMENTO</t>
  </si>
  <si>
    <t>Anche le percentuali di variazione possono essere modificate manualmente</t>
  </si>
  <si>
    <t>Nel costo del personale è necessario inserire manualmente il numero di utenti per dipendente</t>
  </si>
  <si>
    <t>Gli altri forgli  ( Business plan - Analisi BEP e piano ammortamento mutuo sono collegati a DATI PROGETTO E FINANZIAMENTO</t>
  </si>
  <si>
    <t>Nel foglio BUSINESS PLAN è possibile modificare le aliquote IVA</t>
  </si>
  <si>
    <t>Alcuni dati da inserire derivano dai calcoli nel foglio "ALTRI DATI</t>
  </si>
  <si>
    <t>TASSO DI INTERESSE DEL FINANZIAMENTO %</t>
  </si>
  <si>
    <t>BUSINESS PLAN  ESEMPIO</t>
  </si>
  <si>
    <t>DESCRIZIONE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</si>
</sst>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1" formatCode="_-* #,##0_-;\-* #,##0_-;_-* &quot;-&quot;_-;_-@_-"/>
    <numFmt numFmtId="164" formatCode="#,##0_ ;[Red]\-#,##0\ "/>
    <numFmt numFmtId="166" formatCode="#,##0.00_ ;[Red]\-#,##0.00\ "/>
    <numFmt numFmtId="167" formatCode="d\-mmm\-yy"/>
    <numFmt numFmtId="168" formatCode="#,##0_);\(#,##0\)"/>
    <numFmt numFmtId="169" formatCode="#,##0.00_);\(#,##0.00\)"/>
    <numFmt numFmtId="170" formatCode="#,##0.000000_);\(#,##0.00000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i/>
      <u/>
      <sz val="10"/>
      <color indexed="9"/>
      <name val="Times New Roman"/>
      <family val="1"/>
    </font>
    <font>
      <b/>
      <sz val="10"/>
      <name val="Times New Roman"/>
      <family val="1"/>
    </font>
    <font>
      <b/>
      <sz val="10"/>
      <color indexed="18"/>
      <name val="Times New Roman"/>
      <family val="1"/>
    </font>
    <font>
      <sz val="10"/>
      <name val="Arial"/>
      <family val="2"/>
    </font>
    <font>
      <sz val="10"/>
      <color indexed="22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47"/>
      </patternFill>
    </fill>
    <fill>
      <patternFill patternType="solid">
        <fgColor rgb="FFFFFF00"/>
        <bgColor indexed="47"/>
      </patternFill>
    </fill>
    <fill>
      <patternFill patternType="solid">
        <fgColor theme="0" tint="-0.14999847407452621"/>
        <bgColor indexed="47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0" fillId="0" borderId="0"/>
    <xf numFmtId="9" fontId="17" fillId="0" borderId="0" applyFont="0" applyFill="0" applyBorder="0" applyAlignment="0" applyProtection="0"/>
    <xf numFmtId="0" fontId="17" fillId="0" borderId="0"/>
  </cellStyleXfs>
  <cellXfs count="247">
    <xf numFmtId="0" fontId="0" fillId="0" borderId="0" xfId="0"/>
    <xf numFmtId="0" fontId="2" fillId="0" borderId="0" xfId="0" applyFont="1"/>
    <xf numFmtId="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2" borderId="1" xfId="0" applyNumberFormat="1" applyFill="1" applyBorder="1"/>
    <xf numFmtId="9" fontId="5" fillId="2" borderId="1" xfId="0" applyNumberFormat="1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0" fontId="4" fillId="0" borderId="1" xfId="0" applyFont="1" applyBorder="1"/>
    <xf numFmtId="9" fontId="4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3" borderId="1" xfId="0" applyFont="1" applyFill="1" applyBorder="1"/>
    <xf numFmtId="0" fontId="8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164" fontId="7" fillId="3" borderId="1" xfId="0" applyNumberFormat="1" applyFont="1" applyFill="1" applyBorder="1"/>
    <xf numFmtId="0" fontId="0" fillId="0" borderId="3" xfId="0" applyBorder="1"/>
    <xf numFmtId="166" fontId="0" fillId="2" borderId="1" xfId="0" applyNumberFormat="1" applyFill="1" applyBorder="1"/>
    <xf numFmtId="164" fontId="0" fillId="2" borderId="3" xfId="0" applyNumberFormat="1" applyFill="1" applyBorder="1"/>
    <xf numFmtId="164" fontId="0" fillId="0" borderId="1" xfId="0" applyNumberFormat="1" applyFont="1" applyBorder="1"/>
    <xf numFmtId="3" fontId="0" fillId="0" borderId="1" xfId="0" applyNumberFormat="1" applyBorder="1"/>
    <xf numFmtId="3" fontId="7" fillId="0" borderId="1" xfId="0" applyNumberFormat="1" applyFont="1" applyBorder="1"/>
    <xf numFmtId="0" fontId="0" fillId="4" borderId="1" xfId="0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0" fontId="8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Border="1"/>
    <xf numFmtId="0" fontId="7" fillId="6" borderId="1" xfId="0" applyFont="1" applyFill="1" applyBorder="1"/>
    <xf numFmtId="14" fontId="11" fillId="0" borderId="0" xfId="2" applyNumberFormat="1" applyFont="1" applyAlignment="1">
      <alignment horizontal="center"/>
    </xf>
    <xf numFmtId="167" fontId="11" fillId="0" borderId="0" xfId="2" applyFont="1" applyAlignment="1">
      <alignment horizontal="center"/>
    </xf>
    <xf numFmtId="167" fontId="11" fillId="0" borderId="0" xfId="2" applyFont="1"/>
    <xf numFmtId="14" fontId="12" fillId="7" borderId="8" xfId="2" applyNumberFormat="1" applyFont="1" applyFill="1" applyBorder="1" applyAlignment="1">
      <alignment horizontal="center"/>
    </xf>
    <xf numFmtId="168" fontId="12" fillId="7" borderId="9" xfId="2" applyNumberFormat="1" applyFont="1" applyFill="1" applyBorder="1" applyAlignment="1">
      <alignment horizontal="center"/>
    </xf>
    <xf numFmtId="168" fontId="13" fillId="7" borderId="9" xfId="2" applyNumberFormat="1" applyFont="1" applyFill="1" applyBorder="1" applyAlignment="1">
      <alignment horizontal="left"/>
    </xf>
    <xf numFmtId="168" fontId="12" fillId="7" borderId="10" xfId="2" applyNumberFormat="1" applyFont="1" applyFill="1" applyBorder="1" applyAlignment="1">
      <alignment horizontal="center"/>
    </xf>
    <xf numFmtId="168" fontId="11" fillId="0" borderId="0" xfId="2" applyNumberFormat="1" applyFont="1"/>
    <xf numFmtId="14" fontId="12" fillId="7" borderId="11" xfId="2" applyNumberFormat="1" applyFont="1" applyFill="1" applyBorder="1" applyAlignment="1">
      <alignment horizontal="center"/>
    </xf>
    <xf numFmtId="168" fontId="12" fillId="7" borderId="12" xfId="2" applyNumberFormat="1" applyFont="1" applyFill="1" applyBorder="1" applyAlignment="1">
      <alignment horizontal="center"/>
    </xf>
    <xf numFmtId="168" fontId="12" fillId="7" borderId="12" xfId="2" applyNumberFormat="1" applyFont="1" applyFill="1" applyBorder="1" applyAlignment="1">
      <alignment horizontal="left"/>
    </xf>
    <xf numFmtId="168" fontId="12" fillId="7" borderId="13" xfId="2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8" fontId="11" fillId="0" borderId="0" xfId="2" applyNumberFormat="1" applyFont="1" applyAlignment="1">
      <alignment horizontal="left"/>
    </xf>
    <xf numFmtId="168" fontId="14" fillId="8" borderId="0" xfId="2" applyNumberFormat="1" applyFont="1" applyFill="1" applyAlignment="1">
      <alignment horizontal="right"/>
    </xf>
    <xf numFmtId="168" fontId="15" fillId="9" borderId="14" xfId="2" applyNumberFormat="1" applyFont="1" applyFill="1" applyBorder="1" applyAlignment="1">
      <alignment horizontal="left"/>
    </xf>
    <xf numFmtId="168" fontId="11" fillId="9" borderId="15" xfId="2" applyNumberFormat="1" applyFont="1" applyFill="1" applyBorder="1" applyAlignment="1">
      <alignment horizontal="center"/>
    </xf>
    <xf numFmtId="168" fontId="16" fillId="9" borderId="16" xfId="2" applyNumberFormat="1" applyFont="1" applyFill="1" applyBorder="1" applyAlignment="1">
      <alignment horizontal="right"/>
    </xf>
    <xf numFmtId="168" fontId="15" fillId="9" borderId="17" xfId="2" applyNumberFormat="1" applyFont="1" applyFill="1" applyBorder="1" applyAlignment="1">
      <alignment horizontal="left"/>
    </xf>
    <xf numFmtId="168" fontId="11" fillId="9" borderId="18" xfId="2" applyNumberFormat="1" applyFont="1" applyFill="1" applyBorder="1" applyAlignment="1">
      <alignment horizontal="center"/>
    </xf>
    <xf numFmtId="167" fontId="11" fillId="9" borderId="18" xfId="2" applyFont="1" applyFill="1" applyBorder="1" applyAlignment="1">
      <alignment horizontal="center"/>
    </xf>
    <xf numFmtId="169" fontId="16" fillId="9" borderId="19" xfId="2" applyNumberFormat="1" applyFont="1" applyFill="1" applyBorder="1" applyAlignment="1">
      <alignment horizontal="right"/>
    </xf>
    <xf numFmtId="10" fontId="18" fillId="8" borderId="0" xfId="3" applyNumberFormat="1" applyFont="1" applyFill="1" applyAlignment="1" applyProtection="1">
      <alignment horizontal="center"/>
    </xf>
    <xf numFmtId="168" fontId="15" fillId="9" borderId="20" xfId="2" applyNumberFormat="1" applyFont="1" applyFill="1" applyBorder="1" applyAlignment="1">
      <alignment horizontal="left"/>
    </xf>
    <xf numFmtId="168" fontId="11" fillId="9" borderId="21" xfId="2" applyNumberFormat="1" applyFont="1" applyFill="1" applyBorder="1" applyAlignment="1">
      <alignment horizontal="center"/>
    </xf>
    <xf numFmtId="167" fontId="11" fillId="9" borderId="22" xfId="2" applyFont="1" applyFill="1" applyBorder="1" applyAlignment="1">
      <alignment horizontal="center"/>
    </xf>
    <xf numFmtId="168" fontId="16" fillId="9" borderId="23" xfId="2" applyNumberFormat="1" applyFont="1" applyFill="1" applyBorder="1" applyAlignment="1">
      <alignment horizontal="right"/>
    </xf>
    <xf numFmtId="167" fontId="11" fillId="9" borderId="0" xfId="2" applyFont="1" applyFill="1" applyAlignment="1">
      <alignment horizontal="center"/>
    </xf>
    <xf numFmtId="168" fontId="15" fillId="8" borderId="24" xfId="2" applyNumberFormat="1" applyFont="1" applyFill="1" applyBorder="1" applyAlignment="1">
      <alignment horizontal="left"/>
    </xf>
    <xf numFmtId="168" fontId="11" fillId="8" borderId="25" xfId="2" applyNumberFormat="1" applyFont="1" applyFill="1" applyBorder="1" applyAlignment="1">
      <alignment horizontal="center"/>
    </xf>
    <xf numFmtId="168" fontId="16" fillId="8" borderId="26" xfId="2" applyNumberFormat="1" applyFont="1" applyFill="1" applyBorder="1" applyAlignment="1">
      <alignment horizontal="right"/>
    </xf>
    <xf numFmtId="170" fontId="11" fillId="0" borderId="0" xfId="2" applyNumberFormat="1" applyFont="1" applyAlignment="1">
      <alignment horizontal="center"/>
    </xf>
    <xf numFmtId="168" fontId="11" fillId="0" borderId="1" xfId="2" applyNumberFormat="1" applyFont="1" applyBorder="1" applyAlignment="1">
      <alignment horizontal="center"/>
    </xf>
    <xf numFmtId="167" fontId="11" fillId="0" borderId="1" xfId="2" applyFont="1" applyBorder="1" applyAlignment="1">
      <alignment horizontal="center"/>
    </xf>
    <xf numFmtId="167" fontId="11" fillId="0" borderId="1" xfId="2" applyFont="1" applyBorder="1"/>
    <xf numFmtId="168" fontId="15" fillId="10" borderId="27" xfId="2" applyNumberFormat="1" applyFont="1" applyFill="1" applyBorder="1" applyAlignment="1">
      <alignment horizontal="left"/>
    </xf>
    <xf numFmtId="168" fontId="11" fillId="10" borderId="22" xfId="2" applyNumberFormat="1" applyFont="1" applyFill="1" applyBorder="1" applyAlignment="1">
      <alignment horizontal="center"/>
    </xf>
    <xf numFmtId="168" fontId="15" fillId="10" borderId="28" xfId="2" applyNumberFormat="1" applyFont="1" applyFill="1" applyBorder="1" applyAlignment="1">
      <alignment horizontal="right"/>
    </xf>
    <xf numFmtId="168" fontId="11" fillId="0" borderId="1" xfId="2" applyNumberFormat="1" applyFont="1" applyBorder="1" applyAlignment="1">
      <alignment horizontal="right"/>
    </xf>
    <xf numFmtId="167" fontId="11" fillId="0" borderId="1" xfId="2" applyFont="1" applyBorder="1" applyAlignment="1">
      <alignment horizontal="right"/>
    </xf>
    <xf numFmtId="167" fontId="11" fillId="0" borderId="29" xfId="2" applyFont="1" applyBorder="1"/>
    <xf numFmtId="168" fontId="15" fillId="0" borderId="17" xfId="2" applyNumberFormat="1" applyFont="1" applyBorder="1" applyAlignment="1">
      <alignment horizontal="left"/>
    </xf>
    <xf numFmtId="168" fontId="11" fillId="0" borderId="18" xfId="2" applyNumberFormat="1" applyFont="1" applyBorder="1" applyAlignment="1">
      <alignment horizontal="center"/>
    </xf>
    <xf numFmtId="168" fontId="11" fillId="0" borderId="19" xfId="2" applyNumberFormat="1" applyFont="1" applyBorder="1" applyAlignment="1">
      <alignment horizontal="right"/>
    </xf>
    <xf numFmtId="168" fontId="15" fillId="0" borderId="24" xfId="2" applyNumberFormat="1" applyFont="1" applyBorder="1" applyAlignment="1">
      <alignment horizontal="left"/>
    </xf>
    <xf numFmtId="168" fontId="11" fillId="0" borderId="25" xfId="2" applyNumberFormat="1" applyFont="1" applyBorder="1" applyAlignment="1">
      <alignment horizontal="center"/>
    </xf>
    <xf numFmtId="168" fontId="11" fillId="0" borderId="26" xfId="2" applyNumberFormat="1" applyFont="1" applyBorder="1" applyAlignment="1">
      <alignment horizontal="right"/>
    </xf>
    <xf numFmtId="14" fontId="15" fillId="0" borderId="1" xfId="2" applyNumberFormat="1" applyFont="1" applyBorder="1" applyAlignment="1">
      <alignment horizontal="center"/>
    </xf>
    <xf numFmtId="168" fontId="15" fillId="0" borderId="29" xfId="2" applyNumberFormat="1" applyFont="1" applyBorder="1" applyAlignment="1">
      <alignment horizontal="center"/>
    </xf>
    <xf numFmtId="168" fontId="15" fillId="0" borderId="1" xfId="2" applyNumberFormat="1" applyFont="1" applyBorder="1" applyAlignment="1">
      <alignment horizontal="center"/>
    </xf>
    <xf numFmtId="168" fontId="15" fillId="0" borderId="30" xfId="2" applyNumberFormat="1" applyFont="1" applyBorder="1" applyAlignment="1">
      <alignment horizontal="center"/>
    </xf>
    <xf numFmtId="168" fontId="11" fillId="0" borderId="29" xfId="2" applyNumberFormat="1" applyFont="1" applyBorder="1" applyAlignment="1">
      <alignment horizontal="center"/>
    </xf>
    <xf numFmtId="168" fontId="11" fillId="0" borderId="30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4" fontId="7" fillId="5" borderId="1" xfId="0" applyNumberFormat="1" applyFont="1" applyFill="1" applyBorder="1"/>
    <xf numFmtId="0" fontId="2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/>
    <xf numFmtId="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7" fillId="4" borderId="1" xfId="0" applyNumberFormat="1" applyFont="1" applyFill="1" applyBorder="1"/>
    <xf numFmtId="166" fontId="0" fillId="0" borderId="1" xfId="0" applyNumberFormat="1" applyBorder="1"/>
    <xf numFmtId="0" fontId="0" fillId="3" borderId="1" xfId="0" applyFill="1" applyBorder="1" applyAlignment="1">
      <alignment horizontal="center"/>
    </xf>
    <xf numFmtId="8" fontId="0" fillId="0" borderId="1" xfId="0" applyNumberFormat="1" applyBorder="1"/>
    <xf numFmtId="8" fontId="2" fillId="3" borderId="1" xfId="0" applyNumberFormat="1" applyFont="1" applyFill="1" applyBorder="1"/>
    <xf numFmtId="0" fontId="2" fillId="0" borderId="0" xfId="0" applyFont="1" applyFill="1" applyBorder="1"/>
    <xf numFmtId="164" fontId="7" fillId="0" borderId="1" xfId="0" applyNumberFormat="1" applyFont="1" applyFill="1" applyBorder="1"/>
    <xf numFmtId="0" fontId="2" fillId="0" borderId="1" xfId="0" applyFont="1" applyFill="1" applyBorder="1"/>
    <xf numFmtId="164" fontId="0" fillId="3" borderId="1" xfId="0" applyNumberFormat="1" applyFill="1" applyBorder="1"/>
    <xf numFmtId="164" fontId="9" fillId="0" borderId="0" xfId="0" applyNumberFormat="1" applyFont="1" applyFill="1" applyBorder="1"/>
    <xf numFmtId="9" fontId="2" fillId="0" borderId="0" xfId="0" applyNumberFormat="1" applyFont="1" applyBorder="1" applyAlignment="1">
      <alignment horizontal="center"/>
    </xf>
    <xf numFmtId="164" fontId="7" fillId="12" borderId="1" xfId="0" applyNumberFormat="1" applyFont="1" applyFill="1" applyBorder="1"/>
    <xf numFmtId="164" fontId="7" fillId="2" borderId="1" xfId="0" applyNumberFormat="1" applyFont="1" applyFill="1" applyBorder="1"/>
    <xf numFmtId="164" fontId="7" fillId="0" borderId="0" xfId="0" applyNumberFormat="1" applyFont="1" applyFill="1" applyBorder="1"/>
    <xf numFmtId="0" fontId="0" fillId="0" borderId="0" xfId="0" applyFill="1"/>
    <xf numFmtId="0" fontId="19" fillId="3" borderId="1" xfId="0" applyFont="1" applyFill="1" applyBorder="1"/>
    <xf numFmtId="8" fontId="2" fillId="0" borderId="0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9" fillId="11" borderId="1" xfId="0" applyFont="1" applyFill="1" applyBorder="1"/>
    <xf numFmtId="0" fontId="2" fillId="3" borderId="29" xfId="0" applyFont="1" applyFill="1" applyBorder="1" applyAlignment="1">
      <alignment horizontal="center"/>
    </xf>
    <xf numFmtId="0" fontId="22" fillId="11" borderId="1" xfId="0" applyFont="1" applyFill="1" applyBorder="1"/>
    <xf numFmtId="0" fontId="24" fillId="0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13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10" fontId="0" fillId="0" borderId="0" xfId="0" applyNumberFormat="1"/>
    <xf numFmtId="0" fontId="21" fillId="11" borderId="1" xfId="0" applyFont="1" applyFill="1" applyBorder="1" applyAlignment="1">
      <alignment vertical="center"/>
    </xf>
    <xf numFmtId="164" fontId="7" fillId="11" borderId="1" xfId="0" applyNumberFormat="1" applyFont="1" applyFill="1" applyBorder="1"/>
    <xf numFmtId="10" fontId="0" fillId="0" borderId="1" xfId="0" applyNumberFormat="1" applyBorder="1"/>
    <xf numFmtId="10" fontId="0" fillId="0" borderId="1" xfId="1" applyNumberFormat="1" applyFont="1" applyBorder="1"/>
    <xf numFmtId="0" fontId="17" fillId="0" borderId="0" xfId="4" applyAlignment="1">
      <alignment vertical="center"/>
    </xf>
    <xf numFmtId="0" fontId="17" fillId="0" borderId="0" xfId="4" applyAlignment="1">
      <alignment horizontal="left" vertical="center"/>
    </xf>
    <xf numFmtId="0" fontId="21" fillId="15" borderId="12" xfId="4" applyFont="1" applyFill="1" applyBorder="1" applyAlignment="1">
      <alignment vertical="center"/>
    </xf>
    <xf numFmtId="0" fontId="21" fillId="15" borderId="1" xfId="4" applyFont="1" applyFill="1" applyBorder="1" applyAlignment="1">
      <alignment vertical="center"/>
    </xf>
    <xf numFmtId="0" fontId="21" fillId="2" borderId="1" xfId="4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/>
    </xf>
    <xf numFmtId="0" fontId="17" fillId="16" borderId="0" xfId="4" applyFill="1" applyAlignment="1">
      <alignment vertical="center"/>
    </xf>
    <xf numFmtId="0" fontId="17" fillId="16" borderId="1" xfId="4" applyFill="1" applyBorder="1" applyAlignment="1">
      <alignment vertical="center"/>
    </xf>
    <xf numFmtId="41" fontId="21" fillId="0" borderId="34" xfId="4" applyNumberFormat="1" applyFont="1" applyBorder="1" applyAlignment="1">
      <alignment vertical="center"/>
    </xf>
    <xf numFmtId="41" fontId="21" fillId="0" borderId="35" xfId="4" applyNumberFormat="1" applyFont="1" applyBorder="1" applyAlignment="1">
      <alignment vertical="center"/>
    </xf>
    <xf numFmtId="0" fontId="17" fillId="16" borderId="0" xfId="4" applyFill="1" applyAlignment="1">
      <alignment vertical="center" wrapText="1"/>
    </xf>
    <xf numFmtId="0" fontId="17" fillId="16" borderId="1" xfId="4" applyFill="1" applyBorder="1" applyAlignment="1">
      <alignment vertical="center" wrapText="1"/>
    </xf>
    <xf numFmtId="41" fontId="21" fillId="0" borderId="2" xfId="4" applyNumberFormat="1" applyFont="1" applyBorder="1" applyAlignment="1">
      <alignment vertical="center"/>
    </xf>
    <xf numFmtId="41" fontId="21" fillId="0" borderId="31" xfId="4" applyNumberFormat="1" applyFont="1" applyBorder="1" applyAlignment="1">
      <alignment vertical="center"/>
    </xf>
    <xf numFmtId="6" fontId="21" fillId="16" borderId="1" xfId="4" applyNumberFormat="1" applyFont="1" applyFill="1" applyBorder="1" applyAlignment="1">
      <alignment vertical="center"/>
    </xf>
    <xf numFmtId="6" fontId="17" fillId="0" borderId="35" xfId="4" applyNumberFormat="1" applyBorder="1" applyAlignment="1">
      <alignment vertical="center"/>
    </xf>
    <xf numFmtId="6" fontId="17" fillId="0" borderId="34" xfId="4" applyNumberFormat="1" applyBorder="1" applyAlignment="1">
      <alignment vertical="center"/>
    </xf>
    <xf numFmtId="6" fontId="21" fillId="0" borderId="2" xfId="4" applyNumberFormat="1" applyFont="1" applyBorder="1" applyAlignment="1">
      <alignment vertical="center"/>
    </xf>
    <xf numFmtId="6" fontId="21" fillId="16" borderId="32" xfId="4" applyNumberFormat="1" applyFont="1" applyFill="1" applyBorder="1" applyAlignment="1">
      <alignment vertical="center"/>
    </xf>
    <xf numFmtId="0" fontId="21" fillId="16" borderId="31" xfId="4" applyFont="1" applyFill="1" applyBorder="1" applyAlignment="1">
      <alignment vertical="center"/>
    </xf>
    <xf numFmtId="164" fontId="21" fillId="16" borderId="32" xfId="4" applyNumberFormat="1" applyFont="1" applyFill="1" applyBorder="1" applyAlignment="1">
      <alignment vertical="center"/>
    </xf>
    <xf numFmtId="0" fontId="29" fillId="17" borderId="8" xfId="4" applyFont="1" applyFill="1" applyBorder="1" applyAlignment="1">
      <alignment vertical="center"/>
    </xf>
    <xf numFmtId="0" fontId="29" fillId="17" borderId="1" xfId="4" applyFont="1" applyFill="1" applyBorder="1" applyAlignment="1">
      <alignment vertical="center" wrapText="1"/>
    </xf>
    <xf numFmtId="0" fontId="29" fillId="17" borderId="32" xfId="4" applyFont="1" applyFill="1" applyBorder="1" applyAlignment="1">
      <alignment horizontal="center" vertical="center" wrapText="1"/>
    </xf>
    <xf numFmtId="0" fontId="29" fillId="13" borderId="1" xfId="4" applyFont="1" applyFill="1" applyBorder="1" applyAlignment="1">
      <alignment horizontal="center" vertical="center"/>
    </xf>
    <xf numFmtId="0" fontId="30" fillId="17" borderId="1" xfId="4" applyFont="1" applyFill="1" applyBorder="1" applyAlignment="1">
      <alignment vertical="center" wrapText="1"/>
    </xf>
    <xf numFmtId="164" fontId="30" fillId="0" borderId="35" xfId="4" applyNumberFormat="1" applyFont="1" applyBorder="1" applyAlignment="1">
      <alignment vertical="center"/>
    </xf>
    <xf numFmtId="0" fontId="30" fillId="17" borderId="1" xfId="4" applyFont="1" applyFill="1" applyBorder="1" applyAlignment="1">
      <alignment vertical="center"/>
    </xf>
    <xf numFmtId="164" fontId="30" fillId="0" borderId="34" xfId="4" applyNumberFormat="1" applyFont="1" applyBorder="1" applyAlignment="1">
      <alignment vertical="center"/>
    </xf>
    <xf numFmtId="164" fontId="17" fillId="0" borderId="0" xfId="4" applyNumberFormat="1" applyAlignment="1">
      <alignment vertical="center"/>
    </xf>
    <xf numFmtId="0" fontId="30" fillId="17" borderId="7" xfId="4" applyFont="1" applyFill="1" applyBorder="1" applyAlignment="1">
      <alignment vertical="center" wrapText="1"/>
    </xf>
    <xf numFmtId="0" fontId="29" fillId="17" borderId="4" xfId="4" applyFont="1" applyFill="1" applyBorder="1" applyAlignment="1">
      <alignment vertical="center" wrapText="1"/>
    </xf>
    <xf numFmtId="0" fontId="30" fillId="17" borderId="5" xfId="4" applyFont="1" applyFill="1" applyBorder="1" applyAlignment="1">
      <alignment vertical="center"/>
    </xf>
    <xf numFmtId="164" fontId="30" fillId="17" borderId="5" xfId="4" applyNumberFormat="1" applyFont="1" applyFill="1" applyBorder="1" applyAlignment="1">
      <alignment vertical="center"/>
    </xf>
    <xf numFmtId="164" fontId="29" fillId="0" borderId="5" xfId="4" applyNumberFormat="1" applyFont="1" applyBorder="1" applyAlignment="1">
      <alignment vertical="center"/>
    </xf>
    <xf numFmtId="0" fontId="30" fillId="17" borderId="3" xfId="4" applyFont="1" applyFill="1" applyBorder="1" applyAlignment="1">
      <alignment vertical="center" wrapText="1"/>
    </xf>
    <xf numFmtId="9" fontId="30" fillId="17" borderId="7" xfId="4" applyNumberFormat="1" applyFont="1" applyFill="1" applyBorder="1" applyAlignment="1">
      <alignment vertical="center" wrapText="1"/>
    </xf>
    <xf numFmtId="0" fontId="29" fillId="18" borderId="4" xfId="4" applyFont="1" applyFill="1" applyBorder="1" applyAlignment="1">
      <alignment vertical="center" wrapText="1"/>
    </xf>
    <xf numFmtId="0" fontId="29" fillId="18" borderId="5" xfId="4" applyFont="1" applyFill="1" applyBorder="1" applyAlignment="1">
      <alignment vertical="center" wrapText="1"/>
    </xf>
    <xf numFmtId="164" fontId="29" fillId="3" borderId="33" xfId="4" applyNumberFormat="1" applyFont="1" applyFill="1" applyBorder="1" applyAlignment="1">
      <alignment vertical="center"/>
    </xf>
    <xf numFmtId="0" fontId="30" fillId="17" borderId="3" xfId="4" applyFont="1" applyFill="1" applyBorder="1" applyAlignment="1">
      <alignment vertical="center"/>
    </xf>
    <xf numFmtId="41" fontId="29" fillId="17" borderId="13" xfId="4" applyNumberFormat="1" applyFont="1" applyFill="1" applyBorder="1" applyAlignment="1">
      <alignment vertical="center"/>
    </xf>
    <xf numFmtId="164" fontId="29" fillId="0" borderId="13" xfId="4" applyNumberFormat="1" applyFont="1" applyBorder="1" applyAlignment="1">
      <alignment vertical="center"/>
    </xf>
    <xf numFmtId="0" fontId="17" fillId="5" borderId="1" xfId="4" applyFill="1" applyBorder="1" applyAlignment="1">
      <alignment vertical="center"/>
    </xf>
    <xf numFmtId="164" fontId="17" fillId="5" borderId="1" xfId="4" applyNumberFormat="1" applyFill="1" applyBorder="1" applyAlignment="1">
      <alignment vertical="center"/>
    </xf>
    <xf numFmtId="9" fontId="17" fillId="0" borderId="0" xfId="4" applyNumberFormat="1" applyAlignment="1">
      <alignment vertical="center"/>
    </xf>
    <xf numFmtId="0" fontId="31" fillId="0" borderId="1" xfId="4" applyFont="1" applyBorder="1" applyAlignment="1">
      <alignment vertical="center"/>
    </xf>
    <xf numFmtId="0" fontId="23" fillId="0" borderId="1" xfId="4" applyFont="1" applyBorder="1" applyAlignment="1">
      <alignment vertical="center"/>
    </xf>
    <xf numFmtId="164" fontId="23" fillId="0" borderId="1" xfId="4" applyNumberFormat="1" applyFont="1" applyBorder="1" applyAlignment="1">
      <alignment vertical="center"/>
    </xf>
    <xf numFmtId="4" fontId="17" fillId="0" borderId="0" xfId="4" applyNumberFormat="1" applyAlignment="1">
      <alignment vertical="center"/>
    </xf>
    <xf numFmtId="4" fontId="17" fillId="0" borderId="0" xfId="4" applyNumberFormat="1" applyAlignment="1">
      <alignment horizontal="left" vertical="center"/>
    </xf>
    <xf numFmtId="0" fontId="17" fillId="0" borderId="1" xfId="4" applyBorder="1" applyAlignment="1">
      <alignment vertical="center"/>
    </xf>
    <xf numFmtId="164" fontId="17" fillId="0" borderId="1" xfId="4" applyNumberFormat="1" applyBorder="1" applyAlignment="1">
      <alignment vertical="center"/>
    </xf>
    <xf numFmtId="0" fontId="21" fillId="14" borderId="32" xfId="4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1" fillId="14" borderId="31" xfId="4" applyFont="1" applyFill="1" applyBorder="1" applyAlignment="1">
      <alignment horizontal="center" vertical="center" wrapText="1"/>
    </xf>
    <xf numFmtId="0" fontId="21" fillId="15" borderId="0" xfId="4" applyFont="1" applyFill="1" applyBorder="1" applyAlignment="1">
      <alignment horizontal="center" vertical="center" wrapText="1"/>
    </xf>
    <xf numFmtId="41" fontId="21" fillId="16" borderId="1" xfId="4" applyNumberFormat="1" applyFont="1" applyFill="1" applyBorder="1" applyAlignment="1">
      <alignment vertical="center"/>
    </xf>
    <xf numFmtId="0" fontId="17" fillId="16" borderId="7" xfId="4" applyFill="1" applyBorder="1" applyAlignment="1">
      <alignment vertical="center" wrapText="1"/>
    </xf>
    <xf numFmtId="41" fontId="21" fillId="16" borderId="7" xfId="4" applyNumberFormat="1" applyFont="1" applyFill="1" applyBorder="1" applyAlignment="1">
      <alignment vertical="center"/>
    </xf>
    <xf numFmtId="0" fontId="17" fillId="16" borderId="3" xfId="4" applyFill="1" applyBorder="1" applyAlignment="1">
      <alignment vertical="center" wrapText="1"/>
    </xf>
    <xf numFmtId="0" fontId="21" fillId="16" borderId="5" xfId="4" applyFont="1" applyFill="1" applyBorder="1" applyAlignment="1">
      <alignment vertical="center"/>
    </xf>
    <xf numFmtId="164" fontId="21" fillId="16" borderId="1" xfId="4" applyNumberFormat="1" applyFont="1" applyFill="1" applyBorder="1" applyAlignment="1">
      <alignment vertical="center"/>
    </xf>
    <xf numFmtId="0" fontId="17" fillId="16" borderId="7" xfId="4" applyFill="1" applyBorder="1" applyAlignment="1">
      <alignment vertical="center"/>
    </xf>
    <xf numFmtId="6" fontId="21" fillId="16" borderId="7" xfId="4" applyNumberFormat="1" applyFont="1" applyFill="1" applyBorder="1" applyAlignment="1">
      <alignment vertical="center"/>
    </xf>
    <xf numFmtId="164" fontId="21" fillId="0" borderId="5" xfId="4" applyNumberFormat="1" applyFont="1" applyBorder="1" applyAlignment="1">
      <alignment vertical="center"/>
    </xf>
    <xf numFmtId="164" fontId="21" fillId="0" borderId="6" xfId="4" applyNumberFormat="1" applyFont="1" applyBorder="1" applyAlignment="1">
      <alignment vertical="center"/>
    </xf>
    <xf numFmtId="41" fontId="30" fillId="0" borderId="0" xfId="4" applyNumberFormat="1" applyFont="1" applyBorder="1" applyAlignment="1">
      <alignment vertical="center"/>
    </xf>
    <xf numFmtId="164" fontId="30" fillId="0" borderId="0" xfId="4" applyNumberFormat="1" applyFont="1" applyBorder="1" applyAlignment="1">
      <alignment vertical="center"/>
    </xf>
    <xf numFmtId="0" fontId="2" fillId="11" borderId="1" xfId="0" applyFont="1" applyFill="1" applyBorder="1"/>
    <xf numFmtId="164" fontId="2" fillId="11" borderId="1" xfId="0" applyNumberFormat="1" applyFont="1" applyFill="1" applyBorder="1"/>
    <xf numFmtId="0" fontId="2" fillId="11" borderId="1" xfId="0" applyFont="1" applyFill="1" applyBorder="1" applyAlignment="1">
      <alignment horizontal="center" wrapText="1"/>
    </xf>
    <xf numFmtId="0" fontId="0" fillId="0" borderId="1" xfId="0" applyFont="1" applyBorder="1"/>
    <xf numFmtId="2" fontId="7" fillId="3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wrapText="1"/>
    </xf>
    <xf numFmtId="166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/>
    <xf numFmtId="166" fontId="0" fillId="0" borderId="1" xfId="0" applyNumberFormat="1" applyFill="1" applyBorder="1"/>
    <xf numFmtId="0" fontId="7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164" fontId="21" fillId="5" borderId="1" xfId="4" applyNumberFormat="1" applyFont="1" applyFill="1" applyBorder="1" applyAlignment="1">
      <alignment vertical="center"/>
    </xf>
    <xf numFmtId="0" fontId="21" fillId="2" borderId="0" xfId="4" applyFont="1" applyFill="1" applyBorder="1" applyAlignment="1">
      <alignment vertical="center"/>
    </xf>
    <xf numFmtId="164" fontId="21" fillId="2" borderId="1" xfId="4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9" fontId="30" fillId="19" borderId="7" xfId="4" applyNumberFormat="1" applyFont="1" applyFill="1" applyBorder="1" applyAlignment="1">
      <alignment vertical="center"/>
    </xf>
    <xf numFmtId="9" fontId="30" fillId="19" borderId="3" xfId="4" applyNumberFormat="1" applyFont="1" applyFill="1" applyBorder="1" applyAlignment="1">
      <alignment vertical="center" wrapText="1"/>
    </xf>
    <xf numFmtId="9" fontId="30" fillId="19" borderId="1" xfId="4" applyNumberFormat="1" applyFont="1" applyFill="1" applyBorder="1" applyAlignment="1">
      <alignment vertical="center" wrapText="1"/>
    </xf>
    <xf numFmtId="9" fontId="30" fillId="19" borderId="1" xfId="4" applyNumberFormat="1" applyFont="1" applyFill="1" applyBorder="1" applyAlignment="1">
      <alignment vertical="center"/>
    </xf>
    <xf numFmtId="0" fontId="34" fillId="0" borderId="0" xfId="0" applyFont="1" applyAlignment="1">
      <alignment wrapText="1"/>
    </xf>
    <xf numFmtId="0" fontId="34" fillId="0" borderId="1" xfId="0" applyFont="1" applyBorder="1" applyAlignment="1">
      <alignment wrapText="1"/>
    </xf>
    <xf numFmtId="0" fontId="35" fillId="0" borderId="0" xfId="0" applyFont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7" fillId="11" borderId="1" xfId="0" applyFont="1" applyFill="1" applyBorder="1"/>
  </cellXfs>
  <cellStyles count="5">
    <cellStyle name="Normale" xfId="0" builtinId="0"/>
    <cellStyle name="Normale 2" xfId="4" xr:uid="{A1F1C837-3DE9-4956-9610-94BEE5AC4A81}"/>
    <cellStyle name="Normale_PIANO_AMMORT" xfId="2" xr:uid="{A8B64D88-19BA-4D06-85AC-721843CB2EB1}"/>
    <cellStyle name="Percentuale" xfId="1" builtinId="5"/>
    <cellStyle name="Percentuale 2" xfId="3" xr:uid="{C7DE95D1-485F-4C80-B5D7-BAF624310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Risultato economico e cash flow cumulati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'BUSINESS PLAN'!$A$64</c:f>
              <c:strCache>
                <c:ptCount val="1"/>
                <c:pt idx="0">
                  <c:v>RISULTATO ECONOMICO CUMULATO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01225127608616E-2"/>
                  <c:y val="-2.5764895330112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1-4354-B17B-A26147FFE362}"/>
                </c:ext>
              </c:extLst>
            </c:dLbl>
            <c:dLbl>
              <c:idx val="2"/>
              <c:layout>
                <c:manualLayout>
                  <c:x val="4.8331219025462814E-2"/>
                  <c:y val="3.2206119162640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81-4354-B17B-A26147FFE362}"/>
                </c:ext>
              </c:extLst>
            </c:dLbl>
            <c:dLbl>
              <c:idx val="3"/>
              <c:layout>
                <c:manualLayout>
                  <c:x val="0"/>
                  <c:y val="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1-4354-B17B-A26147FFE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'BUSINESS PLAN'!$D$63:$H$63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'BUSINESS PLAN'!$D$64:$H$64</c:f>
              <c:numCache>
                <c:formatCode>#,##0_ ;[Red]\-#,##0\ </c:formatCode>
                <c:ptCount val="5"/>
                <c:pt idx="0">
                  <c:v>-30293.999999999593</c:v>
                </c:pt>
                <c:pt idx="1">
                  <c:v>-38975.587000350984</c:v>
                </c:pt>
                <c:pt idx="2">
                  <c:v>-5932.46912640355</c:v>
                </c:pt>
                <c:pt idx="3">
                  <c:v>41781.360247156481</c:v>
                </c:pt>
                <c:pt idx="4">
                  <c:v>121740.38083181145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1-4354-B17B-A26147FFE362}"/>
            </c:ext>
          </c:extLst>
        </c:ser>
        <c:ser>
          <c:idx val="1"/>
          <c:order val="1"/>
          <c:tx>
            <c:strRef>
              <c:f>'BUSINESS PLAN'!$A$65</c:f>
              <c:strCache>
                <c:ptCount val="1"/>
                <c:pt idx="0">
                  <c:v>CASH FLOW CUMULATO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8588930394408802E-3"/>
                  <c:y val="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81-4354-B17B-A26147FFE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'BUSINESS PLAN'!$D$63:$H$63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'BUSINESS PLAN'!$D$65:$H$65</c:f>
              <c:numCache>
                <c:formatCode>#,##0_ ;[Red]\-#,##0\ </c:formatCode>
                <c:ptCount val="5"/>
                <c:pt idx="0">
                  <c:v>-42634.711103302194</c:v>
                </c:pt>
                <c:pt idx="1">
                  <c:v>-53032.422206604388</c:v>
                </c:pt>
                <c:pt idx="2">
                  <c:v>-23881.133309906581</c:v>
                </c:pt>
                <c:pt idx="3">
                  <c:v>46376.155586791225</c:v>
                </c:pt>
                <c:pt idx="4">
                  <c:v>153182.44448348903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1-4354-B17B-A26147FFE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3570303"/>
        <c:axId val="1543567903"/>
      </c:lineChart>
      <c:catAx>
        <c:axId val="154357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3567903"/>
        <c:crosses val="autoZero"/>
        <c:auto val="1"/>
        <c:lblAlgn val="ctr"/>
        <c:lblOffset val="100"/>
        <c:noMultiLvlLbl val="0"/>
      </c:catAx>
      <c:valAx>
        <c:axId val="154356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357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B.E.P. ANNO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'ANALISI BEP'!$D$38</c:f>
              <c:strCache>
                <c:ptCount val="1"/>
                <c:pt idx="0">
                  <c:v>RICAVI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'ANALISI BEP'!$C$39:$C$54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</c:numCache>
            </c:numRef>
          </c:cat>
          <c:val>
            <c:numRef>
              <c:f>'ANALISI BEP'!$D$39:$D$54</c:f>
              <c:numCache>
                <c:formatCode>#,##0.00_ ;[Red]\-#,##0.00\ </c:formatCode>
                <c:ptCount val="16"/>
                <c:pt idx="0">
                  <c:v>0</c:v>
                </c:pt>
                <c:pt idx="1">
                  <c:v>60000</c:v>
                </c:pt>
                <c:pt idx="2">
                  <c:v>120000</c:v>
                </c:pt>
                <c:pt idx="3">
                  <c:v>180000</c:v>
                </c:pt>
                <c:pt idx="4">
                  <c:v>240000</c:v>
                </c:pt>
                <c:pt idx="5">
                  <c:v>300000</c:v>
                </c:pt>
                <c:pt idx="6">
                  <c:v>360000</c:v>
                </c:pt>
                <c:pt idx="7">
                  <c:v>420000</c:v>
                </c:pt>
                <c:pt idx="8">
                  <c:v>480000</c:v>
                </c:pt>
                <c:pt idx="9">
                  <c:v>540000</c:v>
                </c:pt>
                <c:pt idx="10">
                  <c:v>600000</c:v>
                </c:pt>
                <c:pt idx="11">
                  <c:v>660000</c:v>
                </c:pt>
                <c:pt idx="12">
                  <c:v>720000</c:v>
                </c:pt>
                <c:pt idx="13">
                  <c:v>780000</c:v>
                </c:pt>
                <c:pt idx="14">
                  <c:v>840000</c:v>
                </c:pt>
                <c:pt idx="15">
                  <c:v>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C-445C-9051-E735EDA6734A}"/>
            </c:ext>
          </c:extLst>
        </c:ser>
        <c:ser>
          <c:idx val="1"/>
          <c:order val="1"/>
          <c:tx>
            <c:strRef>
              <c:f>'ANALISI BEP'!$G$38</c:f>
              <c:strCache>
                <c:ptCount val="1"/>
                <c:pt idx="0">
                  <c:v>COSTO TORALE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'ANALISI BEP'!$C$39:$C$54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</c:numCache>
            </c:numRef>
          </c:cat>
          <c:val>
            <c:numRef>
              <c:f>'ANALISI BEP'!$G$39:$G$54</c:f>
              <c:numCache>
                <c:formatCode>#,##0.00_ ;[Red]\-#,##0.00\ </c:formatCode>
                <c:ptCount val="16"/>
                <c:pt idx="0">
                  <c:v>321893.99999999959</c:v>
                </c:pt>
                <c:pt idx="1">
                  <c:v>333293.99999999959</c:v>
                </c:pt>
                <c:pt idx="2">
                  <c:v>344693.99999999959</c:v>
                </c:pt>
                <c:pt idx="3">
                  <c:v>356093.99999999959</c:v>
                </c:pt>
                <c:pt idx="4">
                  <c:v>367493.99999999959</c:v>
                </c:pt>
                <c:pt idx="5">
                  <c:v>378893.99999999959</c:v>
                </c:pt>
                <c:pt idx="6">
                  <c:v>390293.99999999959</c:v>
                </c:pt>
                <c:pt idx="7">
                  <c:v>401693.99999999959</c:v>
                </c:pt>
                <c:pt idx="8">
                  <c:v>413093.99999999959</c:v>
                </c:pt>
                <c:pt idx="9">
                  <c:v>424493.99999999959</c:v>
                </c:pt>
                <c:pt idx="10">
                  <c:v>435893.99999999959</c:v>
                </c:pt>
                <c:pt idx="11">
                  <c:v>447293.99999999959</c:v>
                </c:pt>
                <c:pt idx="12">
                  <c:v>458693.99999999959</c:v>
                </c:pt>
                <c:pt idx="13">
                  <c:v>470093.99999999959</c:v>
                </c:pt>
                <c:pt idx="14">
                  <c:v>481493.99999999959</c:v>
                </c:pt>
                <c:pt idx="15">
                  <c:v>492893.99999999959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C-445C-9051-E735EDA6734A}"/>
            </c:ext>
          </c:extLst>
        </c:ser>
        <c:ser>
          <c:idx val="2"/>
          <c:order val="2"/>
          <c:tx>
            <c:strRef>
              <c:f>'ANALISI BEP'!$H$38</c:f>
              <c:strCache>
                <c:ptCount val="1"/>
                <c:pt idx="0">
                  <c:v>UTILE /PERDITA</c:v>
                </c:pt>
              </c:strCache>
            </c:strRef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'ANALISI BEP'!$C$39:$C$54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</c:numCache>
            </c:numRef>
          </c:cat>
          <c:val>
            <c:numRef>
              <c:f>'ANALISI BEP'!$H$39:$H$54</c:f>
              <c:numCache>
                <c:formatCode>#,##0.00_ ;[Red]\-#,##0.00\ </c:formatCode>
                <c:ptCount val="16"/>
                <c:pt idx="0">
                  <c:v>-321893.99999999959</c:v>
                </c:pt>
                <c:pt idx="1">
                  <c:v>-273293.99999999959</c:v>
                </c:pt>
                <c:pt idx="2">
                  <c:v>-224693.99999999959</c:v>
                </c:pt>
                <c:pt idx="3">
                  <c:v>-176093.99999999959</c:v>
                </c:pt>
                <c:pt idx="4">
                  <c:v>-127493.99999999959</c:v>
                </c:pt>
                <c:pt idx="5">
                  <c:v>-78893.999999999593</c:v>
                </c:pt>
                <c:pt idx="6">
                  <c:v>-30293.999999999593</c:v>
                </c:pt>
                <c:pt idx="7">
                  <c:v>18306.000000000407</c:v>
                </c:pt>
                <c:pt idx="8">
                  <c:v>66906.000000000407</c:v>
                </c:pt>
                <c:pt idx="9">
                  <c:v>115506.00000000041</c:v>
                </c:pt>
                <c:pt idx="10">
                  <c:v>164106.00000000041</c:v>
                </c:pt>
                <c:pt idx="11">
                  <c:v>212706.00000000041</c:v>
                </c:pt>
                <c:pt idx="12">
                  <c:v>261306.00000000041</c:v>
                </c:pt>
                <c:pt idx="13">
                  <c:v>309906.00000000041</c:v>
                </c:pt>
                <c:pt idx="14">
                  <c:v>358506.00000000041</c:v>
                </c:pt>
                <c:pt idx="15">
                  <c:v>407106.00000000041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9C-445C-9051-E735EDA673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1941823"/>
        <c:axId val="931943263"/>
      </c:lineChart>
      <c:catAx>
        <c:axId val="93194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1943263"/>
        <c:crosses val="autoZero"/>
        <c:auto val="1"/>
        <c:lblAlgn val="ctr"/>
        <c:lblOffset val="100"/>
        <c:noMultiLvlLbl val="0"/>
      </c:catAx>
      <c:valAx>
        <c:axId val="9319432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1941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'ANALISI BEP'!$B$15</c:f>
              <c:strCache>
                <c:ptCount val="1"/>
                <c:pt idx="0">
                  <c:v>B.E.P. ( CF/(Pu-Cvu))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'ANALISI BEP'!$C$11:$G$11</c:f>
              <c:strCache>
                <c:ptCount val="5"/>
                <c:pt idx="0">
                  <c:v>ANNO N</c:v>
                </c:pt>
                <c:pt idx="1">
                  <c:v>ANNO N+1</c:v>
                </c:pt>
                <c:pt idx="2">
                  <c:v>ANNO N+2</c:v>
                </c:pt>
                <c:pt idx="3">
                  <c:v>ANNO N+3</c:v>
                </c:pt>
                <c:pt idx="4">
                  <c:v>ANNO N+4</c:v>
                </c:pt>
              </c:strCache>
            </c:strRef>
          </c:cat>
          <c:val>
            <c:numRef>
              <c:f>'ANALISI BEP'!$C$15:$G$15</c:f>
              <c:numCache>
                <c:formatCode>0.00</c:formatCode>
                <c:ptCount val="5"/>
                <c:pt idx="0">
                  <c:v>66.23</c:v>
                </c:pt>
                <c:pt idx="1">
                  <c:v>71.75</c:v>
                </c:pt>
                <c:pt idx="2">
                  <c:v>83.46</c:v>
                </c:pt>
                <c:pt idx="3">
                  <c:v>95.75</c:v>
                </c:pt>
                <c:pt idx="4">
                  <c:v>104.8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2-4FB8-9ABF-97C9729E0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6317119"/>
        <c:axId val="1546319999"/>
      </c:barChart>
      <c:catAx>
        <c:axId val="154631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6319999"/>
        <c:crosses val="autoZero"/>
        <c:auto val="1"/>
        <c:lblAlgn val="ctr"/>
        <c:lblOffset val="100"/>
        <c:noMultiLvlLbl val="0"/>
      </c:catAx>
      <c:valAx>
        <c:axId val="154631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631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1238249</xdr:colOff>
      <xdr:row>68</xdr:row>
      <xdr:rowOff>22514</xdr:rowOff>
    </xdr:from>
    <xdr:to>
      <xdr:col>7</xdr:col>
      <xdr:colOff>398317</xdr:colOff>
      <xdr:row>92</xdr:row>
      <xdr:rowOff>17318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9611865-1170-CAA6-4F48-4626FAB55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55</xdr:row>
      <xdr:rowOff>90486</xdr:rowOff>
    </xdr:from>
    <xdr:to>
      <xdr:col>8</xdr:col>
      <xdr:colOff>180975</xdr:colOff>
      <xdr:row>79</xdr:row>
      <xdr:rowOff>123825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D019F11-47C1-49CA-FE28-5895CA9EB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204786</xdr:colOff>
      <xdr:row>16</xdr:row>
      <xdr:rowOff>4762</xdr:rowOff>
    </xdr:from>
    <xdr:to>
      <xdr:col>6</xdr:col>
      <xdr:colOff>695324</xdr:colOff>
      <xdr:row>32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603CB7C-0ED5-61E0-8AC6-850B06248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0</xdr:col>
      <xdr:colOff>409816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37EA059-7024-4BC7-8178-6ECAD4E31B7C}"/>
            </a:ext>
          </a:extLst>
        </xdr:cNvPr>
        <xdr:cNvSpPr>
          <a:spLocks noChangeArrowheads="1"/>
        </xdr:cNvSpPr>
      </xdr:nvSpPr>
      <xdr:spPr bwMode="auto">
        <a:xfrm>
          <a:off x="213360" y="0"/>
          <a:ext cx="196456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144780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90B86BE-E6BC-40F5-A80B-106688ED0D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478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22860</xdr:colOff>
      <xdr:row>0</xdr:row>
      <xdr:rowOff>0</xdr:rowOff>
    </xdr:from>
    <xdr:to>
      <xdr:col>1</xdr:col>
      <xdr:colOff>379709</xdr:colOff>
      <xdr:row>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9E9A8A18-F31A-4F45-A4D4-280AB358B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0"/>
          <a:ext cx="775949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5134"/>
            </a:avLst>
          </a:prstTxWarp>
        </a:bodyPr>
        <a:lstStyle/>
        <a:p>
          <a:pPr algn="ctr" rtl="0"/>
          <a:r>
            <a:rPr lang="it-IT" sz="20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EuroProject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5108729-7969-47EF-8BFB-245AC162B1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96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3</xdr:col>
      <xdr:colOff>146685</xdr:colOff>
      <xdr:row>0</xdr:row>
      <xdr:rowOff>0</xdr:rowOff>
    </xdr:from>
    <xdr:to>
      <xdr:col>7</xdr:col>
      <xdr:colOff>588621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FFA51C2-3650-454E-BCCE-A01DE93D513A}"/>
            </a:ext>
          </a:extLst>
        </xdr:cNvPr>
        <xdr:cNvSpPr txBox="1">
          <a:spLocks noChangeArrowheads="1"/>
        </xdr:cNvSpPr>
      </xdr:nvSpPr>
      <xdr:spPr bwMode="auto">
        <a:xfrm>
          <a:off x="1927860" y="0"/>
          <a:ext cx="373758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                                           </a:t>
          </a:r>
          <a:r>
            <a:rPr lang="it-IT" sz="13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Consulenza Agevolazioni Aziendali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OC%20MAURI\DOVIER%20MAURIZIO\UNIVERSITA'%20TS%20CORSO%20IMPRENDITORE%20SOCIALE\001%20%20LEZIONII%2023-24\016%20BREAK%20EVEN%20POINT%20-%20BUSINESS%20PLAN\BUSINESS%20PLAN\BUSINESS%20PLAN%20ECONOMICO%20EL%20PICOLO%20NIO.xlsx" TargetMode="External"/><Relationship Id="rId1" Type="http://schemas.openxmlformats.org/officeDocument/2006/relationships/externalLinkPath" Target="/DOC%20MAURI/DOVIER%20MAURIZIO/UNIVERSITA'%20TS%20CORSO%20IMPRENDITORE%20SOCIALE/001%20%20LEZIONII%2023-24/016%20BREAK%20EVEN%20POINT%20-%20BUSINESS%20PLAN/BUSINESS%20PLAN/BUSINESS%20PLAN%20ECONOMICO%20EL%20PICOLO%20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I PROGETTO E FINANZIAMENTO"/>
      <sheetName val="BUSINESS PLAN"/>
      <sheetName val="SP+CE+ANALISI"/>
      <sheetName val="piano ammo MUTUO"/>
      <sheetName val="PIANO RIMBORSO AI SOCI"/>
      <sheetName val="tabelle e grafici"/>
    </sheetNames>
    <sheetDataSet>
      <sheetData sheetId="0">
        <row r="71">
          <cell r="E7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32D4-18C7-46F8-8EF2-3DF070D4F52E}">
  <dimension ref="A2:A15"/>
  <sheetViews>
    <sheetView showGridLines="0" workbookViewId="0">
      <selection activeCell="A26" sqref="A26"/>
    </sheetView>
  </sheetViews>
  <sheetFormatPr defaultRowHeight="15" x14ac:dyDescent="0.25"/>
  <cols>
    <col min="1" max="1" width="87.7109375" customWidth="1"/>
  </cols>
  <sheetData>
    <row r="2" spans="1:1" ht="21" x14ac:dyDescent="0.35">
      <c r="A2" s="243" t="s">
        <v>210</v>
      </c>
    </row>
    <row r="3" spans="1:1" ht="18.75" x14ac:dyDescent="0.3">
      <c r="A3" s="242" t="s">
        <v>211</v>
      </c>
    </row>
    <row r="4" spans="1:1" ht="18.75" x14ac:dyDescent="0.3">
      <c r="A4" s="242" t="s">
        <v>212</v>
      </c>
    </row>
    <row r="5" spans="1:1" ht="18.75" x14ac:dyDescent="0.3">
      <c r="A5" s="241"/>
    </row>
    <row r="6" spans="1:1" ht="37.5" x14ac:dyDescent="0.3">
      <c r="A6" s="242" t="s">
        <v>213</v>
      </c>
    </row>
    <row r="7" spans="1:1" ht="18.75" x14ac:dyDescent="0.3">
      <c r="A7" s="242" t="s">
        <v>220</v>
      </c>
    </row>
    <row r="8" spans="1:1" ht="37.5" x14ac:dyDescent="0.3">
      <c r="A8" s="242" t="s">
        <v>215</v>
      </c>
    </row>
    <row r="9" spans="1:1" ht="56.25" x14ac:dyDescent="0.3">
      <c r="A9" s="242" t="s">
        <v>214</v>
      </c>
    </row>
    <row r="10" spans="1:1" ht="37.5" x14ac:dyDescent="0.3">
      <c r="A10" s="242" t="s">
        <v>216</v>
      </c>
    </row>
    <row r="11" spans="1:1" ht="37.5" x14ac:dyDescent="0.3">
      <c r="A11" s="242" t="s">
        <v>217</v>
      </c>
    </row>
    <row r="12" spans="1:1" ht="18.75" x14ac:dyDescent="0.3">
      <c r="A12" s="242"/>
    </row>
    <row r="13" spans="1:1" ht="37.5" x14ac:dyDescent="0.3">
      <c r="A13" s="242" t="s">
        <v>218</v>
      </c>
    </row>
    <row r="14" spans="1:1" ht="18.75" x14ac:dyDescent="0.3">
      <c r="A14" s="242" t="s">
        <v>219</v>
      </c>
    </row>
    <row r="15" spans="1:1" x14ac:dyDescent="0.25">
      <c r="A1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1BB1-7C49-4BDE-9016-E526E6EF2083}">
  <sheetPr>
    <tabColor rgb="FF92D050"/>
  </sheetPr>
  <dimension ref="A3:J138"/>
  <sheetViews>
    <sheetView showGridLines="0" tabSelected="1" workbookViewId="0">
      <selection activeCell="C5" sqref="C5"/>
    </sheetView>
  </sheetViews>
  <sheetFormatPr defaultRowHeight="15" x14ac:dyDescent="0.25"/>
  <cols>
    <col min="1" max="1" width="7.140625" bestFit="1" customWidth="1"/>
    <col min="2" max="2" width="59" bestFit="1" customWidth="1"/>
    <col min="3" max="3" width="13.28515625" bestFit="1" customWidth="1"/>
    <col min="4" max="4" width="11.5703125" bestFit="1" customWidth="1"/>
    <col min="5" max="5" width="10.42578125" customWidth="1"/>
    <col min="6" max="6" width="11.140625" customWidth="1"/>
    <col min="7" max="8" width="10.5703125" bestFit="1" customWidth="1"/>
    <col min="10" max="10" width="10.7109375" customWidth="1"/>
  </cols>
  <sheetData>
    <row r="3" spans="2:10" ht="45.75" customHeight="1" x14ac:dyDescent="0.25">
      <c r="B3" s="20" t="s">
        <v>0</v>
      </c>
      <c r="C3" s="19" t="s">
        <v>17</v>
      </c>
      <c r="D3" s="19" t="s">
        <v>1</v>
      </c>
      <c r="E3" s="19" t="s">
        <v>2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</row>
    <row r="4" spans="2:10" ht="18" customHeight="1" x14ac:dyDescent="0.25">
      <c r="B4" s="32" t="s">
        <v>28</v>
      </c>
      <c r="C4" s="100">
        <v>0.03</v>
      </c>
      <c r="D4" s="100">
        <v>0.12</v>
      </c>
      <c r="E4" s="100">
        <v>0.15</v>
      </c>
      <c r="F4" s="100">
        <v>0.2</v>
      </c>
      <c r="G4" s="100">
        <v>0.12</v>
      </c>
      <c r="H4" s="100">
        <v>0.2</v>
      </c>
      <c r="I4" s="100">
        <v>0.2</v>
      </c>
      <c r="J4" s="33"/>
    </row>
    <row r="5" spans="2:10" ht="15.75" x14ac:dyDescent="0.25">
      <c r="B5" s="23" t="s">
        <v>3</v>
      </c>
      <c r="C5" s="25">
        <v>150000</v>
      </c>
      <c r="D5" s="25">
        <v>40000</v>
      </c>
      <c r="E5" s="25">
        <v>30000</v>
      </c>
      <c r="F5" s="25">
        <v>25000</v>
      </c>
      <c r="G5" s="25">
        <v>18000</v>
      </c>
      <c r="H5" s="25">
        <v>5000</v>
      </c>
      <c r="I5" s="25">
        <v>30000</v>
      </c>
      <c r="J5" s="11">
        <f>SUM(C5:I5)</f>
        <v>298000</v>
      </c>
    </row>
    <row r="6" spans="2:10" ht="15.75" x14ac:dyDescent="0.25">
      <c r="B6" s="4" t="s">
        <v>4</v>
      </c>
      <c r="C6" s="25">
        <v>0</v>
      </c>
      <c r="D6" s="8">
        <v>20000</v>
      </c>
      <c r="E6" s="8">
        <v>15000</v>
      </c>
      <c r="F6" s="8"/>
      <c r="G6" s="8"/>
      <c r="H6" s="8"/>
      <c r="I6" s="8"/>
      <c r="J6" s="11">
        <f t="shared" ref="J6:J14" si="0">SUM(C6:I6)</f>
        <v>35000</v>
      </c>
    </row>
    <row r="7" spans="2:10" ht="15.75" x14ac:dyDescent="0.25">
      <c r="B7" s="4" t="s">
        <v>5</v>
      </c>
      <c r="C7" s="25">
        <v>0</v>
      </c>
      <c r="D7" s="8"/>
      <c r="E7" s="8"/>
      <c r="F7" s="8">
        <v>10000</v>
      </c>
      <c r="G7" s="8">
        <v>15000</v>
      </c>
      <c r="H7" s="8"/>
      <c r="I7" s="8"/>
      <c r="J7" s="11">
        <f t="shared" si="0"/>
        <v>25000</v>
      </c>
    </row>
    <row r="8" spans="2:10" ht="15.75" x14ac:dyDescent="0.25">
      <c r="B8" s="4" t="s">
        <v>6</v>
      </c>
      <c r="C8" s="25">
        <v>0</v>
      </c>
      <c r="D8" s="8"/>
      <c r="E8" s="8"/>
      <c r="F8" s="8"/>
      <c r="G8" s="8"/>
      <c r="H8" s="8"/>
      <c r="I8" s="8"/>
      <c r="J8" s="11">
        <f t="shared" si="0"/>
        <v>0</v>
      </c>
    </row>
    <row r="9" spans="2:10" ht="15.75" x14ac:dyDescent="0.25">
      <c r="B9" s="4" t="s">
        <v>7</v>
      </c>
      <c r="C9" s="25">
        <v>0</v>
      </c>
      <c r="D9" s="8"/>
      <c r="E9" s="8"/>
      <c r="F9" s="8"/>
      <c r="G9" s="8"/>
      <c r="H9" s="8"/>
      <c r="I9" s="8"/>
      <c r="J9" s="11">
        <f t="shared" si="0"/>
        <v>0</v>
      </c>
    </row>
    <row r="10" spans="2:10" ht="15.75" x14ac:dyDescent="0.25">
      <c r="B10" s="29" t="s">
        <v>23</v>
      </c>
      <c r="C10" s="30"/>
      <c r="D10" s="31"/>
      <c r="E10" s="31"/>
      <c r="F10" s="31"/>
      <c r="G10" s="31"/>
      <c r="H10" s="31"/>
      <c r="I10" s="31"/>
      <c r="J10" s="108">
        <f t="shared" si="0"/>
        <v>0</v>
      </c>
    </row>
    <row r="11" spans="2:10" ht="15.75" x14ac:dyDescent="0.25">
      <c r="B11" s="29" t="s">
        <v>24</v>
      </c>
      <c r="C11" s="30"/>
      <c r="D11" s="31"/>
      <c r="E11" s="31"/>
      <c r="F11" s="31"/>
      <c r="G11" s="31"/>
      <c r="H11" s="31"/>
      <c r="I11" s="31"/>
      <c r="J11" s="108">
        <f t="shared" si="0"/>
        <v>0</v>
      </c>
    </row>
    <row r="12" spans="2:10" ht="15.75" x14ac:dyDescent="0.25">
      <c r="B12" s="29" t="s">
        <v>25</v>
      </c>
      <c r="C12" s="30"/>
      <c r="D12" s="31"/>
      <c r="E12" s="31"/>
      <c r="F12" s="31"/>
      <c r="G12" s="31"/>
      <c r="H12" s="31"/>
      <c r="I12" s="31"/>
      <c r="J12" s="108">
        <f t="shared" si="0"/>
        <v>0</v>
      </c>
    </row>
    <row r="13" spans="2:10" ht="15.75" x14ac:dyDescent="0.25">
      <c r="B13" s="29" t="s">
        <v>26</v>
      </c>
      <c r="C13" s="30"/>
      <c r="D13" s="31"/>
      <c r="E13" s="31"/>
      <c r="F13" s="31"/>
      <c r="G13" s="31"/>
      <c r="H13" s="31"/>
      <c r="I13" s="31"/>
      <c r="J13" s="108">
        <f t="shared" si="0"/>
        <v>0</v>
      </c>
    </row>
    <row r="14" spans="2:10" ht="15.75" x14ac:dyDescent="0.25">
      <c r="B14" s="29" t="s">
        <v>27</v>
      </c>
      <c r="C14" s="30"/>
      <c r="D14" s="31"/>
      <c r="E14" s="31"/>
      <c r="F14" s="31"/>
      <c r="G14" s="31"/>
      <c r="H14" s="31"/>
      <c r="I14" s="31"/>
      <c r="J14" s="108">
        <f t="shared" si="0"/>
        <v>0</v>
      </c>
    </row>
    <row r="15" spans="2:10" ht="15.75" x14ac:dyDescent="0.25">
      <c r="B15" s="97" t="s">
        <v>8</v>
      </c>
      <c r="C15" s="94">
        <f>SUM(C5:C12)</f>
        <v>150000</v>
      </c>
      <c r="D15" s="94">
        <f>SUM(D5:D12)</f>
        <v>60000</v>
      </c>
      <c r="E15" s="94">
        <f t="shared" ref="E15:J15" si="1">SUM(E5:E12)</f>
        <v>45000</v>
      </c>
      <c r="F15" s="94">
        <f t="shared" si="1"/>
        <v>35000</v>
      </c>
      <c r="G15" s="94">
        <f t="shared" si="1"/>
        <v>33000</v>
      </c>
      <c r="H15" s="94">
        <f t="shared" si="1"/>
        <v>5000</v>
      </c>
      <c r="I15" s="94">
        <f t="shared" si="1"/>
        <v>30000</v>
      </c>
      <c r="J15" s="94">
        <f t="shared" si="1"/>
        <v>358000</v>
      </c>
    </row>
    <row r="19" spans="2:10" ht="17.25" x14ac:dyDescent="0.3">
      <c r="B19" s="16" t="s">
        <v>9</v>
      </c>
      <c r="C19" s="90" t="s">
        <v>3</v>
      </c>
      <c r="D19" s="90" t="s">
        <v>4</v>
      </c>
      <c r="E19" s="90" t="s">
        <v>5</v>
      </c>
      <c r="F19" s="90" t="s">
        <v>6</v>
      </c>
      <c r="G19" s="90" t="s">
        <v>7</v>
      </c>
    </row>
    <row r="20" spans="2:10" x14ac:dyDescent="0.25">
      <c r="B20" s="98" t="s">
        <v>12</v>
      </c>
      <c r="C20" s="9">
        <v>0.2</v>
      </c>
      <c r="D20" s="9">
        <v>0</v>
      </c>
      <c r="E20" s="9">
        <v>0</v>
      </c>
      <c r="F20" s="9">
        <v>0</v>
      </c>
      <c r="G20" s="9">
        <v>0</v>
      </c>
    </row>
    <row r="21" spans="2:10" x14ac:dyDescent="0.25">
      <c r="B21" s="99" t="s">
        <v>14</v>
      </c>
      <c r="C21" s="9">
        <v>0.8</v>
      </c>
      <c r="D21" s="9">
        <v>0</v>
      </c>
      <c r="E21" s="9">
        <v>0</v>
      </c>
      <c r="F21" s="9">
        <v>0</v>
      </c>
      <c r="G21" s="9">
        <v>0</v>
      </c>
    </row>
    <row r="22" spans="2:10" x14ac:dyDescent="0.25">
      <c r="B22" s="12"/>
      <c r="C22" s="13"/>
      <c r="D22" s="13"/>
      <c r="E22" s="12"/>
      <c r="F22" s="12"/>
      <c r="G22" s="12"/>
    </row>
    <row r="23" spans="2:10" x14ac:dyDescent="0.25">
      <c r="B23" s="4" t="s">
        <v>10</v>
      </c>
      <c r="C23" s="27">
        <f>+C20*$J$5</f>
        <v>59600</v>
      </c>
      <c r="D23" s="27">
        <f>D20*$J$6</f>
        <v>0</v>
      </c>
      <c r="E23" s="27">
        <f>E20*$J$7</f>
        <v>0</v>
      </c>
      <c r="F23" s="27">
        <f>F20*$J$8</f>
        <v>0</v>
      </c>
      <c r="G23" s="27">
        <f>G20*$J$9</f>
        <v>0</v>
      </c>
    </row>
    <row r="24" spans="2:10" x14ac:dyDescent="0.25">
      <c r="B24" s="4" t="s">
        <v>11</v>
      </c>
      <c r="C24" s="27">
        <f>+C21*$J$5</f>
        <v>238400</v>
      </c>
      <c r="D24" s="27">
        <f>D21*$J$6</f>
        <v>0</v>
      </c>
      <c r="E24" s="27">
        <f>E21*$J$7</f>
        <v>0</v>
      </c>
      <c r="F24" s="27">
        <f>F21*$J$8</f>
        <v>0</v>
      </c>
      <c r="G24" s="27">
        <f>G21*$J$9</f>
        <v>0</v>
      </c>
    </row>
    <row r="25" spans="2:10" x14ac:dyDescent="0.25">
      <c r="B25" s="4"/>
      <c r="C25" s="27"/>
      <c r="D25" s="27"/>
      <c r="E25" s="27"/>
      <c r="F25" s="27"/>
      <c r="G25" s="27"/>
    </row>
    <row r="26" spans="2:10" ht="15.75" x14ac:dyDescent="0.25">
      <c r="B26" s="10" t="s">
        <v>13</v>
      </c>
      <c r="C26" s="28">
        <f>SUM(C23:C25)</f>
        <v>298000</v>
      </c>
      <c r="D26" s="28">
        <f t="shared" ref="D26:G26" si="2">SUM(D23:D25)</f>
        <v>0</v>
      </c>
      <c r="E26" s="28">
        <f t="shared" si="2"/>
        <v>0</v>
      </c>
      <c r="F26" s="28">
        <f t="shared" si="2"/>
        <v>0</v>
      </c>
      <c r="G26" s="28">
        <f t="shared" si="2"/>
        <v>0</v>
      </c>
    </row>
    <row r="28" spans="2:10" ht="30" x14ac:dyDescent="0.25">
      <c r="B28" s="95" t="s">
        <v>15</v>
      </c>
      <c r="C28" s="96">
        <f>+C26-J5</f>
        <v>0</v>
      </c>
      <c r="D28" s="96">
        <f>+D26-J6</f>
        <v>-35000</v>
      </c>
      <c r="E28" s="96">
        <f>+E26-J7</f>
        <v>-25000</v>
      </c>
      <c r="F28" s="96">
        <f>+F26-J8</f>
        <v>0</v>
      </c>
      <c r="G28" s="96">
        <f>+G26-J9</f>
        <v>0</v>
      </c>
    </row>
    <row r="30" spans="2:10" ht="18.75" x14ac:dyDescent="0.3">
      <c r="B30" s="244" t="s">
        <v>221</v>
      </c>
      <c r="C30" s="245">
        <v>4.5</v>
      </c>
    </row>
    <row r="32" spans="2:10" ht="45" x14ac:dyDescent="0.3">
      <c r="B32" s="17" t="s">
        <v>16</v>
      </c>
      <c r="C32" s="19" t="s">
        <v>17</v>
      </c>
      <c r="D32" s="19" t="s">
        <v>1</v>
      </c>
      <c r="E32" s="19" t="s">
        <v>2</v>
      </c>
      <c r="F32" s="19" t="s">
        <v>18</v>
      </c>
      <c r="G32" s="19" t="s">
        <v>19</v>
      </c>
      <c r="H32" s="19" t="s">
        <v>20</v>
      </c>
      <c r="I32" s="19" t="s">
        <v>21</v>
      </c>
      <c r="J32" s="19" t="s">
        <v>22</v>
      </c>
    </row>
    <row r="33" spans="2:10" x14ac:dyDescent="0.25">
      <c r="B33" s="4" t="s">
        <v>3</v>
      </c>
      <c r="C33" s="5">
        <f>$C$4*C5</f>
        <v>4500</v>
      </c>
      <c r="D33" s="5">
        <f>D5*$D$4</f>
        <v>4800</v>
      </c>
      <c r="E33" s="5">
        <f>E5*$E$4</f>
        <v>4500</v>
      </c>
      <c r="F33" s="5">
        <f>$F$4*F5</f>
        <v>5000</v>
      </c>
      <c r="G33" s="5">
        <f>$G$4*G5</f>
        <v>2160</v>
      </c>
      <c r="H33" s="5">
        <f>$H$4*H5</f>
        <v>1000</v>
      </c>
      <c r="I33" s="5">
        <f>$I$4*I5</f>
        <v>6000</v>
      </c>
      <c r="J33" s="93">
        <f>SUM(C33:I33)</f>
        <v>27960</v>
      </c>
    </row>
    <row r="34" spans="2:10" x14ac:dyDescent="0.25">
      <c r="B34" s="4" t="s">
        <v>4</v>
      </c>
      <c r="C34" s="5">
        <f>+C33+$C$4*C6</f>
        <v>4500</v>
      </c>
      <c r="D34" s="5">
        <f>+D33+$D$4*D6</f>
        <v>7200</v>
      </c>
      <c r="E34" s="5">
        <f>+E33+$E$4*E6</f>
        <v>6750</v>
      </c>
      <c r="F34" s="5">
        <f>+F33+$F$4*F6</f>
        <v>5000</v>
      </c>
      <c r="G34" s="5">
        <f>+G33+$G$4*G6</f>
        <v>2160</v>
      </c>
      <c r="H34" s="5">
        <f>+H33+$H$4*H6</f>
        <v>1000</v>
      </c>
      <c r="I34" s="5">
        <f>+I33+$I$4*I6</f>
        <v>6000</v>
      </c>
      <c r="J34" s="93">
        <f t="shared" ref="J34:J42" si="3">SUM(C34:I34)</f>
        <v>32610</v>
      </c>
    </row>
    <row r="35" spans="2:10" x14ac:dyDescent="0.25">
      <c r="B35" s="4" t="s">
        <v>5</v>
      </c>
      <c r="C35" s="5">
        <f>+C34+$C$4*C7</f>
        <v>4500</v>
      </c>
      <c r="D35" s="5">
        <f>+D34+$D$4*D7</f>
        <v>7200</v>
      </c>
      <c r="E35" s="5">
        <f>+E34+$E$4*E7</f>
        <v>6750</v>
      </c>
      <c r="F35" s="5">
        <f>+F34+$F$4*F7</f>
        <v>7000</v>
      </c>
      <c r="G35" s="5">
        <f>+G34+$G$4*G7</f>
        <v>3960</v>
      </c>
      <c r="H35" s="5">
        <f>+H34+$H$4*H7</f>
        <v>1000</v>
      </c>
      <c r="I35" s="5">
        <f>+I34+$I$4*I7</f>
        <v>6000</v>
      </c>
      <c r="J35" s="93">
        <f t="shared" si="3"/>
        <v>36410</v>
      </c>
    </row>
    <row r="36" spans="2:10" x14ac:dyDescent="0.25">
      <c r="B36" s="4" t="s">
        <v>6</v>
      </c>
      <c r="C36" s="5">
        <f>+C35+$C$4*C8</f>
        <v>4500</v>
      </c>
      <c r="D36" s="5">
        <f>+D35+$D$4*D8</f>
        <v>7200</v>
      </c>
      <c r="E36" s="5">
        <f>+E35+$E$4*E8</f>
        <v>6750</v>
      </c>
      <c r="F36" s="5">
        <f>+F35+$F$4*F8</f>
        <v>7000</v>
      </c>
      <c r="G36" s="5">
        <f>+G35+$G$4*G8</f>
        <v>3960</v>
      </c>
      <c r="H36" s="5">
        <f>+H35+$H$4*H8</f>
        <v>1000</v>
      </c>
      <c r="I36" s="5">
        <f>+I35+$I$4*I8</f>
        <v>6000</v>
      </c>
      <c r="J36" s="93">
        <f t="shared" si="3"/>
        <v>36410</v>
      </c>
    </row>
    <row r="37" spans="2:10" x14ac:dyDescent="0.25">
      <c r="B37" s="4" t="s">
        <v>7</v>
      </c>
      <c r="C37" s="5">
        <f>+C36+$C$4*C9</f>
        <v>4500</v>
      </c>
      <c r="D37" s="5">
        <f>+D36+$D$4*D9</f>
        <v>7200</v>
      </c>
      <c r="E37" s="5">
        <f>+E36+$E$4*E9</f>
        <v>6750</v>
      </c>
      <c r="F37" s="5">
        <f>+F36+$F$4*F9</f>
        <v>7000</v>
      </c>
      <c r="G37" s="5">
        <f>+G36+$G$4*G9</f>
        <v>3960</v>
      </c>
      <c r="H37" s="5">
        <f>+H36+$H$4*H9</f>
        <v>1000</v>
      </c>
      <c r="I37" s="5">
        <f>+I36+$I$4*I9</f>
        <v>6000</v>
      </c>
      <c r="J37" s="93">
        <f t="shared" si="3"/>
        <v>36410</v>
      </c>
    </row>
    <row r="38" spans="2:10" x14ac:dyDescent="0.25">
      <c r="B38" s="29" t="s">
        <v>23</v>
      </c>
      <c r="C38" s="5"/>
      <c r="D38" s="5"/>
      <c r="E38" s="5"/>
      <c r="F38" s="5"/>
      <c r="G38" s="5"/>
      <c r="H38" s="5"/>
      <c r="I38" s="5"/>
      <c r="J38" s="93">
        <f t="shared" si="3"/>
        <v>0</v>
      </c>
    </row>
    <row r="39" spans="2:10" x14ac:dyDescent="0.25">
      <c r="B39" s="29" t="s">
        <v>24</v>
      </c>
      <c r="C39" s="5"/>
      <c r="D39" s="5"/>
      <c r="E39" s="5"/>
      <c r="F39" s="5"/>
      <c r="G39" s="5"/>
      <c r="H39" s="5"/>
      <c r="I39" s="5"/>
      <c r="J39" s="93">
        <f t="shared" si="3"/>
        <v>0</v>
      </c>
    </row>
    <row r="40" spans="2:10" x14ac:dyDescent="0.25">
      <c r="B40" s="29" t="s">
        <v>25</v>
      </c>
      <c r="C40" s="5"/>
      <c r="D40" s="5"/>
      <c r="E40" s="5"/>
      <c r="F40" s="5"/>
      <c r="G40" s="5"/>
      <c r="H40" s="5"/>
      <c r="I40" s="5"/>
      <c r="J40" s="93">
        <f t="shared" si="3"/>
        <v>0</v>
      </c>
    </row>
    <row r="41" spans="2:10" x14ac:dyDescent="0.25">
      <c r="B41" s="29" t="s">
        <v>26</v>
      </c>
      <c r="C41" s="5"/>
      <c r="D41" s="5"/>
      <c r="E41" s="5"/>
      <c r="F41" s="5"/>
      <c r="G41" s="5"/>
      <c r="H41" s="5"/>
      <c r="I41" s="5"/>
      <c r="J41" s="93">
        <f t="shared" si="3"/>
        <v>0</v>
      </c>
    </row>
    <row r="42" spans="2:10" x14ac:dyDescent="0.25">
      <c r="B42" s="29" t="s">
        <v>27</v>
      </c>
      <c r="C42" s="5"/>
      <c r="D42" s="5"/>
      <c r="E42" s="5"/>
      <c r="F42" s="5"/>
      <c r="G42" s="5"/>
      <c r="H42" s="5"/>
      <c r="I42" s="5"/>
      <c r="J42" s="93">
        <f t="shared" si="3"/>
        <v>0</v>
      </c>
    </row>
    <row r="43" spans="2:10" x14ac:dyDescent="0.25">
      <c r="B43" s="29" t="s">
        <v>29</v>
      </c>
      <c r="C43" s="5">
        <f>SUM(C33:C42)</f>
        <v>22500</v>
      </c>
      <c r="D43" s="5">
        <f t="shared" ref="D43:J43" si="4">SUM(D33:D42)</f>
        <v>33600</v>
      </c>
      <c r="E43" s="5">
        <f t="shared" si="4"/>
        <v>31500</v>
      </c>
      <c r="F43" s="5">
        <f t="shared" si="4"/>
        <v>31000</v>
      </c>
      <c r="G43" s="5">
        <f t="shared" si="4"/>
        <v>16200</v>
      </c>
      <c r="H43" s="5">
        <f t="shared" si="4"/>
        <v>5000</v>
      </c>
      <c r="I43" s="5">
        <f t="shared" si="4"/>
        <v>30000</v>
      </c>
      <c r="J43" s="93">
        <f t="shared" si="4"/>
        <v>169800</v>
      </c>
    </row>
    <row r="45" spans="2:10" ht="17.25" x14ac:dyDescent="0.3">
      <c r="B45" s="17" t="s">
        <v>16</v>
      </c>
      <c r="C45" s="18" t="str">
        <f>+C19</f>
        <v>ANNO N</v>
      </c>
      <c r="D45" s="18" t="str">
        <f>+D19</f>
        <v>ANNO N+1</v>
      </c>
      <c r="E45" s="18" t="str">
        <f>+E19</f>
        <v>ANNO N+2</v>
      </c>
      <c r="F45" s="18" t="str">
        <f>+F19</f>
        <v>ANNO N+3</v>
      </c>
      <c r="G45" s="18" t="str">
        <f>+G19</f>
        <v>ANNO N+4</v>
      </c>
    </row>
    <row r="46" spans="2:10" ht="15.75" x14ac:dyDescent="0.25">
      <c r="B46" s="36" t="s">
        <v>30</v>
      </c>
      <c r="C46" s="94">
        <f>+J33</f>
        <v>27960</v>
      </c>
      <c r="D46" s="94">
        <f>+J34</f>
        <v>32610</v>
      </c>
      <c r="E46" s="94">
        <f>+J35</f>
        <v>36410</v>
      </c>
      <c r="F46" s="94">
        <f>+J36</f>
        <v>36410</v>
      </c>
      <c r="G46" s="94">
        <f>+J37</f>
        <v>36410</v>
      </c>
    </row>
    <row r="47" spans="2:10" x14ac:dyDescent="0.25">
      <c r="B47" s="34"/>
      <c r="C47" s="35"/>
      <c r="D47" s="35"/>
      <c r="E47" s="35"/>
      <c r="F47" s="35"/>
      <c r="G47" s="35"/>
    </row>
    <row r="48" spans="2:10" x14ac:dyDescent="0.25">
      <c r="B48" s="34"/>
      <c r="C48" s="35"/>
      <c r="D48" s="35"/>
      <c r="E48" s="35"/>
      <c r="F48" s="35"/>
      <c r="G48" s="35"/>
    </row>
    <row r="49" spans="2:7" ht="17.25" x14ac:dyDescent="0.3">
      <c r="B49" s="17" t="s">
        <v>48</v>
      </c>
      <c r="C49" s="90" t="str">
        <f>+C19</f>
        <v>ANNO N</v>
      </c>
      <c r="D49" s="90" t="str">
        <f t="shared" ref="D49:G49" si="5">+D19</f>
        <v>ANNO N+1</v>
      </c>
      <c r="E49" s="90" t="str">
        <f t="shared" si="5"/>
        <v>ANNO N+2</v>
      </c>
      <c r="F49" s="90" t="str">
        <f t="shared" si="5"/>
        <v>ANNO N+3</v>
      </c>
      <c r="G49" s="90" t="str">
        <f t="shared" si="5"/>
        <v>ANNO N+4</v>
      </c>
    </row>
    <row r="50" spans="2:7" x14ac:dyDescent="0.25">
      <c r="B50" s="4" t="s">
        <v>49</v>
      </c>
      <c r="C50" s="5">
        <f>+'piano ammo MUTUO'!H11</f>
        <v>10727.999999999574</v>
      </c>
      <c r="D50" s="5">
        <f>+'piano ammo MUTUO'!I11</f>
        <v>9854.968000351404</v>
      </c>
      <c r="E50" s="5">
        <f>+'piano ammo MUTUO'!J11</f>
        <v>8942.6495607187499</v>
      </c>
      <c r="F50" s="5">
        <f>+'piano ammo MUTUO'!K11</f>
        <v>7989.2767913023235</v>
      </c>
      <c r="G50" s="5">
        <f>+'piano ammo MUTUO'!L11</f>
        <v>6993.002247262466</v>
      </c>
    </row>
    <row r="51" spans="2:7" x14ac:dyDescent="0.25">
      <c r="B51" s="91" t="s">
        <v>50</v>
      </c>
      <c r="C51" s="5">
        <f>+'piano ammo MUTUO'!H12</f>
        <v>19400.711103302601</v>
      </c>
      <c r="D51" s="5">
        <f>+'piano ammo MUTUO'!I12</f>
        <v>20273.743102950772</v>
      </c>
      <c r="E51" s="5">
        <f>+'piano ammo MUTUO'!J12</f>
        <v>21186.061542583426</v>
      </c>
      <c r="F51" s="5">
        <f>+'piano ammo MUTUO'!K12</f>
        <v>22139.434311999852</v>
      </c>
      <c r="G51" s="5">
        <f>+'piano ammo MUTUO'!L12</f>
        <v>23135.70885603971</v>
      </c>
    </row>
    <row r="52" spans="2:7" ht="15.75" x14ac:dyDescent="0.25">
      <c r="B52" s="92" t="s">
        <v>51</v>
      </c>
      <c r="C52" s="94">
        <f>SUM(C50:C51)</f>
        <v>30128.711103302176</v>
      </c>
      <c r="D52" s="94">
        <f t="shared" ref="D52:G52" si="6">SUM(D50:D51)</f>
        <v>30128.711103302176</v>
      </c>
      <c r="E52" s="94">
        <f t="shared" si="6"/>
        <v>30128.711103302176</v>
      </c>
      <c r="F52" s="94">
        <f t="shared" si="6"/>
        <v>30128.711103302176</v>
      </c>
      <c r="G52" s="94">
        <f t="shared" si="6"/>
        <v>30128.711103302176</v>
      </c>
    </row>
    <row r="53" spans="2:7" x14ac:dyDescent="0.25">
      <c r="B53" s="34"/>
      <c r="C53" s="3"/>
      <c r="D53" s="3"/>
      <c r="E53" s="3"/>
      <c r="F53" s="3"/>
      <c r="G53" s="3"/>
    </row>
    <row r="55" spans="2:7" ht="17.25" x14ac:dyDescent="0.3">
      <c r="B55" s="17" t="s">
        <v>52</v>
      </c>
      <c r="C55" s="90" t="str">
        <f>+C49</f>
        <v>ANNO N</v>
      </c>
      <c r="D55" s="90" t="str">
        <f t="shared" ref="D55:G55" si="7">+D49</f>
        <v>ANNO N+1</v>
      </c>
      <c r="E55" s="90" t="str">
        <f t="shared" si="7"/>
        <v>ANNO N+2</v>
      </c>
      <c r="F55" s="90" t="str">
        <f t="shared" si="7"/>
        <v>ANNO N+3</v>
      </c>
      <c r="G55" s="90" t="str">
        <f t="shared" si="7"/>
        <v>ANNO N+4</v>
      </c>
    </row>
    <row r="56" spans="2:7" x14ac:dyDescent="0.25">
      <c r="B56" s="4" t="s">
        <v>53</v>
      </c>
      <c r="C56" s="105">
        <v>100</v>
      </c>
      <c r="D56" s="105">
        <v>100</v>
      </c>
      <c r="E56" s="105">
        <v>100</v>
      </c>
      <c r="F56" s="105">
        <v>150</v>
      </c>
      <c r="G56" s="105">
        <v>150</v>
      </c>
    </row>
    <row r="57" spans="2:7" x14ac:dyDescent="0.25">
      <c r="B57" s="4" t="s">
        <v>54</v>
      </c>
      <c r="C57" s="106">
        <v>0.6</v>
      </c>
      <c r="D57" s="106">
        <v>0.7</v>
      </c>
      <c r="E57" s="106">
        <v>0.9</v>
      </c>
      <c r="F57" s="106">
        <v>0.7</v>
      </c>
      <c r="G57" s="106">
        <v>0.8</v>
      </c>
    </row>
    <row r="58" spans="2:7" ht="15.75" x14ac:dyDescent="0.25">
      <c r="B58" s="97" t="s">
        <v>55</v>
      </c>
      <c r="C58" s="107">
        <f>C56*C57</f>
        <v>60</v>
      </c>
      <c r="D58" s="107">
        <f t="shared" ref="D58:G58" si="8">D56*D57</f>
        <v>70</v>
      </c>
      <c r="E58" s="107">
        <f t="shared" si="8"/>
        <v>90</v>
      </c>
      <c r="F58" s="107">
        <f t="shared" si="8"/>
        <v>105</v>
      </c>
      <c r="G58" s="107">
        <f t="shared" si="8"/>
        <v>120</v>
      </c>
    </row>
    <row r="59" spans="2:7" ht="9" customHeight="1" x14ac:dyDescent="0.25">
      <c r="C59" s="101"/>
      <c r="D59" s="101"/>
      <c r="E59" s="101"/>
      <c r="F59" s="101"/>
      <c r="G59" s="101"/>
    </row>
    <row r="60" spans="2:7" x14ac:dyDescent="0.25">
      <c r="B60" s="102" t="s">
        <v>56</v>
      </c>
    </row>
    <row r="61" spans="2:7" x14ac:dyDescent="0.25">
      <c r="B61" s="103" t="s">
        <v>57</v>
      </c>
      <c r="C61" s="103"/>
      <c r="D61" s="235">
        <v>0.02</v>
      </c>
      <c r="E61" s="235">
        <v>0.02</v>
      </c>
      <c r="F61" s="235">
        <v>0.02</v>
      </c>
      <c r="G61" s="235">
        <v>0.02</v>
      </c>
    </row>
    <row r="62" spans="2:7" x14ac:dyDescent="0.25">
      <c r="B62" s="4" t="s">
        <v>58</v>
      </c>
      <c r="C62" s="8">
        <v>6000</v>
      </c>
      <c r="D62" s="5">
        <f>ROUND(C62*(1+D61),0)</f>
        <v>6120</v>
      </c>
      <c r="E62" s="5">
        <f t="shared" ref="E62:G62" si="9">ROUND(D62*(1+E61),0)</f>
        <v>6242</v>
      </c>
      <c r="F62" s="5">
        <f t="shared" si="9"/>
        <v>6367</v>
      </c>
      <c r="G62" s="5">
        <f t="shared" si="9"/>
        <v>6494</v>
      </c>
    </row>
    <row r="64" spans="2:7" ht="15.75" x14ac:dyDescent="0.25">
      <c r="B64" s="97" t="s">
        <v>59</v>
      </c>
      <c r="C64" s="94">
        <f>C62*C58</f>
        <v>360000</v>
      </c>
      <c r="D64" s="94">
        <f t="shared" ref="D64:G64" si="10">D62*D58</f>
        <v>428400</v>
      </c>
      <c r="E64" s="94">
        <f t="shared" si="10"/>
        <v>561780</v>
      </c>
      <c r="F64" s="94">
        <f t="shared" si="10"/>
        <v>668535</v>
      </c>
      <c r="G64" s="94">
        <f t="shared" si="10"/>
        <v>779280</v>
      </c>
    </row>
    <row r="67" spans="2:7" ht="18.75" x14ac:dyDescent="0.3">
      <c r="B67" s="123" t="s">
        <v>60</v>
      </c>
      <c r="C67" s="90" t="str">
        <f>+C55</f>
        <v>ANNO N</v>
      </c>
      <c r="D67" s="90" t="str">
        <f t="shared" ref="D67:G67" si="11">+D55</f>
        <v>ANNO N+1</v>
      </c>
      <c r="E67" s="90" t="str">
        <f t="shared" si="11"/>
        <v>ANNO N+2</v>
      </c>
      <c r="F67" s="90" t="str">
        <f t="shared" si="11"/>
        <v>ANNO N+3</v>
      </c>
      <c r="G67" s="90" t="str">
        <f t="shared" si="11"/>
        <v>ANNO N+4</v>
      </c>
    </row>
    <row r="68" spans="2:7" x14ac:dyDescent="0.25">
      <c r="B68" s="6" t="s">
        <v>61</v>
      </c>
      <c r="C68" s="4"/>
      <c r="D68" s="4"/>
      <c r="E68" s="4"/>
      <c r="F68" s="4"/>
      <c r="G68" s="4"/>
    </row>
    <row r="69" spans="2:7" x14ac:dyDescent="0.25">
      <c r="B69" s="4" t="s">
        <v>62</v>
      </c>
      <c r="C69" s="103">
        <f>+C58</f>
        <v>60</v>
      </c>
      <c r="D69" s="103">
        <f t="shared" ref="D69:G69" si="12">+D58</f>
        <v>70</v>
      </c>
      <c r="E69" s="103">
        <f t="shared" si="12"/>
        <v>90</v>
      </c>
      <c r="F69" s="103">
        <f t="shared" si="12"/>
        <v>105</v>
      </c>
      <c r="G69" s="103">
        <f t="shared" si="12"/>
        <v>120</v>
      </c>
    </row>
    <row r="70" spans="2:7" x14ac:dyDescent="0.25">
      <c r="B70" s="6" t="s">
        <v>63</v>
      </c>
      <c r="C70" s="4"/>
      <c r="D70" s="4"/>
      <c r="E70" s="4"/>
      <c r="F70" s="4"/>
      <c r="G70" s="4"/>
    </row>
    <row r="71" spans="2:7" x14ac:dyDescent="0.25">
      <c r="B71" s="4" t="s">
        <v>72</v>
      </c>
      <c r="C71" s="103"/>
      <c r="D71" s="235">
        <v>0.02</v>
      </c>
      <c r="E71" s="235">
        <v>0.02</v>
      </c>
      <c r="F71" s="235">
        <v>0.02</v>
      </c>
      <c r="G71" s="235">
        <v>0.02</v>
      </c>
    </row>
    <row r="72" spans="2:7" ht="15.75" x14ac:dyDescent="0.25">
      <c r="B72" s="115" t="s">
        <v>61</v>
      </c>
      <c r="C72" s="119">
        <f>+'ALTRI DATI'!D10</f>
        <v>1140</v>
      </c>
      <c r="D72" s="114">
        <f>ROUND(C72*(1+D71),0)</f>
        <v>1163</v>
      </c>
      <c r="E72" s="114">
        <f t="shared" ref="E72:G72" si="13">ROUND(D72*(1+E71),0)</f>
        <v>1186</v>
      </c>
      <c r="F72" s="114">
        <f t="shared" si="13"/>
        <v>1210</v>
      </c>
      <c r="G72" s="114">
        <f t="shared" si="13"/>
        <v>1234</v>
      </c>
    </row>
    <row r="73" spans="2:7" ht="15.75" x14ac:dyDescent="0.25">
      <c r="B73" s="4" t="s">
        <v>73</v>
      </c>
      <c r="C73" s="94">
        <f>C72*C69</f>
        <v>68400</v>
      </c>
      <c r="D73" s="94">
        <f t="shared" ref="D73:G73" si="14">D72*D69</f>
        <v>81410</v>
      </c>
      <c r="E73" s="94">
        <f t="shared" si="14"/>
        <v>106740</v>
      </c>
      <c r="F73" s="94">
        <f t="shared" si="14"/>
        <v>127050</v>
      </c>
      <c r="G73" s="94">
        <f t="shared" si="14"/>
        <v>148080</v>
      </c>
    </row>
    <row r="76" spans="2:7" x14ac:dyDescent="0.25">
      <c r="B76" s="1" t="s">
        <v>74</v>
      </c>
      <c r="C76" s="90" t="str">
        <f>+C67</f>
        <v>ANNO N</v>
      </c>
      <c r="D76" s="90" t="str">
        <f t="shared" ref="D76:G76" si="15">+D67</f>
        <v>ANNO N+1</v>
      </c>
      <c r="E76" s="90" t="str">
        <f t="shared" si="15"/>
        <v>ANNO N+2</v>
      </c>
      <c r="F76" s="90" t="str">
        <f t="shared" si="15"/>
        <v>ANNO N+3</v>
      </c>
      <c r="G76" s="90" t="str">
        <f t="shared" si="15"/>
        <v>ANNO N+4</v>
      </c>
    </row>
    <row r="77" spans="2:7" x14ac:dyDescent="0.25">
      <c r="B77" s="4" t="s">
        <v>89</v>
      </c>
      <c r="C77" s="103"/>
      <c r="D77" s="235">
        <v>0.02</v>
      </c>
      <c r="E77" s="235">
        <v>0.02</v>
      </c>
      <c r="F77" s="235">
        <v>0.02</v>
      </c>
      <c r="G77" s="235">
        <v>0.02</v>
      </c>
    </row>
    <row r="78" spans="2:7" ht="15.75" x14ac:dyDescent="0.25">
      <c r="B78" s="4" t="s">
        <v>75</v>
      </c>
      <c r="C78" s="119">
        <f>+'ALTRI DATI'!D24</f>
        <v>88600</v>
      </c>
      <c r="D78" s="94">
        <f>ROUND(C78*(1+D77),0)</f>
        <v>90372</v>
      </c>
      <c r="E78" s="94">
        <f t="shared" ref="E78" si="16">ROUND(D78*(1+E77),0)</f>
        <v>92179</v>
      </c>
      <c r="F78" s="94">
        <f t="shared" ref="F78" si="17">ROUND(E78*(1+F77),0)</f>
        <v>94023</v>
      </c>
      <c r="G78" s="94">
        <f t="shared" ref="G78" si="18">ROUND(F78*(1+G77),0)</f>
        <v>95903</v>
      </c>
    </row>
    <row r="79" spans="2:7" ht="15.75" x14ac:dyDescent="0.25">
      <c r="B79" s="4"/>
      <c r="C79" s="117"/>
      <c r="D79" s="118"/>
      <c r="E79" s="118"/>
      <c r="F79" s="118"/>
      <c r="G79" s="118"/>
    </row>
    <row r="80" spans="2:7" x14ac:dyDescent="0.25">
      <c r="B80" s="4"/>
      <c r="C80" s="90" t="str">
        <f>+C76</f>
        <v>ANNO N</v>
      </c>
      <c r="D80" s="90" t="str">
        <f t="shared" ref="D80:G80" si="19">+D76</f>
        <v>ANNO N+1</v>
      </c>
      <c r="E80" s="90" t="str">
        <f t="shared" si="19"/>
        <v>ANNO N+2</v>
      </c>
      <c r="F80" s="90" t="str">
        <f t="shared" si="19"/>
        <v>ANNO N+3</v>
      </c>
      <c r="G80" s="90" t="str">
        <f t="shared" si="19"/>
        <v>ANNO N+4</v>
      </c>
    </row>
    <row r="81" spans="2:7" x14ac:dyDescent="0.25">
      <c r="B81" s="4" t="s">
        <v>97</v>
      </c>
      <c r="D81" s="235">
        <v>0.02</v>
      </c>
      <c r="E81" s="235">
        <v>0.02</v>
      </c>
      <c r="F81" s="235">
        <v>0.02</v>
      </c>
      <c r="G81" s="235">
        <v>0.02</v>
      </c>
    </row>
    <row r="82" spans="2:7" ht="15.75" x14ac:dyDescent="0.25">
      <c r="B82" s="4" t="s">
        <v>91</v>
      </c>
      <c r="C82" s="119">
        <f>+'ALTRI DATI'!D28</f>
        <v>24000</v>
      </c>
      <c r="D82" s="114">
        <f>ROUND(C82*(1+D81),0)</f>
        <v>24480</v>
      </c>
      <c r="E82" s="114">
        <f t="shared" ref="E82:G82" si="20">ROUND(D82*(1+E81),0)</f>
        <v>24970</v>
      </c>
      <c r="F82" s="114">
        <f t="shared" si="20"/>
        <v>25469</v>
      </c>
      <c r="G82" s="114">
        <f t="shared" si="20"/>
        <v>25978</v>
      </c>
    </row>
    <row r="83" spans="2:7" ht="15.75" x14ac:dyDescent="0.25">
      <c r="B83" s="4" t="s">
        <v>92</v>
      </c>
      <c r="C83" s="114"/>
      <c r="D83" s="114">
        <f>ROUND(C83*(1+D81),0)</f>
        <v>0</v>
      </c>
      <c r="E83" s="114">
        <f t="shared" ref="E83:G83" si="21">ROUND(D83*(1+E81),0)</f>
        <v>0</v>
      </c>
      <c r="F83" s="120">
        <f>+'ALTRI DATI'!D29</f>
        <v>12000</v>
      </c>
      <c r="G83" s="114">
        <f t="shared" si="21"/>
        <v>12240</v>
      </c>
    </row>
    <row r="84" spans="2:7" s="122" customFormat="1" ht="15.75" x14ac:dyDescent="0.25">
      <c r="B84" s="91" t="s">
        <v>96</v>
      </c>
      <c r="C84" s="94">
        <f>+C82+C83</f>
        <v>24000</v>
      </c>
      <c r="D84" s="94">
        <f t="shared" ref="D84:G84" si="22">+D82+D83</f>
        <v>24480</v>
      </c>
      <c r="E84" s="94">
        <f t="shared" si="22"/>
        <v>24970</v>
      </c>
      <c r="F84" s="94">
        <f t="shared" si="22"/>
        <v>37469</v>
      </c>
      <c r="G84" s="94">
        <f t="shared" si="22"/>
        <v>38218</v>
      </c>
    </row>
    <row r="85" spans="2:7" s="122" customFormat="1" ht="15.75" x14ac:dyDescent="0.25">
      <c r="B85" s="91"/>
      <c r="C85" s="121"/>
      <c r="D85" s="121"/>
      <c r="E85" s="121"/>
      <c r="F85" s="121"/>
      <c r="G85" s="121"/>
    </row>
    <row r="86" spans="2:7" s="122" customFormat="1" x14ac:dyDescent="0.25">
      <c r="B86" s="91"/>
      <c r="C86" s="90" t="str">
        <f>+C80</f>
        <v>ANNO N</v>
      </c>
      <c r="D86" s="90" t="str">
        <f t="shared" ref="D86:G86" si="23">+D80</f>
        <v>ANNO N+1</v>
      </c>
      <c r="E86" s="90" t="str">
        <f t="shared" si="23"/>
        <v>ANNO N+2</v>
      </c>
      <c r="F86" s="90" t="str">
        <f t="shared" si="23"/>
        <v>ANNO N+3</v>
      </c>
      <c r="G86" s="90" t="str">
        <f t="shared" si="23"/>
        <v>ANNO N+4</v>
      </c>
    </row>
    <row r="87" spans="2:7" s="122" customFormat="1" ht="15.75" x14ac:dyDescent="0.25">
      <c r="B87" s="4" t="s">
        <v>98</v>
      </c>
      <c r="C87" s="121"/>
      <c r="D87" s="235">
        <v>0.02</v>
      </c>
      <c r="E87" s="235">
        <v>0.02</v>
      </c>
      <c r="F87" s="235">
        <v>0.02</v>
      </c>
      <c r="G87" s="235">
        <v>0.02</v>
      </c>
    </row>
    <row r="88" spans="2:7" ht="15.75" x14ac:dyDescent="0.25">
      <c r="B88" s="4" t="s">
        <v>77</v>
      </c>
      <c r="C88" s="119">
        <v>5000</v>
      </c>
      <c r="D88" s="94">
        <f>ROUND(C88*(1+D87),0)</f>
        <v>5100</v>
      </c>
      <c r="E88" s="94">
        <f t="shared" ref="E88:G88" si="24">ROUND(D88*(1+E87),0)</f>
        <v>5202</v>
      </c>
      <c r="F88" s="94">
        <f t="shared" si="24"/>
        <v>5306</v>
      </c>
      <c r="G88" s="94">
        <f t="shared" si="24"/>
        <v>5412</v>
      </c>
    </row>
    <row r="91" spans="2:7" x14ac:dyDescent="0.25">
      <c r="B91" s="6" t="s">
        <v>99</v>
      </c>
      <c r="C91" s="90" t="str">
        <f>+C86</f>
        <v>ANNO N</v>
      </c>
      <c r="D91" s="90" t="str">
        <f t="shared" ref="D91:G91" si="25">+D86</f>
        <v>ANNO N+1</v>
      </c>
      <c r="E91" s="90" t="str">
        <f t="shared" si="25"/>
        <v>ANNO N+2</v>
      </c>
      <c r="F91" s="90" t="str">
        <f t="shared" si="25"/>
        <v>ANNO N+3</v>
      </c>
      <c r="G91" s="90" t="str">
        <f t="shared" si="25"/>
        <v>ANNO N+4</v>
      </c>
    </row>
    <row r="92" spans="2:7" ht="15.75" x14ac:dyDescent="0.25">
      <c r="B92" s="128" t="s">
        <v>110</v>
      </c>
      <c r="C92" s="236">
        <v>10</v>
      </c>
      <c r="D92" s="4"/>
      <c r="E92" s="4"/>
      <c r="F92" s="4"/>
      <c r="G92" s="4"/>
    </row>
    <row r="93" spans="2:7" ht="15.75" x14ac:dyDescent="0.25">
      <c r="B93" s="105" t="s">
        <v>111</v>
      </c>
      <c r="C93" s="127">
        <f>+C69/$C$92</f>
        <v>6</v>
      </c>
      <c r="D93" s="127">
        <f t="shared" ref="D93:G93" si="26">+D69/$C$92</f>
        <v>7</v>
      </c>
      <c r="E93" s="127">
        <f t="shared" si="26"/>
        <v>9</v>
      </c>
      <c r="F93" s="127">
        <f t="shared" si="26"/>
        <v>10.5</v>
      </c>
      <c r="G93" s="127">
        <f t="shared" si="26"/>
        <v>12</v>
      </c>
    </row>
    <row r="94" spans="2:7" x14ac:dyDescent="0.25">
      <c r="B94" s="4" t="s">
        <v>112</v>
      </c>
      <c r="C94" s="4"/>
      <c r="D94" s="104">
        <v>0</v>
      </c>
      <c r="E94" s="104">
        <v>0</v>
      </c>
      <c r="F94" s="104">
        <v>0.05</v>
      </c>
      <c r="G94" s="104">
        <v>0.02</v>
      </c>
    </row>
    <row r="95" spans="2:7" ht="30" x14ac:dyDescent="0.25">
      <c r="B95" s="126" t="s">
        <v>113</v>
      </c>
      <c r="C95" s="119">
        <f>+'ALTRI DATI'!H33</f>
        <v>27601.060397777779</v>
      </c>
      <c r="D95" s="114">
        <f>ROUND(C95*(1+D94),0)</f>
        <v>27601</v>
      </c>
      <c r="E95" s="114">
        <f t="shared" ref="E95" si="27">ROUND(D95*(1+E94),0)</f>
        <v>27601</v>
      </c>
      <c r="F95" s="114">
        <f t="shared" ref="F95" si="28">ROUND(E95*(1+F94),0)</f>
        <v>28981</v>
      </c>
      <c r="G95" s="114">
        <f t="shared" ref="G95" si="29">ROUND(F95*(1+G94),0)</f>
        <v>29561</v>
      </c>
    </row>
    <row r="96" spans="2:7" ht="15.75" x14ac:dyDescent="0.25">
      <c r="B96" s="97" t="s">
        <v>114</v>
      </c>
      <c r="C96" s="94">
        <f>ROUND(C95*C93,0)</f>
        <v>165606</v>
      </c>
      <c r="D96" s="94">
        <f t="shared" ref="D96:G96" si="30">ROUND(D95*D93,0)</f>
        <v>193207</v>
      </c>
      <c r="E96" s="94">
        <f t="shared" si="30"/>
        <v>248409</v>
      </c>
      <c r="F96" s="94">
        <f t="shared" si="30"/>
        <v>304301</v>
      </c>
      <c r="G96" s="94">
        <f t="shared" si="30"/>
        <v>354732</v>
      </c>
    </row>
    <row r="99" spans="2:7" ht="18.75" x14ac:dyDescent="0.3">
      <c r="B99" s="134" t="s">
        <v>125</v>
      </c>
    </row>
    <row r="100" spans="2:7" ht="18.75" x14ac:dyDescent="0.3">
      <c r="B100" s="132" t="s">
        <v>132</v>
      </c>
      <c r="C100" s="133" t="str">
        <f>+C91</f>
        <v>ANNO N</v>
      </c>
      <c r="D100" s="90" t="str">
        <f>+D91</f>
        <v>ANNO N+1</v>
      </c>
      <c r="E100" s="90" t="str">
        <f>+E91</f>
        <v>ANNO N+2</v>
      </c>
      <c r="F100" s="90" t="str">
        <f>+F91</f>
        <v>ANNO N+3</v>
      </c>
      <c r="G100" s="90" t="str">
        <f>+G91</f>
        <v>ANNO N+4</v>
      </c>
    </row>
    <row r="101" spans="2:7" ht="25.5" x14ac:dyDescent="0.25">
      <c r="B101" s="131" t="s">
        <v>128</v>
      </c>
      <c r="C101" s="5">
        <f>+C64</f>
        <v>360000</v>
      </c>
      <c r="D101" s="5">
        <f t="shared" ref="D101:G101" si="31">+D64</f>
        <v>428400</v>
      </c>
      <c r="E101" s="5">
        <f t="shared" si="31"/>
        <v>561780</v>
      </c>
      <c r="F101" s="5">
        <f t="shared" si="31"/>
        <v>668535</v>
      </c>
      <c r="G101" s="5">
        <f t="shared" si="31"/>
        <v>779280</v>
      </c>
    </row>
    <row r="102" spans="2:7" x14ac:dyDescent="0.25">
      <c r="B102" s="129" t="s">
        <v>126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</row>
    <row r="103" spans="2:7" x14ac:dyDescent="0.25">
      <c r="B103" s="129" t="s">
        <v>127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</row>
    <row r="104" spans="2:7" x14ac:dyDescent="0.25">
      <c r="B104" s="129" t="s">
        <v>129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</row>
    <row r="105" spans="2:7" ht="15.75" x14ac:dyDescent="0.25">
      <c r="B105" s="97" t="s">
        <v>130</v>
      </c>
      <c r="C105" s="94">
        <f>SUM(C101:C104)</f>
        <v>360000</v>
      </c>
      <c r="D105" s="94">
        <f t="shared" ref="D105:G105" si="32">SUM(D101:D104)</f>
        <v>428400</v>
      </c>
      <c r="E105" s="94">
        <f t="shared" si="32"/>
        <v>561780</v>
      </c>
      <c r="F105" s="94">
        <f t="shared" si="32"/>
        <v>668535</v>
      </c>
      <c r="G105" s="94">
        <f t="shared" si="32"/>
        <v>779280</v>
      </c>
    </row>
    <row r="106" spans="2:7" x14ac:dyDescent="0.25">
      <c r="B106" s="15"/>
    </row>
    <row r="107" spans="2:7" ht="18.75" x14ac:dyDescent="0.3">
      <c r="B107" s="132" t="s">
        <v>142</v>
      </c>
      <c r="C107" s="90" t="str">
        <f>+C100</f>
        <v>ANNO N</v>
      </c>
      <c r="D107" s="90" t="str">
        <f t="shared" ref="D107:G107" si="33">+D100</f>
        <v>ANNO N+1</v>
      </c>
      <c r="E107" s="90" t="str">
        <f t="shared" si="33"/>
        <v>ANNO N+2</v>
      </c>
      <c r="F107" s="90" t="str">
        <f t="shared" si="33"/>
        <v>ANNO N+3</v>
      </c>
      <c r="G107" s="90" t="str">
        <f t="shared" si="33"/>
        <v>ANNO N+4</v>
      </c>
    </row>
    <row r="108" spans="2:7" x14ac:dyDescent="0.25">
      <c r="B108" s="135" t="s">
        <v>131</v>
      </c>
      <c r="C108" s="26">
        <f>+C73</f>
        <v>68400</v>
      </c>
      <c r="D108" s="26">
        <f t="shared" ref="D108:G108" si="34">+D73</f>
        <v>81410</v>
      </c>
      <c r="E108" s="26">
        <f t="shared" si="34"/>
        <v>106740</v>
      </c>
      <c r="F108" s="26">
        <f t="shared" si="34"/>
        <v>127050</v>
      </c>
      <c r="G108" s="26">
        <f t="shared" si="34"/>
        <v>148080</v>
      </c>
    </row>
    <row r="109" spans="2:7" ht="15.75" x14ac:dyDescent="0.25">
      <c r="B109" s="136" t="s">
        <v>116</v>
      </c>
      <c r="C109" s="108">
        <f>+C105-C108</f>
        <v>291600</v>
      </c>
      <c r="D109" s="108">
        <f t="shared" ref="D109:G109" si="35">+D105-D108</f>
        <v>346990</v>
      </c>
      <c r="E109" s="108">
        <f t="shared" si="35"/>
        <v>455040</v>
      </c>
      <c r="F109" s="108">
        <f t="shared" si="35"/>
        <v>541485</v>
      </c>
      <c r="G109" s="108">
        <f t="shared" si="35"/>
        <v>631200</v>
      </c>
    </row>
    <row r="110" spans="2:7" x14ac:dyDescent="0.25">
      <c r="B110" s="141" t="s">
        <v>75</v>
      </c>
      <c r="C110" s="26">
        <f>+C78</f>
        <v>88600</v>
      </c>
      <c r="D110" s="26">
        <f t="shared" ref="D110:G110" si="36">+D78</f>
        <v>90372</v>
      </c>
      <c r="E110" s="26">
        <f t="shared" si="36"/>
        <v>92179</v>
      </c>
      <c r="F110" s="26">
        <f t="shared" si="36"/>
        <v>94023</v>
      </c>
      <c r="G110" s="26">
        <f t="shared" si="36"/>
        <v>95903</v>
      </c>
    </row>
    <row r="111" spans="2:7" x14ac:dyDescent="0.25">
      <c r="B111" s="141" t="s">
        <v>76</v>
      </c>
      <c r="C111" s="26">
        <f>+C84</f>
        <v>24000</v>
      </c>
      <c r="D111" s="26">
        <f t="shared" ref="D111:G111" si="37">+D84</f>
        <v>24480</v>
      </c>
      <c r="E111" s="26">
        <f t="shared" si="37"/>
        <v>24970</v>
      </c>
      <c r="F111" s="26">
        <f t="shared" si="37"/>
        <v>37469</v>
      </c>
      <c r="G111" s="26">
        <f t="shared" si="37"/>
        <v>38218</v>
      </c>
    </row>
    <row r="112" spans="2:7" x14ac:dyDescent="0.25">
      <c r="B112" s="141" t="s">
        <v>77</v>
      </c>
      <c r="C112" s="26">
        <f>+C88</f>
        <v>5000</v>
      </c>
      <c r="D112" s="26">
        <f t="shared" ref="D112:G112" si="38">+D88</f>
        <v>5100</v>
      </c>
      <c r="E112" s="26">
        <f t="shared" si="38"/>
        <v>5202</v>
      </c>
      <c r="F112" s="26">
        <f t="shared" si="38"/>
        <v>5306</v>
      </c>
      <c r="G112" s="26">
        <f t="shared" si="38"/>
        <v>5412</v>
      </c>
    </row>
    <row r="113" spans="1:7" x14ac:dyDescent="0.25">
      <c r="B113" s="144" t="s">
        <v>133</v>
      </c>
      <c r="C113" s="7">
        <f>SUM(C110:C112)</f>
        <v>117600</v>
      </c>
      <c r="D113" s="7">
        <f t="shared" ref="D113:G113" si="39">SUM(D110:D112)</f>
        <v>119952</v>
      </c>
      <c r="E113" s="7">
        <f t="shared" si="39"/>
        <v>122351</v>
      </c>
      <c r="F113" s="7">
        <f t="shared" si="39"/>
        <v>136798</v>
      </c>
      <c r="G113" s="7">
        <f t="shared" si="39"/>
        <v>139533</v>
      </c>
    </row>
    <row r="114" spans="1:7" ht="15.75" x14ac:dyDescent="0.25">
      <c r="B114" s="136" t="s">
        <v>117</v>
      </c>
      <c r="C114" s="108">
        <f>+C109-C113</f>
        <v>174000</v>
      </c>
      <c r="D114" s="108">
        <f t="shared" ref="D114:G114" si="40">+D109-D113</f>
        <v>227038</v>
      </c>
      <c r="E114" s="108">
        <f t="shared" si="40"/>
        <v>332689</v>
      </c>
      <c r="F114" s="108">
        <f t="shared" si="40"/>
        <v>404687</v>
      </c>
      <c r="G114" s="108">
        <f t="shared" si="40"/>
        <v>491667</v>
      </c>
    </row>
    <row r="115" spans="1:7" x14ac:dyDescent="0.25">
      <c r="B115" s="137" t="s">
        <v>134</v>
      </c>
      <c r="C115" s="5">
        <f>+C96</f>
        <v>165606</v>
      </c>
      <c r="D115" s="5">
        <f t="shared" ref="D115:G115" si="41">+D96</f>
        <v>193207</v>
      </c>
      <c r="E115" s="5">
        <f t="shared" si="41"/>
        <v>248409</v>
      </c>
      <c r="F115" s="5">
        <f t="shared" si="41"/>
        <v>304301</v>
      </c>
      <c r="G115" s="5">
        <f t="shared" si="41"/>
        <v>354732</v>
      </c>
    </row>
    <row r="116" spans="1:7" ht="15.75" x14ac:dyDescent="0.25">
      <c r="B116" s="136" t="s">
        <v>118</v>
      </c>
      <c r="C116" s="108">
        <f>+C114-C115</f>
        <v>8394</v>
      </c>
      <c r="D116" s="108">
        <f t="shared" ref="D116:G116" si="42">+D114-D115</f>
        <v>33831</v>
      </c>
      <c r="E116" s="108">
        <f t="shared" si="42"/>
        <v>84280</v>
      </c>
      <c r="F116" s="108">
        <f t="shared" si="42"/>
        <v>100386</v>
      </c>
      <c r="G116" s="108">
        <f t="shared" si="42"/>
        <v>136935</v>
      </c>
    </row>
    <row r="117" spans="1:7" x14ac:dyDescent="0.25">
      <c r="B117" s="137" t="s">
        <v>135</v>
      </c>
      <c r="C117" s="5">
        <f>+C46</f>
        <v>27960</v>
      </c>
      <c r="D117" s="5">
        <f t="shared" ref="D117:G117" si="43">+D46</f>
        <v>32610</v>
      </c>
      <c r="E117" s="5">
        <f t="shared" si="43"/>
        <v>36410</v>
      </c>
      <c r="F117" s="5">
        <f t="shared" si="43"/>
        <v>36410</v>
      </c>
      <c r="G117" s="5">
        <f t="shared" si="43"/>
        <v>36410</v>
      </c>
    </row>
    <row r="118" spans="1:7" hidden="1" x14ac:dyDescent="0.25">
      <c r="B118" s="137" t="s">
        <v>119</v>
      </c>
      <c r="C118" s="4"/>
      <c r="D118" s="4"/>
      <c r="E118" s="4"/>
      <c r="F118" s="4"/>
      <c r="G118" s="4"/>
    </row>
    <row r="119" spans="1:7" x14ac:dyDescent="0.25">
      <c r="B119" s="137" t="s">
        <v>136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</row>
    <row r="120" spans="1:7" ht="17.25" customHeight="1" x14ac:dyDescent="0.25">
      <c r="B120" s="136" t="s">
        <v>141</v>
      </c>
      <c r="C120" s="108">
        <f>+C116-C117-C119</f>
        <v>-19566</v>
      </c>
      <c r="D120" s="108">
        <f t="shared" ref="D120:G120" si="44">+D116-D117-D119</f>
        <v>1221</v>
      </c>
      <c r="E120" s="108">
        <f t="shared" si="44"/>
        <v>47870</v>
      </c>
      <c r="F120" s="108">
        <f t="shared" si="44"/>
        <v>63976</v>
      </c>
      <c r="G120" s="108">
        <f t="shared" si="44"/>
        <v>100525</v>
      </c>
    </row>
    <row r="121" spans="1:7" ht="6.75" customHeight="1" x14ac:dyDescent="0.25">
      <c r="B121" s="138"/>
      <c r="C121" s="5"/>
      <c r="D121" s="5"/>
      <c r="E121" s="5"/>
      <c r="F121" s="5"/>
      <c r="G121" s="5"/>
    </row>
    <row r="122" spans="1:7" ht="16.5" customHeight="1" x14ac:dyDescent="0.25">
      <c r="B122" s="139" t="s">
        <v>138</v>
      </c>
      <c r="C122" s="5"/>
      <c r="D122" s="5"/>
      <c r="E122" s="5"/>
      <c r="F122" s="5"/>
      <c r="G122" s="5"/>
    </row>
    <row r="123" spans="1:7" ht="16.5" customHeight="1" x14ac:dyDescent="0.25">
      <c r="B123" s="142" t="s">
        <v>139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</row>
    <row r="124" spans="1:7" x14ac:dyDescent="0.25">
      <c r="B124" s="137" t="s">
        <v>137</v>
      </c>
      <c r="C124" s="5">
        <f>-C50</f>
        <v>-10727.999999999574</v>
      </c>
      <c r="D124" s="5">
        <f t="shared" ref="D124:G124" si="45">-D50</f>
        <v>-9854.968000351404</v>
      </c>
      <c r="E124" s="5">
        <f t="shared" si="45"/>
        <v>-8942.6495607187499</v>
      </c>
      <c r="F124" s="5">
        <f t="shared" si="45"/>
        <v>-7989.2767913023235</v>
      </c>
      <c r="G124" s="5">
        <f t="shared" si="45"/>
        <v>-6993.002247262466</v>
      </c>
    </row>
    <row r="125" spans="1:7" ht="15.75" x14ac:dyDescent="0.25">
      <c r="B125" s="136" t="s">
        <v>140</v>
      </c>
      <c r="C125" s="108">
        <f>+C123+C124</f>
        <v>-10727.999999999574</v>
      </c>
      <c r="D125" s="108">
        <f t="shared" ref="D125:G125" si="46">+D123+D124</f>
        <v>-9854.968000351404</v>
      </c>
      <c r="E125" s="108">
        <f t="shared" si="46"/>
        <v>-8942.6495607187499</v>
      </c>
      <c r="F125" s="108">
        <f t="shared" si="46"/>
        <v>-7989.2767913023235</v>
      </c>
      <c r="G125" s="108">
        <f t="shared" si="46"/>
        <v>-6993.002247262466</v>
      </c>
    </row>
    <row r="126" spans="1:7" ht="15.75" x14ac:dyDescent="0.25">
      <c r="B126" s="143" t="s">
        <v>120</v>
      </c>
      <c r="C126" s="22">
        <f>+C120+C125</f>
        <v>-30293.999999999574</v>
      </c>
      <c r="D126" s="22">
        <f t="shared" ref="D126:G126" si="47">+D120+D125</f>
        <v>-8633.968000351404</v>
      </c>
      <c r="E126" s="22">
        <f t="shared" si="47"/>
        <v>38927.350439281247</v>
      </c>
      <c r="F126" s="22">
        <f t="shared" si="47"/>
        <v>55986.723208697673</v>
      </c>
      <c r="G126" s="22">
        <f t="shared" si="47"/>
        <v>93531.99775273753</v>
      </c>
    </row>
    <row r="127" spans="1:7" x14ac:dyDescent="0.25">
      <c r="A127" s="148">
        <v>3.9E-2</v>
      </c>
      <c r="B127" s="140" t="s">
        <v>121</v>
      </c>
      <c r="C127" s="5">
        <f>IF(C120&gt;0,C120*$A$127,0)</f>
        <v>0</v>
      </c>
      <c r="D127" s="5">
        <f t="shared" ref="D127:G127" si="48">IF(D120&gt;0,D120*$A$127,0)</f>
        <v>47.619</v>
      </c>
      <c r="E127" s="5">
        <f t="shared" si="48"/>
        <v>1866.93</v>
      </c>
      <c r="F127" s="5">
        <f t="shared" si="48"/>
        <v>2495.0639999999999</v>
      </c>
      <c r="G127" s="5">
        <f t="shared" si="48"/>
        <v>3920.4749999999999</v>
      </c>
    </row>
    <row r="128" spans="1:7" x14ac:dyDescent="0.25">
      <c r="A128" s="149">
        <f>24%*43%</f>
        <v>0.1032</v>
      </c>
      <c r="B128" s="140" t="s">
        <v>122</v>
      </c>
      <c r="C128" s="4">
        <f>IF(C126&gt;0,C126*$A$128,0)</f>
        <v>0</v>
      </c>
      <c r="D128" s="4">
        <f t="shared" ref="D128:G128" si="49">IF(D126&gt;0,D126*$A$128,0)</f>
        <v>0</v>
      </c>
      <c r="E128" s="5">
        <f t="shared" si="49"/>
        <v>4017.3025653338245</v>
      </c>
      <c r="F128" s="5">
        <f t="shared" si="49"/>
        <v>5777.8298351375997</v>
      </c>
      <c r="G128" s="5">
        <f t="shared" si="49"/>
        <v>9652.5021680825139</v>
      </c>
    </row>
    <row r="129" spans="1:7" ht="15.75" x14ac:dyDescent="0.25">
      <c r="A129" s="145"/>
      <c r="B129" s="136" t="s">
        <v>123</v>
      </c>
      <c r="C129" s="108">
        <f>+C127+C128</f>
        <v>0</v>
      </c>
      <c r="D129" s="108">
        <f t="shared" ref="D129:G129" si="50">+D127+D128</f>
        <v>47.619</v>
      </c>
      <c r="E129" s="108">
        <f t="shared" si="50"/>
        <v>5884.2325653338248</v>
      </c>
      <c r="F129" s="108">
        <f t="shared" si="50"/>
        <v>8272.8938351376</v>
      </c>
      <c r="G129" s="108">
        <f t="shared" si="50"/>
        <v>13572.977168082514</v>
      </c>
    </row>
    <row r="130" spans="1:7" ht="15.75" x14ac:dyDescent="0.25">
      <c r="B130" s="146" t="s">
        <v>124</v>
      </c>
      <c r="C130" s="147">
        <f>+C126-C129</f>
        <v>-30293.999999999574</v>
      </c>
      <c r="D130" s="147">
        <f t="shared" ref="D130:G130" si="51">+D126-D129</f>
        <v>-8681.5870003514046</v>
      </c>
      <c r="E130" s="147">
        <f t="shared" si="51"/>
        <v>33043.11787394742</v>
      </c>
      <c r="F130" s="147">
        <f t="shared" si="51"/>
        <v>47713.829373560075</v>
      </c>
      <c r="G130" s="147">
        <f t="shared" si="51"/>
        <v>79959.020584655023</v>
      </c>
    </row>
    <row r="133" spans="1:7" ht="18.75" x14ac:dyDescent="0.3">
      <c r="B133" s="132" t="s">
        <v>191</v>
      </c>
      <c r="C133" s="90" t="str">
        <f>+C107</f>
        <v>ANNO N</v>
      </c>
      <c r="D133" s="90" t="str">
        <f t="shared" ref="D133:G133" si="52">+D107</f>
        <v>ANNO N+1</v>
      </c>
      <c r="E133" s="90" t="str">
        <f t="shared" si="52"/>
        <v>ANNO N+2</v>
      </c>
      <c r="F133" s="90" t="str">
        <f t="shared" si="52"/>
        <v>ANNO N+3</v>
      </c>
      <c r="G133" s="90" t="str">
        <f t="shared" si="52"/>
        <v>ANNO N+4</v>
      </c>
    </row>
    <row r="134" spans="1:7" x14ac:dyDescent="0.25">
      <c r="B134" s="6" t="s">
        <v>59</v>
      </c>
      <c r="C134" s="5">
        <f>+C105</f>
        <v>360000</v>
      </c>
      <c r="D134" s="5">
        <f t="shared" ref="D134:G134" si="53">+D105</f>
        <v>428400</v>
      </c>
      <c r="E134" s="5">
        <f t="shared" si="53"/>
        <v>561780</v>
      </c>
      <c r="F134" s="5">
        <f t="shared" si="53"/>
        <v>668535</v>
      </c>
      <c r="G134" s="5">
        <f t="shared" si="53"/>
        <v>779280</v>
      </c>
    </row>
    <row r="135" spans="1:7" x14ac:dyDescent="0.25">
      <c r="B135" s="4" t="s">
        <v>192</v>
      </c>
      <c r="C135" s="5">
        <f>+C108</f>
        <v>68400</v>
      </c>
      <c r="D135" s="5">
        <f t="shared" ref="D135:G135" si="54">+D108</f>
        <v>81410</v>
      </c>
      <c r="E135" s="5">
        <f t="shared" si="54"/>
        <v>106740</v>
      </c>
      <c r="F135" s="5">
        <f t="shared" si="54"/>
        <v>127050</v>
      </c>
      <c r="G135" s="5">
        <f t="shared" si="54"/>
        <v>148080</v>
      </c>
    </row>
    <row r="136" spans="1:7" x14ac:dyDescent="0.25">
      <c r="B136" s="4" t="s">
        <v>193</v>
      </c>
      <c r="C136" s="5">
        <f>+C113+C115+C117-C125+C129</f>
        <v>321893.99999999959</v>
      </c>
      <c r="D136" s="5">
        <f t="shared" ref="D136:G136" si="55">+D113+D115+D117-D125+D129</f>
        <v>355671.5870003514</v>
      </c>
      <c r="E136" s="5">
        <f t="shared" si="55"/>
        <v>421996.88212605257</v>
      </c>
      <c r="F136" s="5">
        <f t="shared" si="55"/>
        <v>493771.17062643991</v>
      </c>
      <c r="G136" s="5">
        <f t="shared" si="55"/>
        <v>551240.97941534501</v>
      </c>
    </row>
    <row r="137" spans="1:7" x14ac:dyDescent="0.25">
      <c r="B137" s="4" t="s">
        <v>194</v>
      </c>
      <c r="C137" s="5">
        <f>SUM(C135:C136)</f>
        <v>390293.99999999959</v>
      </c>
      <c r="D137" s="5">
        <f t="shared" ref="D137:G137" si="56">SUM(D135:D136)</f>
        <v>437081.5870003514</v>
      </c>
      <c r="E137" s="5">
        <f t="shared" si="56"/>
        <v>528736.88212605263</v>
      </c>
      <c r="F137" s="5">
        <f t="shared" si="56"/>
        <v>620821.17062643985</v>
      </c>
      <c r="G137" s="5">
        <f t="shared" si="56"/>
        <v>699320.97941534501</v>
      </c>
    </row>
    <row r="138" spans="1:7" ht="15.75" x14ac:dyDescent="0.25">
      <c r="B138" s="246" t="s">
        <v>158</v>
      </c>
      <c r="C138" s="147">
        <f>+C134-C137</f>
        <v>-30293.999999999593</v>
      </c>
      <c r="D138" s="147">
        <f t="shared" ref="D138:G138" si="57">+D134-D137</f>
        <v>-8681.5870003513992</v>
      </c>
      <c r="E138" s="147">
        <f t="shared" si="57"/>
        <v>33043.117873947369</v>
      </c>
      <c r="F138" s="147">
        <f t="shared" si="57"/>
        <v>47713.829373560147</v>
      </c>
      <c r="G138" s="147">
        <f t="shared" si="57"/>
        <v>79959.020584654994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1B6AD-C698-44D7-899C-9BF4B93489B4}">
  <sheetPr>
    <pageSetUpPr fitToPage="1"/>
  </sheetPr>
  <dimension ref="A1:AG66"/>
  <sheetViews>
    <sheetView showGridLines="0" zoomScale="110" zoomScaleNormal="110" workbookViewId="0">
      <pane ySplit="1" topLeftCell="A2" activePane="bottomLeft" state="frozen"/>
      <selection activeCell="C37" sqref="C37"/>
      <selection pane="bottomLeft" activeCell="A10" sqref="A10"/>
    </sheetView>
  </sheetViews>
  <sheetFormatPr defaultRowHeight="12.75" x14ac:dyDescent="0.25"/>
  <cols>
    <col min="1" max="1" width="45.28515625" style="150" customWidth="1"/>
    <col min="2" max="2" width="4.5703125" style="150" customWidth="1"/>
    <col min="3" max="3" width="15" style="150" customWidth="1"/>
    <col min="4" max="4" width="12.42578125" style="150" customWidth="1"/>
    <col min="5" max="5" width="12.5703125" style="150" customWidth="1"/>
    <col min="6" max="6" width="12.85546875" style="151" customWidth="1"/>
    <col min="7" max="7" width="12.140625" style="150" customWidth="1"/>
    <col min="8" max="8" width="11.7109375" style="150" customWidth="1"/>
    <col min="9" max="9" width="10.85546875" style="150" bestFit="1" customWidth="1"/>
    <col min="10" max="16384" width="9.140625" style="150"/>
  </cols>
  <sheetData>
    <row r="1" spans="1:8" ht="20.25" customHeight="1" x14ac:dyDescent="0.25">
      <c r="A1" s="204" t="s">
        <v>222</v>
      </c>
      <c r="B1" s="204"/>
      <c r="C1" s="204"/>
      <c r="D1" s="204"/>
      <c r="E1" s="204"/>
      <c r="F1" s="204"/>
      <c r="G1" s="204"/>
      <c r="H1" s="204"/>
    </row>
    <row r="2" spans="1:8" ht="4.5" customHeight="1" thickBot="1" x14ac:dyDescent="0.3"/>
    <row r="3" spans="1:8" ht="13.5" thickBot="1" x14ac:dyDescent="0.3">
      <c r="A3" s="205" t="s">
        <v>223</v>
      </c>
      <c r="B3" s="203"/>
      <c r="C3" s="203"/>
      <c r="D3" s="203"/>
      <c r="E3" s="203"/>
      <c r="F3" s="203"/>
      <c r="G3" s="203"/>
      <c r="H3" s="203"/>
    </row>
    <row r="4" spans="1:8" ht="5.25" customHeight="1" x14ac:dyDescent="0.25"/>
    <row r="5" spans="1:8" ht="25.5" customHeight="1" thickBot="1" x14ac:dyDescent="0.3">
      <c r="A5" s="152" t="s">
        <v>143</v>
      </c>
      <c r="B5" s="153"/>
      <c r="C5" s="206" t="s">
        <v>177</v>
      </c>
      <c r="D5" s="154">
        <v>2025</v>
      </c>
      <c r="E5" s="155">
        <f>+D5+1</f>
        <v>2026</v>
      </c>
      <c r="F5" s="155">
        <f t="shared" ref="F5:H5" si="0">+E5+1</f>
        <v>2027</v>
      </c>
      <c r="G5" s="155">
        <f t="shared" si="0"/>
        <v>2028</v>
      </c>
      <c r="H5" s="155">
        <f t="shared" si="0"/>
        <v>2029</v>
      </c>
    </row>
    <row r="6" spans="1:8" ht="25.5" customHeight="1" x14ac:dyDescent="0.25">
      <c r="A6" s="156" t="s">
        <v>145</v>
      </c>
      <c r="B6" s="157"/>
      <c r="C6" s="207">
        <f>SUM(D6:H6)</f>
        <v>2797995</v>
      </c>
      <c r="D6" s="159">
        <f>+'DATI ROGETTO E FINANZIAMENTO'!C101</f>
        <v>360000</v>
      </c>
      <c r="E6" s="158">
        <f>+'DATI ROGETTO E FINANZIAMENTO'!D101</f>
        <v>428400</v>
      </c>
      <c r="F6" s="158">
        <f>+'DATI ROGETTO E FINANZIAMENTO'!E101</f>
        <v>561780</v>
      </c>
      <c r="G6" s="158">
        <f>+'DATI ROGETTO E FINANZIAMENTO'!F101</f>
        <v>668535</v>
      </c>
      <c r="H6" s="158">
        <f>+'DATI ROGETTO E FINANZIAMENTO'!G101</f>
        <v>779280</v>
      </c>
    </row>
    <row r="7" spans="1:8" ht="25.5" customHeight="1" x14ac:dyDescent="0.25">
      <c r="A7" s="160" t="s">
        <v>178</v>
      </c>
      <c r="B7" s="161"/>
      <c r="C7" s="207">
        <f t="shared" ref="C7:C10" si="1">SUM(D7:H7)</f>
        <v>0</v>
      </c>
      <c r="D7" s="159">
        <f>+'DATI ROGETTO E FINANZIAMENTO'!C104</f>
        <v>0</v>
      </c>
      <c r="E7" s="158">
        <f>+'DATI ROGETTO E FINANZIAMENTO'!D104</f>
        <v>0</v>
      </c>
      <c r="F7" s="158">
        <f>+'DATI ROGETTO E FINANZIAMENTO'!E104</f>
        <v>0</v>
      </c>
      <c r="G7" s="158">
        <f>+'DATI ROGETTO E FINANZIAMENTO'!F104</f>
        <v>0</v>
      </c>
      <c r="H7" s="158">
        <f>+'DATI ROGETTO E FINANZIAMENTO'!G104</f>
        <v>0</v>
      </c>
    </row>
    <row r="8" spans="1:8" ht="25.5" customHeight="1" x14ac:dyDescent="0.25">
      <c r="A8" s="160" t="s">
        <v>146</v>
      </c>
      <c r="B8" s="161"/>
      <c r="C8" s="207">
        <f t="shared" si="1"/>
        <v>0</v>
      </c>
      <c r="D8" s="159"/>
      <c r="E8" s="158"/>
      <c r="F8" s="158"/>
      <c r="G8" s="158"/>
      <c r="H8" s="158"/>
    </row>
    <row r="9" spans="1:8" ht="25.5" customHeight="1" x14ac:dyDescent="0.25">
      <c r="A9" s="160" t="s">
        <v>147</v>
      </c>
      <c r="B9" s="161"/>
      <c r="C9" s="207">
        <f t="shared" si="1"/>
        <v>0</v>
      </c>
      <c r="D9" s="159">
        <f>+'DATI ROGETTO E FINANZIAMENTO'!C102</f>
        <v>0</v>
      </c>
      <c r="E9" s="158">
        <f>+'DATI ROGETTO E FINANZIAMENTO'!D102</f>
        <v>0</v>
      </c>
      <c r="F9" s="158">
        <f>+'DATI ROGETTO E FINANZIAMENTO'!E102</f>
        <v>0</v>
      </c>
      <c r="G9" s="158">
        <f>+'DATI ROGETTO E FINANZIAMENTO'!F102</f>
        <v>0</v>
      </c>
      <c r="H9" s="158">
        <f>+'DATI ROGETTO E FINANZIAMENTO'!G102</f>
        <v>0</v>
      </c>
    </row>
    <row r="10" spans="1:8" ht="25.5" customHeight="1" thickBot="1" x14ac:dyDescent="0.3">
      <c r="A10" s="160" t="s">
        <v>148</v>
      </c>
      <c r="B10" s="208"/>
      <c r="C10" s="209">
        <f t="shared" si="1"/>
        <v>0</v>
      </c>
      <c r="D10" s="159">
        <f>+'DATI ROGETTO E FINANZIAMENTO'!C103</f>
        <v>0</v>
      </c>
      <c r="E10" s="159">
        <f>+'DATI ROGETTO E FINANZIAMENTO'!D103</f>
        <v>0</v>
      </c>
      <c r="F10" s="158">
        <f>+'DATI ROGETTO E FINANZIAMENTO'!E103</f>
        <v>0</v>
      </c>
      <c r="G10" s="158">
        <f>+'DATI ROGETTO E FINANZIAMENTO'!F103</f>
        <v>0</v>
      </c>
      <c r="H10" s="158">
        <f>+'DATI ROGETTO E FINANZIAMENTO'!G103</f>
        <v>0</v>
      </c>
    </row>
    <row r="11" spans="1:8" ht="25.5" customHeight="1" thickBot="1" x14ac:dyDescent="0.3">
      <c r="A11" s="169" t="s">
        <v>115</v>
      </c>
      <c r="B11" s="211"/>
      <c r="C11" s="168">
        <f>+SUM(C6:C10)</f>
        <v>2797995</v>
      </c>
      <c r="D11" s="162">
        <f>+SUM(D6:D10)</f>
        <v>360000</v>
      </c>
      <c r="E11" s="162">
        <f t="shared" ref="E11:H11" si="2">+SUM(E6:E10)</f>
        <v>428400</v>
      </c>
      <c r="F11" s="162">
        <f t="shared" si="2"/>
        <v>561780</v>
      </c>
      <c r="G11" s="163">
        <f t="shared" si="2"/>
        <v>668535</v>
      </c>
      <c r="H11" s="162">
        <f t="shared" si="2"/>
        <v>779280</v>
      </c>
    </row>
    <row r="12" spans="1:8" ht="25.5" customHeight="1" x14ac:dyDescent="0.25">
      <c r="A12" s="157" t="s">
        <v>149</v>
      </c>
      <c r="B12" s="210"/>
      <c r="C12" s="212">
        <f t="shared" ref="C12:C21" si="3">SUM(D12:H12)</f>
        <v>-531680</v>
      </c>
      <c r="D12" s="165">
        <f>-'DATI ROGETTO E FINANZIAMENTO'!C108</f>
        <v>-68400</v>
      </c>
      <c r="E12" s="165">
        <f>-'DATI ROGETTO E FINANZIAMENTO'!D108</f>
        <v>-81410</v>
      </c>
      <c r="F12" s="165">
        <f>-'DATI ROGETTO E FINANZIAMENTO'!E108</f>
        <v>-106740</v>
      </c>
      <c r="G12" s="165">
        <f>-'DATI ROGETTO E FINANZIAMENTO'!F108</f>
        <v>-127050</v>
      </c>
      <c r="H12" s="165">
        <f>-'DATI ROGETTO E FINANZIAMENTO'!G108</f>
        <v>-148080</v>
      </c>
    </row>
    <row r="13" spans="1:8" ht="25.5" customHeight="1" x14ac:dyDescent="0.25">
      <c r="A13" s="157" t="s">
        <v>150</v>
      </c>
      <c r="B13" s="161"/>
      <c r="C13" s="212">
        <f t="shared" si="3"/>
        <v>-461077</v>
      </c>
      <c r="D13" s="165">
        <f>-'DATI ROGETTO E FINANZIAMENTO'!C110</f>
        <v>-88600</v>
      </c>
      <c r="E13" s="165">
        <f>-'DATI ROGETTO E FINANZIAMENTO'!D110</f>
        <v>-90372</v>
      </c>
      <c r="F13" s="165">
        <f>-'DATI ROGETTO E FINANZIAMENTO'!E110</f>
        <v>-92179</v>
      </c>
      <c r="G13" s="165">
        <f>-'DATI ROGETTO E FINANZIAMENTO'!F110</f>
        <v>-94023</v>
      </c>
      <c r="H13" s="165">
        <f>-'DATI ROGETTO E FINANZIAMENTO'!G110</f>
        <v>-95903</v>
      </c>
    </row>
    <row r="14" spans="1:8" ht="25.5" customHeight="1" x14ac:dyDescent="0.25">
      <c r="A14" s="157" t="s">
        <v>151</v>
      </c>
      <c r="B14" s="157"/>
      <c r="C14" s="212">
        <f t="shared" si="3"/>
        <v>-149137</v>
      </c>
      <c r="D14" s="165">
        <f>-'DATI ROGETTO E FINANZIAMENTO'!C111</f>
        <v>-24000</v>
      </c>
      <c r="E14" s="165">
        <f>-'DATI ROGETTO E FINANZIAMENTO'!D111</f>
        <v>-24480</v>
      </c>
      <c r="F14" s="165">
        <f>-'DATI ROGETTO E FINANZIAMENTO'!E111</f>
        <v>-24970</v>
      </c>
      <c r="G14" s="165">
        <f>-'DATI ROGETTO E FINANZIAMENTO'!F111</f>
        <v>-37469</v>
      </c>
      <c r="H14" s="165">
        <f>-'DATI ROGETTO E FINANZIAMENTO'!G111</f>
        <v>-38218</v>
      </c>
    </row>
    <row r="15" spans="1:8" ht="25.5" customHeight="1" x14ac:dyDescent="0.25">
      <c r="A15" s="157" t="s">
        <v>152</v>
      </c>
      <c r="B15" s="157"/>
      <c r="C15" s="212">
        <f t="shared" si="3"/>
        <v>-26020</v>
      </c>
      <c r="D15" s="165">
        <f>-'DATI ROGETTO E FINANZIAMENTO'!C112</f>
        <v>-5000</v>
      </c>
      <c r="E15" s="165">
        <f>-'DATI ROGETTO E FINANZIAMENTO'!D112</f>
        <v>-5100</v>
      </c>
      <c r="F15" s="165">
        <f>-'DATI ROGETTO E FINANZIAMENTO'!E112</f>
        <v>-5202</v>
      </c>
      <c r="G15" s="165">
        <f>-'DATI ROGETTO E FINANZIAMENTO'!F112</f>
        <v>-5306</v>
      </c>
      <c r="H15" s="165">
        <f>-'DATI ROGETTO E FINANZIAMENTO'!G112</f>
        <v>-5412</v>
      </c>
    </row>
    <row r="16" spans="1:8" ht="25.5" customHeight="1" x14ac:dyDescent="0.25">
      <c r="A16" s="157" t="s">
        <v>179</v>
      </c>
      <c r="B16" s="157"/>
      <c r="C16" s="212">
        <f t="shared" si="3"/>
        <v>-1266255</v>
      </c>
      <c r="D16" s="165">
        <f>-'DATI ROGETTO E FINANZIAMENTO'!C115</f>
        <v>-165606</v>
      </c>
      <c r="E16" s="165">
        <f>-'DATI ROGETTO E FINANZIAMENTO'!D115</f>
        <v>-193207</v>
      </c>
      <c r="F16" s="165">
        <f>-'DATI ROGETTO E FINANZIAMENTO'!E115</f>
        <v>-248409</v>
      </c>
      <c r="G16" s="165">
        <f>-'DATI ROGETTO E FINANZIAMENTO'!F115</f>
        <v>-304301</v>
      </c>
      <c r="H16" s="165">
        <f>-'DATI ROGETTO E FINANZIAMENTO'!G115</f>
        <v>-354732</v>
      </c>
    </row>
    <row r="17" spans="1:9" ht="25.5" customHeight="1" x14ac:dyDescent="0.25">
      <c r="A17" s="157" t="s">
        <v>180</v>
      </c>
      <c r="B17" s="157"/>
      <c r="C17" s="212">
        <f t="shared" si="3"/>
        <v>-169800</v>
      </c>
      <c r="D17" s="165">
        <f>-'DATI ROGETTO E FINANZIAMENTO'!C117</f>
        <v>-27960</v>
      </c>
      <c r="E17" s="165">
        <f>-'DATI ROGETTO E FINANZIAMENTO'!D117</f>
        <v>-32610</v>
      </c>
      <c r="F17" s="165">
        <f>-'DATI ROGETTO E FINANZIAMENTO'!E117</f>
        <v>-36410</v>
      </c>
      <c r="G17" s="165">
        <f>-'DATI ROGETTO E FINANZIAMENTO'!F117</f>
        <v>-36410</v>
      </c>
      <c r="H17" s="165">
        <f>-'DATI ROGETTO E FINANZIAMENTO'!G117</f>
        <v>-36410</v>
      </c>
    </row>
    <row r="18" spans="1:9" ht="25.5" customHeight="1" x14ac:dyDescent="0.25">
      <c r="A18" s="157" t="s">
        <v>181</v>
      </c>
      <c r="B18" s="157"/>
      <c r="C18" s="212">
        <f t="shared" si="3"/>
        <v>0</v>
      </c>
      <c r="D18" s="165">
        <f>-'DATI ROGETTO E FINANZIAMENTO'!C119</f>
        <v>0</v>
      </c>
      <c r="E18" s="165">
        <f>-'DATI ROGETTO E FINANZIAMENTO'!D119</f>
        <v>0</v>
      </c>
      <c r="F18" s="165">
        <f>-'DATI ROGETTO E FINANZIAMENTO'!E119</f>
        <v>0</v>
      </c>
      <c r="G18" s="165">
        <f>-'DATI ROGETTO E FINANZIAMENTO'!F119</f>
        <v>0</v>
      </c>
      <c r="H18" s="165">
        <f>-'DATI ROGETTO E FINANZIAMENTO'!G119</f>
        <v>0</v>
      </c>
    </row>
    <row r="19" spans="1:9" ht="25.5" customHeight="1" x14ac:dyDescent="0.25">
      <c r="A19" s="157" t="s">
        <v>153</v>
      </c>
      <c r="B19" s="157"/>
      <c r="C19" s="212">
        <f t="shared" si="3"/>
        <v>-44507.896599634521</v>
      </c>
      <c r="D19" s="165">
        <f>+'DATI ROGETTO E FINANZIAMENTO'!C125</f>
        <v>-10727.999999999574</v>
      </c>
      <c r="E19" s="165">
        <f>+'DATI ROGETTO E FINANZIAMENTO'!D125</f>
        <v>-9854.968000351404</v>
      </c>
      <c r="F19" s="165">
        <f>+'DATI ROGETTO E FINANZIAMENTO'!E125</f>
        <v>-8942.6495607187499</v>
      </c>
      <c r="G19" s="165">
        <f>+'DATI ROGETTO E FINANZIAMENTO'!F125</f>
        <v>-7989.2767913023235</v>
      </c>
      <c r="H19" s="165">
        <f>+'DATI ROGETTO E FINANZIAMENTO'!G125</f>
        <v>-6993.002247262466</v>
      </c>
    </row>
    <row r="20" spans="1:9" ht="25.5" customHeight="1" x14ac:dyDescent="0.25">
      <c r="A20" s="157"/>
      <c r="B20" s="157"/>
      <c r="C20" s="207">
        <f t="shared" si="3"/>
        <v>0</v>
      </c>
      <c r="D20" s="165"/>
      <c r="E20" s="166"/>
      <c r="F20" s="166"/>
      <c r="G20" s="166"/>
      <c r="H20" s="166"/>
    </row>
    <row r="21" spans="1:9" ht="25.5" customHeight="1" thickBot="1" x14ac:dyDescent="0.3">
      <c r="A21" s="157"/>
      <c r="B21" s="157"/>
      <c r="C21" s="207">
        <f t="shared" si="3"/>
        <v>0</v>
      </c>
      <c r="D21" s="165"/>
      <c r="E21" s="166"/>
      <c r="F21" s="166"/>
      <c r="G21" s="166"/>
      <c r="H21" s="166"/>
    </row>
    <row r="22" spans="1:9" ht="25.5" hidden="1" customHeight="1" x14ac:dyDescent="0.3">
      <c r="A22" s="157" t="s">
        <v>154</v>
      </c>
      <c r="B22" s="157"/>
      <c r="C22" s="164">
        <f>SUM(D22:H22)</f>
        <v>0</v>
      </c>
      <c r="D22" s="159">
        <v>0</v>
      </c>
      <c r="E22" s="158">
        <v>0</v>
      </c>
      <c r="F22" s="158">
        <v>0</v>
      </c>
      <c r="G22" s="158">
        <v>0</v>
      </c>
      <c r="H22" s="158">
        <v>0</v>
      </c>
    </row>
    <row r="23" spans="1:9" ht="25.5" hidden="1" customHeight="1" x14ac:dyDescent="0.3">
      <c r="A23" s="157" t="s">
        <v>155</v>
      </c>
      <c r="B23" s="157"/>
      <c r="C23" s="164">
        <f>SUM(D23:H23)</f>
        <v>0</v>
      </c>
      <c r="D23" s="159">
        <v>0</v>
      </c>
      <c r="E23" s="158">
        <v>0</v>
      </c>
      <c r="F23" s="158">
        <v>0</v>
      </c>
      <c r="G23" s="158">
        <v>0</v>
      </c>
      <c r="H23" s="158">
        <v>0</v>
      </c>
    </row>
    <row r="24" spans="1:9" ht="25.5" hidden="1" customHeight="1" x14ac:dyDescent="0.3">
      <c r="A24" s="157"/>
      <c r="B24" s="157"/>
      <c r="C24" s="164">
        <f>SUM(D24:H24)</f>
        <v>0</v>
      </c>
      <c r="D24" s="159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9" ht="25.5" hidden="1" customHeight="1" thickBot="1" x14ac:dyDescent="0.3">
      <c r="A25" s="213"/>
      <c r="B25" s="213"/>
      <c r="C25" s="214">
        <f>SUM(D25:H25)</f>
        <v>0</v>
      </c>
      <c r="D25" s="159">
        <v>0</v>
      </c>
      <c r="E25" s="158">
        <v>0</v>
      </c>
      <c r="F25" s="158">
        <v>0</v>
      </c>
      <c r="G25" s="158">
        <v>0</v>
      </c>
      <c r="H25" s="158">
        <v>0</v>
      </c>
    </row>
    <row r="26" spans="1:9" ht="25.5" customHeight="1" thickBot="1" x14ac:dyDescent="0.3">
      <c r="A26" s="169" t="s">
        <v>156</v>
      </c>
      <c r="B26" s="211"/>
      <c r="C26" s="168">
        <f>+SUM(C12:C25)</f>
        <v>-2648476.8965996346</v>
      </c>
      <c r="D26" s="167">
        <f>SUM(D12:D25)</f>
        <v>-390293.99999999959</v>
      </c>
      <c r="E26" s="167">
        <f t="shared" ref="E26:H26" si="4">SUM(E12:E25)</f>
        <v>-437033.96800035139</v>
      </c>
      <c r="F26" s="167">
        <f t="shared" si="4"/>
        <v>-522852.64956071874</v>
      </c>
      <c r="G26" s="167">
        <f t="shared" si="4"/>
        <v>-612548.27679130237</v>
      </c>
      <c r="H26" s="167">
        <f t="shared" si="4"/>
        <v>-685748.00224726251</v>
      </c>
    </row>
    <row r="27" spans="1:9" ht="25.5" customHeight="1" thickBot="1" x14ac:dyDescent="0.3">
      <c r="A27" s="169" t="s">
        <v>157</v>
      </c>
      <c r="B27" s="211"/>
      <c r="C27" s="168">
        <f>SUM(D27:H27)</f>
        <v>-27777.722568553938</v>
      </c>
      <c r="D27" s="167">
        <f>-'DATI ROGETTO E FINANZIAMENTO'!C129</f>
        <v>0</v>
      </c>
      <c r="E27" s="167">
        <f>-'DATI ROGETTO E FINANZIAMENTO'!D129</f>
        <v>-47.619</v>
      </c>
      <c r="F27" s="167">
        <f>-'DATI ROGETTO E FINANZIAMENTO'!E129</f>
        <v>-5884.2325653338248</v>
      </c>
      <c r="G27" s="167">
        <f>-'DATI ROGETTO E FINANZIAMENTO'!F129</f>
        <v>-8272.8938351376</v>
      </c>
      <c r="H27" s="167">
        <f>-'DATI ROGETTO E FINANZIAMENTO'!G129</f>
        <v>-13572.977168082514</v>
      </c>
    </row>
    <row r="28" spans="1:9" ht="25.5" customHeight="1" thickBot="1" x14ac:dyDescent="0.3">
      <c r="A28" s="169" t="s">
        <v>158</v>
      </c>
      <c r="B28" s="211"/>
      <c r="C28" s="170">
        <f>+C26+C11+C27</f>
        <v>121740.38083181152</v>
      </c>
      <c r="D28" s="215">
        <f>+D26+D11+D27</f>
        <v>-30293.999999999593</v>
      </c>
      <c r="E28" s="215">
        <f t="shared" ref="E28:H28" si="5">+E26+E11+E27</f>
        <v>-8681.5870003513937</v>
      </c>
      <c r="F28" s="215">
        <f t="shared" si="5"/>
        <v>33043.117873947434</v>
      </c>
      <c r="G28" s="215">
        <f t="shared" si="5"/>
        <v>47713.829373560031</v>
      </c>
      <c r="H28" s="216">
        <f t="shared" si="5"/>
        <v>79959.020584654965</v>
      </c>
    </row>
    <row r="29" spans="1:9" ht="11.25" customHeight="1" thickBot="1" x14ac:dyDescent="0.3"/>
    <row r="30" spans="1:9" ht="25.5" customHeight="1" thickBot="1" x14ac:dyDescent="0.3">
      <c r="A30" s="171" t="s">
        <v>159</v>
      </c>
      <c r="B30" s="172" t="s">
        <v>160</v>
      </c>
      <c r="C30" s="173" t="s">
        <v>144</v>
      </c>
      <c r="D30" s="174">
        <f>+D5</f>
        <v>2025</v>
      </c>
      <c r="E30" s="174">
        <f t="shared" ref="E30:H31" si="6">+E5</f>
        <v>2026</v>
      </c>
      <c r="F30" s="174">
        <f t="shared" si="6"/>
        <v>2027</v>
      </c>
      <c r="G30" s="174">
        <f t="shared" si="6"/>
        <v>2028</v>
      </c>
      <c r="H30" s="174">
        <f t="shared" si="6"/>
        <v>2029</v>
      </c>
    </row>
    <row r="31" spans="1:9" ht="31.9" customHeight="1" x14ac:dyDescent="0.25">
      <c r="A31" s="175" t="s">
        <v>161</v>
      </c>
      <c r="B31" s="175"/>
      <c r="C31" s="212">
        <f t="shared" ref="C31:C36" si="7">SUM(D31:H31)</f>
        <v>2797995</v>
      </c>
      <c r="D31" s="176">
        <f>+D6</f>
        <v>360000</v>
      </c>
      <c r="E31" s="176">
        <f t="shared" si="6"/>
        <v>428400</v>
      </c>
      <c r="F31" s="176">
        <f t="shared" si="6"/>
        <v>561780</v>
      </c>
      <c r="G31" s="176">
        <f t="shared" si="6"/>
        <v>668535</v>
      </c>
      <c r="H31" s="176">
        <f t="shared" si="6"/>
        <v>779280</v>
      </c>
      <c r="I31" s="217"/>
    </row>
    <row r="32" spans="1:9" ht="25.5" customHeight="1" x14ac:dyDescent="0.25">
      <c r="A32" s="175" t="s">
        <v>162</v>
      </c>
      <c r="B32" s="177"/>
      <c r="C32" s="212">
        <f t="shared" si="7"/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9" ht="25.5" customHeight="1" x14ac:dyDescent="0.25">
      <c r="A33" s="175" t="s">
        <v>163</v>
      </c>
      <c r="B33" s="177"/>
      <c r="C33" s="212">
        <f t="shared" si="7"/>
        <v>59600</v>
      </c>
      <c r="D33" s="178">
        <f>+'DATI ROGETTO E FINANZIAMENTO'!C23</f>
        <v>59600</v>
      </c>
      <c r="E33" s="178">
        <f>+'DATI ROGETTO E FINANZIAMENTO'!D23</f>
        <v>0</v>
      </c>
      <c r="F33" s="178">
        <f>+'DATI ROGETTO E FINANZIAMENTO'!E23</f>
        <v>0</v>
      </c>
      <c r="G33" s="178">
        <f>+'DATI ROGETTO E FINANZIAMENTO'!F23</f>
        <v>0</v>
      </c>
      <c r="H33" s="178">
        <f>+'DATI ROGETTO E FINANZIAMENTO'!G23</f>
        <v>0</v>
      </c>
    </row>
    <row r="34" spans="1:9" ht="25.5" customHeight="1" x14ac:dyDescent="0.25">
      <c r="A34" s="175" t="s">
        <v>164</v>
      </c>
      <c r="B34" s="177"/>
      <c r="C34" s="212">
        <f t="shared" si="7"/>
        <v>238400</v>
      </c>
      <c r="D34" s="176">
        <f>+'DATI ROGETTO E FINANZIAMENTO'!C24</f>
        <v>238400</v>
      </c>
      <c r="E34" s="178"/>
      <c r="F34" s="178">
        <f>+'[1]DATI PROGETTO E FINANZIAMENTO'!E71</f>
        <v>0</v>
      </c>
      <c r="G34" s="178"/>
      <c r="H34" s="178"/>
    </row>
    <row r="35" spans="1:9" ht="25.5" customHeight="1" x14ac:dyDescent="0.25">
      <c r="A35" s="175" t="s">
        <v>189</v>
      </c>
      <c r="B35" s="177"/>
      <c r="C35" s="212">
        <f t="shared" si="7"/>
        <v>0</v>
      </c>
      <c r="D35" s="178">
        <f>+D58</f>
        <v>0</v>
      </c>
      <c r="E35" s="178">
        <f t="shared" ref="E35:H35" si="8">+E58</f>
        <v>0</v>
      </c>
      <c r="F35" s="178">
        <f t="shared" si="8"/>
        <v>0</v>
      </c>
      <c r="G35" s="178">
        <f t="shared" si="8"/>
        <v>0</v>
      </c>
      <c r="H35" s="178">
        <f t="shared" si="8"/>
        <v>0</v>
      </c>
    </row>
    <row r="36" spans="1:9" ht="25.5" customHeight="1" thickBot="1" x14ac:dyDescent="0.3">
      <c r="A36" s="180" t="s">
        <v>165</v>
      </c>
      <c r="B36" s="237">
        <v>0.22</v>
      </c>
      <c r="C36" s="212">
        <f t="shared" si="7"/>
        <v>615558.9</v>
      </c>
      <c r="D36" s="176">
        <f>(D31+D32)*$B$36</f>
        <v>79200</v>
      </c>
      <c r="E36" s="176">
        <f t="shared" ref="E36:H36" si="9">(E31+E32)*$B$36</f>
        <v>94248</v>
      </c>
      <c r="F36" s="176">
        <f t="shared" si="9"/>
        <v>123591.6</v>
      </c>
      <c r="G36" s="176">
        <f t="shared" si="9"/>
        <v>147077.70000000001</v>
      </c>
      <c r="H36" s="176">
        <f t="shared" si="9"/>
        <v>171441.6</v>
      </c>
    </row>
    <row r="37" spans="1:9" ht="25.5" customHeight="1" thickBot="1" x14ac:dyDescent="0.3">
      <c r="A37" s="181" t="s">
        <v>166</v>
      </c>
      <c r="B37" s="182"/>
      <c r="C37" s="183">
        <f>SUM(C31:C36)</f>
        <v>3711553.9</v>
      </c>
      <c r="D37" s="184">
        <f>SUM(D31:D36)</f>
        <v>737200</v>
      </c>
      <c r="E37" s="184">
        <f t="shared" ref="E37:H37" si="10">SUM(E31:E36)</f>
        <v>522648</v>
      </c>
      <c r="F37" s="184">
        <f t="shared" si="10"/>
        <v>685371.6</v>
      </c>
      <c r="G37" s="184">
        <f t="shared" si="10"/>
        <v>815612.7</v>
      </c>
      <c r="H37" s="184">
        <f t="shared" si="10"/>
        <v>950721.6</v>
      </c>
      <c r="I37" s="179"/>
    </row>
    <row r="38" spans="1:9" ht="25.5" x14ac:dyDescent="0.25">
      <c r="A38" s="185" t="s">
        <v>167</v>
      </c>
      <c r="B38" s="238">
        <v>0.22</v>
      </c>
      <c r="C38" s="212">
        <f t="shared" ref="C38:C51" si="11">SUM(D38:H38)</f>
        <v>-358000</v>
      </c>
      <c r="D38" s="176">
        <f>-'DATI ROGETTO E FINANZIAMENTO'!J5</f>
        <v>-298000</v>
      </c>
      <c r="E38" s="178">
        <f>-'DATI ROGETTO E FINANZIAMENTO'!J6</f>
        <v>-35000</v>
      </c>
      <c r="F38" s="178">
        <f>-'DATI ROGETTO E FINANZIAMENTO'!J7</f>
        <v>-25000</v>
      </c>
      <c r="G38" s="178">
        <f>-'DATI ROGETTO E FINANZIAMENTO'!J8</f>
        <v>0</v>
      </c>
      <c r="H38" s="178">
        <f>-'DATI ROGETTO E FINANZIAMENTO'!J9</f>
        <v>0</v>
      </c>
    </row>
    <row r="39" spans="1:9" ht="29.25" customHeight="1" x14ac:dyDescent="0.25">
      <c r="A39" s="175" t="s">
        <v>168</v>
      </c>
      <c r="B39" s="239">
        <v>0.22</v>
      </c>
      <c r="C39" s="212">
        <f t="shared" si="11"/>
        <v>0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</row>
    <row r="40" spans="1:9" ht="25.5" customHeight="1" x14ac:dyDescent="0.25">
      <c r="A40" s="175" t="s">
        <v>182</v>
      </c>
      <c r="B40" s="239">
        <v>0.22</v>
      </c>
      <c r="C40" s="212">
        <f t="shared" si="11"/>
        <v>-531680</v>
      </c>
      <c r="D40" s="176">
        <f>+D12</f>
        <v>-68400</v>
      </c>
      <c r="E40" s="176">
        <f t="shared" ref="E40:H40" si="12">+E12</f>
        <v>-81410</v>
      </c>
      <c r="F40" s="176">
        <f t="shared" si="12"/>
        <v>-106740</v>
      </c>
      <c r="G40" s="176">
        <f t="shared" si="12"/>
        <v>-127050</v>
      </c>
      <c r="H40" s="176">
        <f t="shared" si="12"/>
        <v>-148080</v>
      </c>
    </row>
    <row r="41" spans="1:9" ht="25.5" customHeight="1" x14ac:dyDescent="0.25">
      <c r="A41" s="175" t="s">
        <v>183</v>
      </c>
      <c r="B41" s="240">
        <v>0.22</v>
      </c>
      <c r="C41" s="212">
        <f t="shared" si="11"/>
        <v>-461077</v>
      </c>
      <c r="D41" s="176">
        <f t="shared" ref="D41:H41" si="13">+D13</f>
        <v>-88600</v>
      </c>
      <c r="E41" s="176">
        <f t="shared" si="13"/>
        <v>-90372</v>
      </c>
      <c r="F41" s="176">
        <f t="shared" si="13"/>
        <v>-92179</v>
      </c>
      <c r="G41" s="176">
        <f t="shared" si="13"/>
        <v>-94023</v>
      </c>
      <c r="H41" s="176">
        <f t="shared" si="13"/>
        <v>-95903</v>
      </c>
    </row>
    <row r="42" spans="1:9" ht="25.5" customHeight="1" x14ac:dyDescent="0.25">
      <c r="A42" s="175" t="s">
        <v>184</v>
      </c>
      <c r="B42" s="240">
        <v>0.22</v>
      </c>
      <c r="C42" s="212">
        <f t="shared" si="11"/>
        <v>-149137</v>
      </c>
      <c r="D42" s="176">
        <f t="shared" ref="D42:H42" si="14">+D14</f>
        <v>-24000</v>
      </c>
      <c r="E42" s="176">
        <f t="shared" si="14"/>
        <v>-24480</v>
      </c>
      <c r="F42" s="176">
        <f t="shared" si="14"/>
        <v>-24970</v>
      </c>
      <c r="G42" s="176">
        <f t="shared" si="14"/>
        <v>-37469</v>
      </c>
      <c r="H42" s="176">
        <f t="shared" si="14"/>
        <v>-38218</v>
      </c>
    </row>
    <row r="43" spans="1:9" ht="25.5" customHeight="1" x14ac:dyDescent="0.25">
      <c r="A43" s="175" t="s">
        <v>185</v>
      </c>
      <c r="B43" s="240">
        <v>0</v>
      </c>
      <c r="C43" s="212">
        <f t="shared" si="11"/>
        <v>-26020</v>
      </c>
      <c r="D43" s="176">
        <f t="shared" ref="D43:H43" si="15">+D15</f>
        <v>-5000</v>
      </c>
      <c r="E43" s="176">
        <f t="shared" si="15"/>
        <v>-5100</v>
      </c>
      <c r="F43" s="176">
        <f t="shared" si="15"/>
        <v>-5202</v>
      </c>
      <c r="G43" s="176">
        <f t="shared" si="15"/>
        <v>-5306</v>
      </c>
      <c r="H43" s="176">
        <f t="shared" si="15"/>
        <v>-5412</v>
      </c>
    </row>
    <row r="44" spans="1:9" ht="25.5" customHeight="1" x14ac:dyDescent="0.25">
      <c r="A44" s="175" t="s">
        <v>186</v>
      </c>
      <c r="B44" s="177"/>
      <c r="C44" s="212">
        <f t="shared" si="11"/>
        <v>-1266255</v>
      </c>
      <c r="D44" s="176">
        <f t="shared" ref="D44:H44" si="16">+D16</f>
        <v>-165606</v>
      </c>
      <c r="E44" s="176">
        <f t="shared" si="16"/>
        <v>-193207</v>
      </c>
      <c r="F44" s="176">
        <f t="shared" si="16"/>
        <v>-248409</v>
      </c>
      <c r="G44" s="176">
        <f t="shared" si="16"/>
        <v>-304301</v>
      </c>
      <c r="H44" s="176">
        <f t="shared" si="16"/>
        <v>-354732</v>
      </c>
    </row>
    <row r="45" spans="1:9" ht="25.5" customHeight="1" x14ac:dyDescent="0.25">
      <c r="A45" s="175" t="s">
        <v>180</v>
      </c>
      <c r="B45" s="177"/>
      <c r="C45" s="212">
        <f t="shared" si="11"/>
        <v>0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</row>
    <row r="46" spans="1:9" ht="25.5" customHeight="1" x14ac:dyDescent="0.25">
      <c r="A46" s="175" t="s">
        <v>209</v>
      </c>
      <c r="B46" s="177"/>
      <c r="C46" s="212">
        <f t="shared" si="11"/>
        <v>0</v>
      </c>
      <c r="D46" s="176">
        <f t="shared" ref="D46:H46" si="17">+D18</f>
        <v>0</v>
      </c>
      <c r="E46" s="176">
        <f t="shared" si="17"/>
        <v>0</v>
      </c>
      <c r="F46" s="176">
        <f t="shared" si="17"/>
        <v>0</v>
      </c>
      <c r="G46" s="176">
        <f t="shared" si="17"/>
        <v>0</v>
      </c>
      <c r="H46" s="176">
        <f t="shared" si="17"/>
        <v>0</v>
      </c>
    </row>
    <row r="47" spans="1:9" ht="25.5" customHeight="1" x14ac:dyDescent="0.25">
      <c r="A47" s="175" t="s">
        <v>187</v>
      </c>
      <c r="B47" s="177"/>
      <c r="C47" s="212">
        <f t="shared" si="11"/>
        <v>-44507.896599634521</v>
      </c>
      <c r="D47" s="176">
        <f t="shared" ref="D47:H47" si="18">+D19</f>
        <v>-10727.999999999574</v>
      </c>
      <c r="E47" s="176">
        <f t="shared" si="18"/>
        <v>-9854.968000351404</v>
      </c>
      <c r="F47" s="176">
        <f t="shared" si="18"/>
        <v>-8942.6495607187499</v>
      </c>
      <c r="G47" s="176">
        <f t="shared" si="18"/>
        <v>-7989.2767913023235</v>
      </c>
      <c r="H47" s="176">
        <f t="shared" si="18"/>
        <v>-6993.002247262466</v>
      </c>
      <c r="I47" s="218"/>
    </row>
    <row r="48" spans="1:9" ht="25.5" customHeight="1" x14ac:dyDescent="0.25">
      <c r="A48" s="175" t="s">
        <v>190</v>
      </c>
      <c r="B48" s="177"/>
      <c r="C48" s="212">
        <f t="shared" si="11"/>
        <v>-106135.65891687636</v>
      </c>
      <c r="D48" s="176">
        <f>-'DATI ROGETTO E FINANZIAMENTO'!C51</f>
        <v>-19400.711103302601</v>
      </c>
      <c r="E48" s="176">
        <f>-'DATI ROGETTO E FINANZIAMENTO'!D51</f>
        <v>-20273.743102950772</v>
      </c>
      <c r="F48" s="176">
        <f>-'DATI ROGETTO E FINANZIAMENTO'!E51</f>
        <v>-21186.061542583426</v>
      </c>
      <c r="G48" s="176">
        <f>-'DATI ROGETTO E FINANZIAMENTO'!F51</f>
        <v>-22139.434311999852</v>
      </c>
      <c r="H48" s="176">
        <f>-'DATI ROGETTO E FINANZIAMENTO'!G51</f>
        <v>-23135.70885603971</v>
      </c>
      <c r="I48" s="218"/>
    </row>
    <row r="49" spans="1:8" ht="25.5" customHeight="1" x14ac:dyDescent="0.25">
      <c r="A49" s="175" t="s">
        <v>188</v>
      </c>
      <c r="B49" s="177"/>
      <c r="C49" s="212">
        <f t="shared" si="11"/>
        <v>-297166</v>
      </c>
      <c r="D49" s="176">
        <f>ROUND((D38*$B$38)+(D40*$B$40)+(D41*$B$41)+(D43*$B$43)+(D39*$B$39),0)</f>
        <v>-100100</v>
      </c>
      <c r="E49" s="176">
        <f t="shared" ref="E49:H49" si="19">ROUND((E38*$B$38)+(E40*$B$40)+(E41*$B$41)+(E43*$B$43)+(E39*$B$39),0)</f>
        <v>-45492</v>
      </c>
      <c r="F49" s="176">
        <f t="shared" si="19"/>
        <v>-49262</v>
      </c>
      <c r="G49" s="176">
        <f t="shared" si="19"/>
        <v>-48636</v>
      </c>
      <c r="H49" s="176">
        <f t="shared" si="19"/>
        <v>-53676</v>
      </c>
    </row>
    <row r="50" spans="1:8" ht="25.5" customHeight="1" x14ac:dyDescent="0.25">
      <c r="A50" s="175" t="s">
        <v>169</v>
      </c>
      <c r="B50" s="177"/>
      <c r="C50" s="212">
        <f t="shared" si="11"/>
        <v>-318392.90000000002</v>
      </c>
      <c r="D50" s="176">
        <f>-IF(D57&lt;0,0,D57)</f>
        <v>0</v>
      </c>
      <c r="E50" s="176">
        <f t="shared" ref="E50:H50" si="20">-IF(E57&lt;0,0,E57)</f>
        <v>-27856</v>
      </c>
      <c r="F50" s="176">
        <f t="shared" si="20"/>
        <v>-74329.600000000006</v>
      </c>
      <c r="G50" s="176">
        <f t="shared" si="20"/>
        <v>-98441.700000000012</v>
      </c>
      <c r="H50" s="176">
        <f t="shared" si="20"/>
        <v>-117765.6</v>
      </c>
    </row>
    <row r="51" spans="1:8" ht="25.5" customHeight="1" thickBot="1" x14ac:dyDescent="0.3">
      <c r="A51" s="180" t="s">
        <v>170</v>
      </c>
      <c r="B51" s="186"/>
      <c r="C51" s="212">
        <f t="shared" si="11"/>
        <v>0</v>
      </c>
      <c r="D51" s="176">
        <v>0</v>
      </c>
      <c r="E51" s="178">
        <v>0</v>
      </c>
      <c r="F51" s="178">
        <v>0</v>
      </c>
      <c r="G51" s="178">
        <v>0</v>
      </c>
      <c r="H51" s="178">
        <f t="shared" ref="H51" si="21">ROUND((G28*H59)*-1,0)</f>
        <v>0</v>
      </c>
    </row>
    <row r="52" spans="1:8" ht="25.5" customHeight="1" thickBot="1" x14ac:dyDescent="0.3">
      <c r="A52" s="187" t="s">
        <v>171</v>
      </c>
      <c r="B52" s="188"/>
      <c r="C52" s="189">
        <f>SUM(C38:C51)</f>
        <v>-3558371.4555165106</v>
      </c>
      <c r="D52" s="189">
        <f>SUM(D38:D51)</f>
        <v>-779834.71110330219</v>
      </c>
      <c r="E52" s="189">
        <f t="shared" ref="E52:H52" si="22">SUM(E38:E51)</f>
        <v>-533045.71110330219</v>
      </c>
      <c r="F52" s="189">
        <f t="shared" si="22"/>
        <v>-656220.31110330217</v>
      </c>
      <c r="G52" s="189">
        <f t="shared" si="22"/>
        <v>-745355.41110330215</v>
      </c>
      <c r="H52" s="189">
        <f t="shared" si="22"/>
        <v>-843915.31110330217</v>
      </c>
    </row>
    <row r="53" spans="1:8" ht="25.5" customHeight="1" thickBot="1" x14ac:dyDescent="0.3">
      <c r="A53" s="185" t="s">
        <v>172</v>
      </c>
      <c r="B53" s="190"/>
      <c r="C53" s="191">
        <f>+C37+C52</f>
        <v>153182.44448348926</v>
      </c>
      <c r="D53" s="192">
        <f>+D37+D52</f>
        <v>-42634.711103302194</v>
      </c>
      <c r="E53" s="192">
        <f t="shared" ref="E53:H53" si="23">+E37+E52</f>
        <v>-10397.711103302194</v>
      </c>
      <c r="F53" s="192">
        <f t="shared" si="23"/>
        <v>29151.288896697806</v>
      </c>
      <c r="G53" s="192">
        <f t="shared" si="23"/>
        <v>70257.288896697806</v>
      </c>
      <c r="H53" s="192">
        <f t="shared" si="23"/>
        <v>106806.28889669781</v>
      </c>
    </row>
    <row r="54" spans="1:8" x14ac:dyDescent="0.25">
      <c r="A54" s="150" t="s">
        <v>173</v>
      </c>
      <c r="C54" s="179"/>
    </row>
    <row r="55" spans="1:8" x14ac:dyDescent="0.25">
      <c r="A55" s="201" t="s">
        <v>205</v>
      </c>
      <c r="B55" s="201"/>
      <c r="C55" s="202"/>
      <c r="D55" s="201"/>
      <c r="E55" s="202">
        <f>+D56</f>
        <v>-20900</v>
      </c>
      <c r="F55" s="202">
        <f>IF(E57&lt;0,E57,0)</f>
        <v>0</v>
      </c>
      <c r="G55" s="202">
        <f t="shared" ref="G55:H55" si="24">IF(F57&lt;0,F57,0)</f>
        <v>0</v>
      </c>
      <c r="H55" s="202">
        <f t="shared" si="24"/>
        <v>0</v>
      </c>
    </row>
    <row r="56" spans="1:8" x14ac:dyDescent="0.25">
      <c r="A56" s="193" t="s">
        <v>207</v>
      </c>
      <c r="B56" s="193"/>
      <c r="C56" s="193"/>
      <c r="D56" s="194">
        <f>+D36+D49</f>
        <v>-20900</v>
      </c>
      <c r="E56" s="194">
        <f>+E36+E49</f>
        <v>48756</v>
      </c>
      <c r="F56" s="194">
        <f t="shared" ref="F56:H56" si="25">+F36+F49</f>
        <v>74329.600000000006</v>
      </c>
      <c r="G56" s="194">
        <f t="shared" si="25"/>
        <v>98441.700000000012</v>
      </c>
      <c r="H56" s="194">
        <f t="shared" si="25"/>
        <v>117765.6</v>
      </c>
    </row>
    <row r="57" spans="1:8" x14ac:dyDescent="0.25">
      <c r="A57" s="231" t="s">
        <v>208</v>
      </c>
      <c r="B57" s="231"/>
      <c r="C57" s="231"/>
      <c r="D57" s="232"/>
      <c r="E57" s="232">
        <f>+E55+E56</f>
        <v>27856</v>
      </c>
      <c r="F57" s="232">
        <f t="shared" ref="F57:H57" si="26">+F55+F56</f>
        <v>74329.600000000006</v>
      </c>
      <c r="G57" s="232">
        <f t="shared" si="26"/>
        <v>98441.700000000012</v>
      </c>
      <c r="H57" s="232">
        <f t="shared" si="26"/>
        <v>117765.6</v>
      </c>
    </row>
    <row r="58" spans="1:8" x14ac:dyDescent="0.25">
      <c r="A58" s="233" t="s">
        <v>206</v>
      </c>
      <c r="B58" s="233"/>
      <c r="C58" s="233"/>
      <c r="D58" s="234">
        <v>0</v>
      </c>
      <c r="E58" s="234">
        <v>0</v>
      </c>
      <c r="F58" s="234">
        <v>0</v>
      </c>
      <c r="G58" s="234">
        <v>0</v>
      </c>
      <c r="H58" s="234">
        <v>0</v>
      </c>
    </row>
    <row r="59" spans="1:8" x14ac:dyDescent="0.25">
      <c r="A59" s="150" t="s">
        <v>174</v>
      </c>
      <c r="D59" s="195">
        <v>0</v>
      </c>
      <c r="E59" s="195">
        <v>0</v>
      </c>
      <c r="F59" s="195">
        <v>0</v>
      </c>
      <c r="G59" s="195">
        <v>0</v>
      </c>
      <c r="H59" s="195">
        <v>0</v>
      </c>
    </row>
    <row r="60" spans="1:8" x14ac:dyDescent="0.25">
      <c r="D60" s="195"/>
      <c r="E60" s="195"/>
      <c r="F60" s="195"/>
      <c r="G60" s="195"/>
      <c r="H60" s="195"/>
    </row>
    <row r="61" spans="1:8" x14ac:dyDescent="0.25">
      <c r="D61" s="195"/>
      <c r="E61" s="195"/>
      <c r="F61" s="195"/>
      <c r="G61" s="195"/>
      <c r="H61" s="195"/>
    </row>
    <row r="62" spans="1:8" x14ac:dyDescent="0.25">
      <c r="D62" s="195"/>
      <c r="E62" s="195"/>
      <c r="F62" s="195"/>
      <c r="G62" s="195"/>
      <c r="H62" s="195"/>
    </row>
    <row r="63" spans="1:8" x14ac:dyDescent="0.25">
      <c r="D63" s="174">
        <f>+D5</f>
        <v>2025</v>
      </c>
      <c r="E63" s="174">
        <f t="shared" ref="E63:H63" si="27">+E5</f>
        <v>2026</v>
      </c>
      <c r="F63" s="174">
        <f t="shared" si="27"/>
        <v>2027</v>
      </c>
      <c r="G63" s="174">
        <f t="shared" si="27"/>
        <v>2028</v>
      </c>
      <c r="H63" s="174">
        <f t="shared" si="27"/>
        <v>2029</v>
      </c>
    </row>
    <row r="64" spans="1:8" ht="15.75" x14ac:dyDescent="0.25">
      <c r="A64" s="196" t="s">
        <v>175</v>
      </c>
      <c r="B64" s="196"/>
      <c r="C64" s="197"/>
      <c r="D64" s="198">
        <f>+D28</f>
        <v>-30293.999999999593</v>
      </c>
      <c r="E64" s="198">
        <f t="shared" ref="E64:H64" si="28">+D64+E28</f>
        <v>-38975.587000350984</v>
      </c>
      <c r="F64" s="198">
        <f t="shared" si="28"/>
        <v>-5932.46912640355</v>
      </c>
      <c r="G64" s="198">
        <f t="shared" si="28"/>
        <v>41781.360247156481</v>
      </c>
      <c r="H64" s="198">
        <f t="shared" si="28"/>
        <v>121740.38083181145</v>
      </c>
    </row>
    <row r="65" spans="1:8" ht="15.75" x14ac:dyDescent="0.25">
      <c r="A65" s="196" t="s">
        <v>176</v>
      </c>
      <c r="B65" s="196"/>
      <c r="C65" s="197"/>
      <c r="D65" s="198">
        <f>+D53</f>
        <v>-42634.711103302194</v>
      </c>
      <c r="E65" s="198">
        <f t="shared" ref="E65:H65" si="29">+D65+E53</f>
        <v>-53032.422206604388</v>
      </c>
      <c r="F65" s="198">
        <f t="shared" si="29"/>
        <v>-23881.133309906581</v>
      </c>
      <c r="G65" s="198">
        <f t="shared" si="29"/>
        <v>46376.155586791225</v>
      </c>
      <c r="H65" s="198">
        <f t="shared" si="29"/>
        <v>153182.44448348903</v>
      </c>
    </row>
    <row r="66" spans="1:8" x14ac:dyDescent="0.25">
      <c r="C66" s="199"/>
      <c r="D66" s="199"/>
      <c r="E66" s="199"/>
      <c r="F66" s="200"/>
      <c r="G66" s="200"/>
      <c r="H66" s="200"/>
    </row>
  </sheetData>
  <printOptions horizontalCentered="1"/>
  <pageMargins left="0.19685039370078741" right="0.19685039370078741" top="0.39370078740157483" bottom="0.39370078740157483" header="0.51181102362204722" footer="0.51181102362204722"/>
  <pageSetup paperSize="9" scale="4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0EA4-D92B-4379-BB45-F0EDCCD8D900}">
  <dimension ref="B2:H54"/>
  <sheetViews>
    <sheetView showGridLines="0" topLeftCell="A49" workbookViewId="0">
      <selection activeCell="K24" sqref="K24"/>
    </sheetView>
  </sheetViews>
  <sheetFormatPr defaultRowHeight="15" x14ac:dyDescent="0.25"/>
  <cols>
    <col min="2" max="2" width="47.42578125" bestFit="1" customWidth="1"/>
    <col min="3" max="3" width="8.42578125" bestFit="1" customWidth="1"/>
    <col min="4" max="4" width="11.5703125" customWidth="1"/>
    <col min="5" max="5" width="11.7109375" customWidth="1"/>
    <col min="6" max="6" width="12.140625" customWidth="1"/>
    <col min="7" max="7" width="10.5703125" bestFit="1" customWidth="1"/>
    <col min="8" max="8" width="11.28515625" bestFit="1" customWidth="1"/>
  </cols>
  <sheetData>
    <row r="2" spans="2:7" ht="18.75" x14ac:dyDescent="0.3">
      <c r="B2" s="132" t="str">
        <f>'DATI ROGETTO E FINANZIAMENTO'!B133</f>
        <v>SUDDIVISIONE C.E. IN COSTI FISSI E COSTI VARIABILI</v>
      </c>
      <c r="C2" s="90" t="str">
        <f>'DATI ROGETTO E FINANZIAMENTO'!C133</f>
        <v>ANNO N</v>
      </c>
      <c r="D2" s="90" t="str">
        <f>'DATI ROGETTO E FINANZIAMENTO'!D133</f>
        <v>ANNO N+1</v>
      </c>
      <c r="E2" s="90" t="str">
        <f>'DATI ROGETTO E FINANZIAMENTO'!E133</f>
        <v>ANNO N+2</v>
      </c>
      <c r="F2" s="90" t="str">
        <f>'DATI ROGETTO E FINANZIAMENTO'!F133</f>
        <v>ANNO N+3</v>
      </c>
      <c r="G2" s="90" t="str">
        <f>'DATI ROGETTO E FINANZIAMENTO'!G133</f>
        <v>ANNO N+4</v>
      </c>
    </row>
    <row r="3" spans="2:7" x14ac:dyDescent="0.25">
      <c r="B3" s="6" t="str">
        <f>'DATI ROGETTO E FINANZIAMENTO'!B134</f>
        <v>RICAVI</v>
      </c>
      <c r="C3" s="5">
        <f>'DATI ROGETTO E FINANZIAMENTO'!C134</f>
        <v>360000</v>
      </c>
      <c r="D3" s="5">
        <f>'DATI ROGETTO E FINANZIAMENTO'!D134</f>
        <v>428400</v>
      </c>
      <c r="E3" s="5">
        <f>'DATI ROGETTO E FINANZIAMENTO'!E134</f>
        <v>561780</v>
      </c>
      <c r="F3" s="5">
        <f>'DATI ROGETTO E FINANZIAMENTO'!F134</f>
        <v>668535</v>
      </c>
      <c r="G3" s="5">
        <f>'DATI ROGETTO E FINANZIAMENTO'!G134</f>
        <v>779280</v>
      </c>
    </row>
    <row r="4" spans="2:7" x14ac:dyDescent="0.25">
      <c r="B4" s="4" t="str">
        <f>'DATI ROGETTO E FINANZIAMENTO'!B135</f>
        <v xml:space="preserve">COSTI VARIABILI </v>
      </c>
      <c r="C4" s="5">
        <f>'DATI ROGETTO E FINANZIAMENTO'!C135</f>
        <v>68400</v>
      </c>
      <c r="D4" s="5">
        <f>'DATI ROGETTO E FINANZIAMENTO'!D135</f>
        <v>81410</v>
      </c>
      <c r="E4" s="5">
        <f>'DATI ROGETTO E FINANZIAMENTO'!E135</f>
        <v>106740</v>
      </c>
      <c r="F4" s="5">
        <f>'DATI ROGETTO E FINANZIAMENTO'!F135</f>
        <v>127050</v>
      </c>
      <c r="G4" s="5">
        <f>'DATI ROGETTO E FINANZIAMENTO'!G135</f>
        <v>148080</v>
      </c>
    </row>
    <row r="5" spans="2:7" x14ac:dyDescent="0.25">
      <c r="B5" s="4" t="str">
        <f>'DATI ROGETTO E FINANZIAMENTO'!B136</f>
        <v>COSTI FISSI</v>
      </c>
      <c r="C5" s="5">
        <f>'DATI ROGETTO E FINANZIAMENTO'!C136</f>
        <v>321893.99999999959</v>
      </c>
      <c r="D5" s="5">
        <f>'DATI ROGETTO E FINANZIAMENTO'!D136</f>
        <v>355671.5870003514</v>
      </c>
      <c r="E5" s="5">
        <f>'DATI ROGETTO E FINANZIAMENTO'!E136</f>
        <v>421996.88212605257</v>
      </c>
      <c r="F5" s="5">
        <f>'DATI ROGETTO E FINANZIAMENTO'!F136</f>
        <v>493771.17062643991</v>
      </c>
      <c r="G5" s="5">
        <f>'DATI ROGETTO E FINANZIAMENTO'!G136</f>
        <v>551240.97941534501</v>
      </c>
    </row>
    <row r="6" spans="2:7" x14ac:dyDescent="0.25">
      <c r="B6" s="4" t="str">
        <f>'DATI ROGETTO E FINANZIAMENTO'!B137</f>
        <v xml:space="preserve">TOTALE COSTI </v>
      </c>
      <c r="C6" s="5">
        <f>'DATI ROGETTO E FINANZIAMENTO'!C137</f>
        <v>390293.99999999959</v>
      </c>
      <c r="D6" s="5">
        <f>'DATI ROGETTO E FINANZIAMENTO'!D137</f>
        <v>437081.5870003514</v>
      </c>
      <c r="E6" s="5">
        <f>'DATI ROGETTO E FINANZIAMENTO'!E137</f>
        <v>528736.88212605263</v>
      </c>
      <c r="F6" s="5">
        <f>'DATI ROGETTO E FINANZIAMENTO'!F137</f>
        <v>620821.17062643985</v>
      </c>
      <c r="G6" s="5">
        <f>'DATI ROGETTO E FINANZIAMENTO'!G137</f>
        <v>699320.97941534501</v>
      </c>
    </row>
    <row r="7" spans="2:7" x14ac:dyDescent="0.25">
      <c r="B7" s="219" t="str">
        <f>'DATI ROGETTO E FINANZIAMENTO'!B138</f>
        <v>RISULTATO ECONOMICO</v>
      </c>
      <c r="C7" s="220">
        <f>'DATI ROGETTO E FINANZIAMENTO'!C138</f>
        <v>-30293.999999999593</v>
      </c>
      <c r="D7" s="220">
        <f>'DATI ROGETTO E FINANZIAMENTO'!D138</f>
        <v>-8681.5870003513992</v>
      </c>
      <c r="E7" s="220">
        <f>'DATI ROGETTO E FINANZIAMENTO'!E138</f>
        <v>33043.117873947369</v>
      </c>
      <c r="F7" s="220">
        <f>'DATI ROGETTO E FINANZIAMENTO'!F138</f>
        <v>47713.829373560147</v>
      </c>
      <c r="G7" s="220">
        <f>'DATI ROGETTO E FINANZIAMENTO'!G138</f>
        <v>79959.020584654994</v>
      </c>
    </row>
    <row r="9" spans="2:7" x14ac:dyDescent="0.25">
      <c r="B9" s="6" t="s">
        <v>55</v>
      </c>
      <c r="C9" s="103">
        <f>+'DATI ROGETTO E FINANZIAMENTO'!C69</f>
        <v>60</v>
      </c>
      <c r="D9" s="103">
        <f>+'DATI ROGETTO E FINANZIAMENTO'!D69</f>
        <v>70</v>
      </c>
      <c r="E9" s="103">
        <f>+'DATI ROGETTO E FINANZIAMENTO'!E69</f>
        <v>90</v>
      </c>
      <c r="F9" s="103">
        <f>+'DATI ROGETTO E FINANZIAMENTO'!F69</f>
        <v>105</v>
      </c>
      <c r="G9" s="103">
        <f>+'DATI ROGETTO E FINANZIAMENTO'!G69</f>
        <v>120</v>
      </c>
    </row>
    <row r="11" spans="2:7" ht="30" x14ac:dyDescent="0.25">
      <c r="B11" s="221" t="s">
        <v>200</v>
      </c>
      <c r="C11" s="130" t="str">
        <f>+C2</f>
        <v>ANNO N</v>
      </c>
      <c r="D11" s="130" t="str">
        <f t="shared" ref="D11:G11" si="0">+D2</f>
        <v>ANNO N+1</v>
      </c>
      <c r="E11" s="130" t="str">
        <f t="shared" si="0"/>
        <v>ANNO N+2</v>
      </c>
      <c r="F11" s="130" t="str">
        <f t="shared" si="0"/>
        <v>ANNO N+3</v>
      </c>
      <c r="G11" s="130" t="str">
        <f t="shared" si="0"/>
        <v>ANNO N+4</v>
      </c>
    </row>
    <row r="12" spans="2:7" x14ac:dyDescent="0.25">
      <c r="B12" s="4" t="s">
        <v>201</v>
      </c>
      <c r="C12" s="5">
        <f>+C3/C9</f>
        <v>6000</v>
      </c>
      <c r="D12" s="5">
        <f t="shared" ref="D12:G12" si="1">+D3/D9</f>
        <v>6120</v>
      </c>
      <c r="E12" s="5">
        <f t="shared" si="1"/>
        <v>6242</v>
      </c>
      <c r="F12" s="5">
        <f t="shared" si="1"/>
        <v>6367</v>
      </c>
      <c r="G12" s="5">
        <f t="shared" si="1"/>
        <v>6494</v>
      </c>
    </row>
    <row r="13" spans="2:7" x14ac:dyDescent="0.25">
      <c r="B13" s="4" t="s">
        <v>202</v>
      </c>
      <c r="C13" s="5">
        <f>+C4/C9</f>
        <v>1140</v>
      </c>
      <c r="D13" s="5">
        <f t="shared" ref="D13:G13" si="2">+D4/D9</f>
        <v>1163</v>
      </c>
      <c r="E13" s="5">
        <f t="shared" si="2"/>
        <v>1186</v>
      </c>
      <c r="F13" s="5">
        <f t="shared" si="2"/>
        <v>1210</v>
      </c>
      <c r="G13" s="5">
        <f t="shared" si="2"/>
        <v>1234</v>
      </c>
    </row>
    <row r="14" spans="2:7" x14ac:dyDescent="0.25">
      <c r="B14" s="222" t="s">
        <v>193</v>
      </c>
      <c r="C14" s="26">
        <f>+C5</f>
        <v>321893.99999999959</v>
      </c>
      <c r="D14" s="26">
        <f t="shared" ref="D14:G14" si="3">+D5</f>
        <v>355671.5870003514</v>
      </c>
      <c r="E14" s="26">
        <f t="shared" si="3"/>
        <v>421996.88212605257</v>
      </c>
      <c r="F14" s="26">
        <f t="shared" si="3"/>
        <v>493771.17062643991</v>
      </c>
      <c r="G14" s="26">
        <f t="shared" si="3"/>
        <v>551240.97941534501</v>
      </c>
    </row>
    <row r="15" spans="2:7" ht="15.75" x14ac:dyDescent="0.25">
      <c r="B15" s="21" t="s">
        <v>203</v>
      </c>
      <c r="C15" s="223">
        <f>ROUND(+C14/(C12-C13),2)</f>
        <v>66.23</v>
      </c>
      <c r="D15" s="223">
        <f t="shared" ref="D15:G15" si="4">ROUND(+D14/(D12-D13),2)</f>
        <v>71.75</v>
      </c>
      <c r="E15" s="223">
        <f t="shared" si="4"/>
        <v>83.46</v>
      </c>
      <c r="F15" s="223">
        <f t="shared" si="4"/>
        <v>95.75</v>
      </c>
      <c r="G15" s="223">
        <f t="shared" si="4"/>
        <v>104.8</v>
      </c>
    </row>
    <row r="16" spans="2:7" s="122" customFormat="1" ht="15.75" x14ac:dyDescent="0.25">
      <c r="B16" s="229"/>
      <c r="C16" s="230"/>
      <c r="D16" s="230"/>
      <c r="E16" s="230"/>
      <c r="F16" s="230"/>
      <c r="G16" s="230"/>
    </row>
    <row r="17" spans="2:7" s="122" customFormat="1" ht="15.75" x14ac:dyDescent="0.25">
      <c r="B17" s="229"/>
      <c r="C17" s="230"/>
      <c r="D17" s="230"/>
      <c r="E17" s="230"/>
      <c r="F17" s="230"/>
      <c r="G17" s="230"/>
    </row>
    <row r="18" spans="2:7" s="122" customFormat="1" ht="15.75" x14ac:dyDescent="0.25">
      <c r="B18" s="229"/>
      <c r="C18" s="230"/>
      <c r="D18" s="230"/>
      <c r="E18" s="230"/>
      <c r="F18" s="230"/>
      <c r="G18" s="230"/>
    </row>
    <row r="19" spans="2:7" s="122" customFormat="1" ht="15.75" x14ac:dyDescent="0.25">
      <c r="B19" s="229"/>
      <c r="C19" s="230"/>
      <c r="D19" s="230"/>
      <c r="E19" s="230"/>
      <c r="F19" s="230"/>
      <c r="G19" s="230"/>
    </row>
    <row r="20" spans="2:7" s="122" customFormat="1" ht="15.75" x14ac:dyDescent="0.25">
      <c r="B20" s="229"/>
      <c r="C20" s="230"/>
      <c r="D20" s="230"/>
      <c r="E20" s="230"/>
      <c r="F20" s="230"/>
      <c r="G20" s="230"/>
    </row>
    <row r="21" spans="2:7" s="122" customFormat="1" ht="15.75" x14ac:dyDescent="0.25">
      <c r="B21" s="229"/>
      <c r="C21" s="230"/>
      <c r="D21" s="230"/>
      <c r="E21" s="230"/>
      <c r="F21" s="230"/>
      <c r="G21" s="230"/>
    </row>
    <row r="22" spans="2:7" s="122" customFormat="1" ht="15.75" x14ac:dyDescent="0.25">
      <c r="B22" s="229"/>
      <c r="C22" s="230"/>
      <c r="D22" s="230"/>
      <c r="E22" s="230"/>
      <c r="F22" s="230"/>
      <c r="G22" s="230"/>
    </row>
    <row r="23" spans="2:7" s="122" customFormat="1" ht="15.75" x14ac:dyDescent="0.25">
      <c r="B23" s="229"/>
      <c r="C23" s="230"/>
      <c r="D23" s="230"/>
      <c r="E23" s="230"/>
      <c r="F23" s="230"/>
      <c r="G23" s="230"/>
    </row>
    <row r="24" spans="2:7" s="122" customFormat="1" ht="15.75" x14ac:dyDescent="0.25">
      <c r="B24" s="229"/>
      <c r="C24" s="230"/>
      <c r="D24" s="230"/>
      <c r="E24" s="230"/>
      <c r="F24" s="230"/>
      <c r="G24" s="230"/>
    </row>
    <row r="25" spans="2:7" s="122" customFormat="1" ht="15.75" x14ac:dyDescent="0.25">
      <c r="B25" s="229"/>
      <c r="C25" s="230"/>
      <c r="D25" s="230"/>
      <c r="E25" s="230"/>
      <c r="F25" s="230"/>
      <c r="G25" s="230"/>
    </row>
    <row r="26" spans="2:7" s="122" customFormat="1" ht="15.75" x14ac:dyDescent="0.25">
      <c r="B26" s="229"/>
      <c r="C26" s="230"/>
      <c r="D26" s="230"/>
      <c r="E26" s="230"/>
      <c r="F26" s="230"/>
      <c r="G26" s="230"/>
    </row>
    <row r="27" spans="2:7" s="122" customFormat="1" ht="15.75" x14ac:dyDescent="0.25">
      <c r="B27" s="229"/>
      <c r="C27" s="230"/>
      <c r="D27" s="230"/>
      <c r="E27" s="230"/>
      <c r="F27" s="230"/>
      <c r="G27" s="230"/>
    </row>
    <row r="28" spans="2:7" s="122" customFormat="1" ht="15.75" x14ac:dyDescent="0.25">
      <c r="B28" s="229"/>
      <c r="C28" s="230"/>
      <c r="D28" s="230"/>
      <c r="E28" s="230"/>
      <c r="F28" s="230"/>
      <c r="G28" s="230"/>
    </row>
    <row r="29" spans="2:7" s="122" customFormat="1" ht="15.75" x14ac:dyDescent="0.25">
      <c r="B29" s="229"/>
      <c r="C29" s="230"/>
      <c r="D29" s="230"/>
      <c r="E29" s="230"/>
      <c r="F29" s="230"/>
      <c r="G29" s="230"/>
    </row>
    <row r="30" spans="2:7" s="122" customFormat="1" ht="15.75" x14ac:dyDescent="0.25">
      <c r="B30" s="229"/>
      <c r="C30" s="230"/>
      <c r="D30" s="230"/>
      <c r="E30" s="230"/>
      <c r="F30" s="230"/>
      <c r="G30" s="230"/>
    </row>
    <row r="31" spans="2:7" s="122" customFormat="1" ht="15.75" x14ac:dyDescent="0.25">
      <c r="B31" s="229"/>
      <c r="C31" s="230"/>
      <c r="D31" s="230"/>
      <c r="E31" s="230"/>
      <c r="F31" s="230"/>
      <c r="G31" s="230"/>
    </row>
    <row r="32" spans="2:7" s="122" customFormat="1" ht="15.75" x14ac:dyDescent="0.25">
      <c r="B32" s="229"/>
      <c r="C32" s="230"/>
      <c r="D32" s="230"/>
      <c r="E32" s="230"/>
      <c r="F32" s="230"/>
      <c r="G32" s="230"/>
    </row>
    <row r="33" spans="2:8" s="122" customFormat="1" ht="15.75" x14ac:dyDescent="0.25">
      <c r="B33" s="229"/>
      <c r="C33" s="230"/>
      <c r="D33" s="230"/>
      <c r="E33" s="230"/>
      <c r="F33" s="230"/>
      <c r="G33" s="230"/>
    </row>
    <row r="34" spans="2:8" s="122" customFormat="1" ht="15.75" x14ac:dyDescent="0.25">
      <c r="B34" s="229"/>
      <c r="C34" s="230"/>
      <c r="D34" s="230"/>
      <c r="E34" s="230"/>
      <c r="F34" s="230"/>
      <c r="G34" s="230"/>
    </row>
    <row r="35" spans="2:8" s="122" customFormat="1" ht="15.75" x14ac:dyDescent="0.25">
      <c r="B35" s="229"/>
      <c r="C35" s="230"/>
      <c r="D35" s="230"/>
      <c r="E35" s="230"/>
      <c r="F35" s="230"/>
      <c r="G35" s="230"/>
    </row>
    <row r="37" spans="2:8" x14ac:dyDescent="0.25">
      <c r="C37" s="1" t="s">
        <v>195</v>
      </c>
    </row>
    <row r="38" spans="2:8" ht="45" x14ac:dyDescent="0.25">
      <c r="C38" s="126" t="s">
        <v>196</v>
      </c>
      <c r="D38" s="224" t="s">
        <v>59</v>
      </c>
      <c r="E38" s="224" t="s">
        <v>197</v>
      </c>
      <c r="F38" s="224" t="s">
        <v>198</v>
      </c>
      <c r="G38" s="224" t="s">
        <v>199</v>
      </c>
      <c r="H38" s="224" t="s">
        <v>204</v>
      </c>
    </row>
    <row r="39" spans="2:8" x14ac:dyDescent="0.25">
      <c r="C39" s="103">
        <v>0</v>
      </c>
      <c r="D39" s="225">
        <f>+$C$12*C39</f>
        <v>0</v>
      </c>
      <c r="E39" s="109">
        <f>+$C$14</f>
        <v>321893.99999999959</v>
      </c>
      <c r="F39" s="109">
        <f>$C$13*C39</f>
        <v>0</v>
      </c>
      <c r="G39" s="225">
        <f>+E39+F39</f>
        <v>321893.99999999959</v>
      </c>
      <c r="H39" s="109">
        <f>+D39-G39</f>
        <v>-321893.99999999959</v>
      </c>
    </row>
    <row r="40" spans="2:8" x14ac:dyDescent="0.25">
      <c r="C40" s="103">
        <v>10</v>
      </c>
      <c r="D40" s="225">
        <f t="shared" ref="D40:D54" si="5">+$C$12*C40</f>
        <v>60000</v>
      </c>
      <c r="E40" s="109">
        <f t="shared" ref="E40:E54" si="6">+$C$14</f>
        <v>321893.99999999959</v>
      </c>
      <c r="F40" s="109">
        <f t="shared" ref="F40:F54" si="7">$C$13*C40</f>
        <v>11400</v>
      </c>
      <c r="G40" s="225">
        <f t="shared" ref="G40:G50" si="8">+E40+F40</f>
        <v>333293.99999999959</v>
      </c>
      <c r="H40" s="109">
        <f t="shared" ref="H40:H50" si="9">+D40-G40</f>
        <v>-273293.99999999959</v>
      </c>
    </row>
    <row r="41" spans="2:8" x14ac:dyDescent="0.25">
      <c r="C41" s="103">
        <v>20</v>
      </c>
      <c r="D41" s="225">
        <f t="shared" si="5"/>
        <v>120000</v>
      </c>
      <c r="E41" s="109">
        <f t="shared" si="6"/>
        <v>321893.99999999959</v>
      </c>
      <c r="F41" s="109">
        <f t="shared" si="7"/>
        <v>22800</v>
      </c>
      <c r="G41" s="225">
        <f t="shared" si="8"/>
        <v>344693.99999999959</v>
      </c>
      <c r="H41" s="109">
        <f t="shared" si="9"/>
        <v>-224693.99999999959</v>
      </c>
    </row>
    <row r="42" spans="2:8" x14ac:dyDescent="0.25">
      <c r="C42" s="103">
        <v>30</v>
      </c>
      <c r="D42" s="225">
        <f t="shared" si="5"/>
        <v>180000</v>
      </c>
      <c r="E42" s="109">
        <f t="shared" si="6"/>
        <v>321893.99999999959</v>
      </c>
      <c r="F42" s="109">
        <f t="shared" si="7"/>
        <v>34200</v>
      </c>
      <c r="G42" s="225">
        <f t="shared" si="8"/>
        <v>356093.99999999959</v>
      </c>
      <c r="H42" s="109">
        <f t="shared" si="9"/>
        <v>-176093.99999999959</v>
      </c>
    </row>
    <row r="43" spans="2:8" x14ac:dyDescent="0.25">
      <c r="C43" s="103">
        <v>40</v>
      </c>
      <c r="D43" s="225">
        <f t="shared" si="5"/>
        <v>240000</v>
      </c>
      <c r="E43" s="109">
        <f t="shared" si="6"/>
        <v>321893.99999999959</v>
      </c>
      <c r="F43" s="109">
        <f t="shared" si="7"/>
        <v>45600</v>
      </c>
      <c r="G43" s="225">
        <f t="shared" si="8"/>
        <v>367493.99999999959</v>
      </c>
      <c r="H43" s="109">
        <f t="shared" si="9"/>
        <v>-127493.99999999959</v>
      </c>
    </row>
    <row r="44" spans="2:8" x14ac:dyDescent="0.25">
      <c r="C44" s="103">
        <v>50</v>
      </c>
      <c r="D44" s="225">
        <f t="shared" si="5"/>
        <v>300000</v>
      </c>
      <c r="E44" s="109">
        <f t="shared" si="6"/>
        <v>321893.99999999959</v>
      </c>
      <c r="F44" s="109">
        <f t="shared" si="7"/>
        <v>57000</v>
      </c>
      <c r="G44" s="225">
        <f t="shared" si="8"/>
        <v>378893.99999999959</v>
      </c>
      <c r="H44" s="109">
        <f t="shared" si="9"/>
        <v>-78893.999999999593</v>
      </c>
    </row>
    <row r="45" spans="2:8" x14ac:dyDescent="0.25">
      <c r="C45" s="103">
        <v>60</v>
      </c>
      <c r="D45" s="225">
        <f t="shared" si="5"/>
        <v>360000</v>
      </c>
      <c r="E45" s="109">
        <f t="shared" si="6"/>
        <v>321893.99999999959</v>
      </c>
      <c r="F45" s="109">
        <f t="shared" si="7"/>
        <v>68400</v>
      </c>
      <c r="G45" s="225">
        <f t="shared" si="8"/>
        <v>390293.99999999959</v>
      </c>
      <c r="H45" s="109">
        <f t="shared" si="9"/>
        <v>-30293.999999999593</v>
      </c>
    </row>
    <row r="46" spans="2:8" x14ac:dyDescent="0.25">
      <c r="C46" s="103">
        <v>70</v>
      </c>
      <c r="D46" s="225">
        <f t="shared" si="5"/>
        <v>420000</v>
      </c>
      <c r="E46" s="109">
        <f t="shared" si="6"/>
        <v>321893.99999999959</v>
      </c>
      <c r="F46" s="109">
        <f t="shared" si="7"/>
        <v>79800</v>
      </c>
      <c r="G46" s="225">
        <f t="shared" si="8"/>
        <v>401693.99999999959</v>
      </c>
      <c r="H46" s="109">
        <f t="shared" si="9"/>
        <v>18306.000000000407</v>
      </c>
    </row>
    <row r="47" spans="2:8" x14ac:dyDescent="0.25">
      <c r="C47" s="103">
        <v>80</v>
      </c>
      <c r="D47" s="225">
        <f t="shared" si="5"/>
        <v>480000</v>
      </c>
      <c r="E47" s="109">
        <f t="shared" si="6"/>
        <v>321893.99999999959</v>
      </c>
      <c r="F47" s="109">
        <f t="shared" si="7"/>
        <v>91200</v>
      </c>
      <c r="G47" s="225">
        <f t="shared" si="8"/>
        <v>413093.99999999959</v>
      </c>
      <c r="H47" s="109">
        <f t="shared" si="9"/>
        <v>66906.000000000407</v>
      </c>
    </row>
    <row r="48" spans="2:8" x14ac:dyDescent="0.25">
      <c r="C48" s="103">
        <v>90</v>
      </c>
      <c r="D48" s="225">
        <f t="shared" si="5"/>
        <v>540000</v>
      </c>
      <c r="E48" s="109">
        <f t="shared" si="6"/>
        <v>321893.99999999959</v>
      </c>
      <c r="F48" s="109">
        <f t="shared" si="7"/>
        <v>102600</v>
      </c>
      <c r="G48" s="225">
        <f t="shared" si="8"/>
        <v>424493.99999999959</v>
      </c>
      <c r="H48" s="109">
        <f t="shared" si="9"/>
        <v>115506.00000000041</v>
      </c>
    </row>
    <row r="49" spans="3:8" x14ac:dyDescent="0.25">
      <c r="C49" s="103">
        <v>100</v>
      </c>
      <c r="D49" s="225">
        <f t="shared" si="5"/>
        <v>600000</v>
      </c>
      <c r="E49" s="109">
        <f t="shared" si="6"/>
        <v>321893.99999999959</v>
      </c>
      <c r="F49" s="109">
        <f t="shared" si="7"/>
        <v>114000</v>
      </c>
      <c r="G49" s="225">
        <f t="shared" si="8"/>
        <v>435893.99999999959</v>
      </c>
      <c r="H49" s="109">
        <f t="shared" si="9"/>
        <v>164106.00000000041</v>
      </c>
    </row>
    <row r="50" spans="3:8" x14ac:dyDescent="0.25">
      <c r="C50" s="103">
        <v>110</v>
      </c>
      <c r="D50" s="225">
        <f t="shared" si="5"/>
        <v>660000</v>
      </c>
      <c r="E50" s="109">
        <f t="shared" si="6"/>
        <v>321893.99999999959</v>
      </c>
      <c r="F50" s="109">
        <f t="shared" si="7"/>
        <v>125400</v>
      </c>
      <c r="G50" s="225">
        <f t="shared" si="8"/>
        <v>447293.99999999959</v>
      </c>
      <c r="H50" s="109">
        <f t="shared" si="9"/>
        <v>212706.00000000041</v>
      </c>
    </row>
    <row r="51" spans="3:8" x14ac:dyDescent="0.25">
      <c r="C51" s="226">
        <v>120</v>
      </c>
      <c r="D51" s="227">
        <f t="shared" si="5"/>
        <v>720000</v>
      </c>
      <c r="E51" s="109">
        <f t="shared" si="6"/>
        <v>321893.99999999959</v>
      </c>
      <c r="F51" s="228">
        <f t="shared" si="7"/>
        <v>136800</v>
      </c>
      <c r="G51" s="225">
        <f t="shared" ref="G51:G54" si="10">+E51+F51</f>
        <v>458693.99999999959</v>
      </c>
      <c r="H51" s="109">
        <f t="shared" ref="H51:H54" si="11">+D51-G51</f>
        <v>261306.00000000041</v>
      </c>
    </row>
    <row r="52" spans="3:8" x14ac:dyDescent="0.25">
      <c r="C52" s="226">
        <v>130</v>
      </c>
      <c r="D52" s="227">
        <f t="shared" si="5"/>
        <v>780000</v>
      </c>
      <c r="E52" s="109">
        <f t="shared" si="6"/>
        <v>321893.99999999959</v>
      </c>
      <c r="F52" s="228">
        <f t="shared" si="7"/>
        <v>148200</v>
      </c>
      <c r="G52" s="225">
        <f t="shared" si="10"/>
        <v>470093.99999999959</v>
      </c>
      <c r="H52" s="109">
        <f t="shared" si="11"/>
        <v>309906.00000000041</v>
      </c>
    </row>
    <row r="53" spans="3:8" x14ac:dyDescent="0.25">
      <c r="C53" s="226">
        <v>140</v>
      </c>
      <c r="D53" s="227">
        <f t="shared" si="5"/>
        <v>840000</v>
      </c>
      <c r="E53" s="109">
        <f t="shared" si="6"/>
        <v>321893.99999999959</v>
      </c>
      <c r="F53" s="228">
        <f t="shared" si="7"/>
        <v>159600</v>
      </c>
      <c r="G53" s="225">
        <f t="shared" si="10"/>
        <v>481493.99999999959</v>
      </c>
      <c r="H53" s="109">
        <f t="shared" si="11"/>
        <v>358506.00000000041</v>
      </c>
    </row>
    <row r="54" spans="3:8" x14ac:dyDescent="0.25">
      <c r="C54" s="226">
        <v>150</v>
      </c>
      <c r="D54" s="227">
        <f t="shared" si="5"/>
        <v>900000</v>
      </c>
      <c r="E54" s="109">
        <f t="shared" si="6"/>
        <v>321893.99999999959</v>
      </c>
      <c r="F54" s="228">
        <f t="shared" si="7"/>
        <v>171000</v>
      </c>
      <c r="G54" s="225">
        <f t="shared" si="10"/>
        <v>492893.99999999959</v>
      </c>
      <c r="H54" s="109">
        <f t="shared" si="11"/>
        <v>407106.00000000041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AA61-E767-4B8E-AFBE-0258AA3254D0}">
  <dimension ref="A2:H33"/>
  <sheetViews>
    <sheetView showGridLines="0" topLeftCell="A13" workbookViewId="0">
      <selection activeCell="E37" sqref="E37"/>
    </sheetView>
  </sheetViews>
  <sheetFormatPr defaultRowHeight="15" x14ac:dyDescent="0.25"/>
  <cols>
    <col min="1" max="1" width="32.28515625" bestFit="1" customWidth="1"/>
    <col min="4" max="4" width="10.5703125" bestFit="1" customWidth="1"/>
    <col min="5" max="5" width="9.5703125" bestFit="1" customWidth="1"/>
  </cols>
  <sheetData>
    <row r="2" spans="1:4" x14ac:dyDescent="0.25">
      <c r="A2" s="92" t="s">
        <v>66</v>
      </c>
    </row>
    <row r="3" spans="1:4" x14ac:dyDescent="0.25">
      <c r="B3" s="90" t="s">
        <v>64</v>
      </c>
      <c r="C3" s="90"/>
      <c r="D3" s="90" t="s">
        <v>65</v>
      </c>
    </row>
    <row r="4" spans="1:4" x14ac:dyDescent="0.25">
      <c r="A4" s="18" t="s">
        <v>67</v>
      </c>
      <c r="B4" s="109">
        <v>500</v>
      </c>
      <c r="C4" s="109">
        <v>12</v>
      </c>
      <c r="D4" s="109">
        <f>+B4*C4</f>
        <v>6000</v>
      </c>
    </row>
    <row r="6" spans="1:4" x14ac:dyDescent="0.25">
      <c r="A6" s="6" t="s">
        <v>61</v>
      </c>
      <c r="B6" s="110" t="s">
        <v>64</v>
      </c>
      <c r="C6" s="110"/>
      <c r="D6" s="110" t="s">
        <v>65</v>
      </c>
    </row>
    <row r="7" spans="1:4" x14ac:dyDescent="0.25">
      <c r="A7" s="4" t="s">
        <v>68</v>
      </c>
      <c r="B7" s="111">
        <f>4*20</f>
        <v>80</v>
      </c>
      <c r="C7" s="4">
        <v>12</v>
      </c>
      <c r="D7" s="4">
        <f>+B7*C7</f>
        <v>960</v>
      </c>
    </row>
    <row r="8" spans="1:4" x14ac:dyDescent="0.25">
      <c r="A8" s="4" t="s">
        <v>69</v>
      </c>
      <c r="B8" s="111">
        <v>10</v>
      </c>
      <c r="C8" s="4">
        <v>12</v>
      </c>
      <c r="D8" s="4">
        <f>+B8*C8</f>
        <v>120</v>
      </c>
    </row>
    <row r="9" spans="1:4" x14ac:dyDescent="0.25">
      <c r="A9" s="4" t="s">
        <v>70</v>
      </c>
      <c r="B9" s="111">
        <v>5</v>
      </c>
      <c r="C9" s="4">
        <v>12</v>
      </c>
      <c r="D9" s="4">
        <f>+B9*C9</f>
        <v>60</v>
      </c>
    </row>
    <row r="10" spans="1:4" x14ac:dyDescent="0.25">
      <c r="A10" s="18" t="s">
        <v>71</v>
      </c>
      <c r="B10" s="112">
        <f>SUM(B7:B9)</f>
        <v>95</v>
      </c>
      <c r="C10" s="112"/>
      <c r="D10" s="112">
        <f t="shared" ref="C10:D10" si="0">SUM(D7:D9)</f>
        <v>1140</v>
      </c>
    </row>
    <row r="11" spans="1:4" x14ac:dyDescent="0.25">
      <c r="A11" s="113"/>
      <c r="B11" s="124"/>
      <c r="C11" s="124"/>
      <c r="D11" s="124"/>
    </row>
    <row r="13" spans="1:4" x14ac:dyDescent="0.25">
      <c r="A13" s="4" t="s">
        <v>78</v>
      </c>
      <c r="B13" s="105" t="s">
        <v>86</v>
      </c>
      <c r="C13" s="105"/>
      <c r="D13" s="105" t="s">
        <v>43</v>
      </c>
    </row>
    <row r="14" spans="1:4" x14ac:dyDescent="0.25">
      <c r="A14" s="4" t="s">
        <v>79</v>
      </c>
      <c r="B14" s="5">
        <v>1000</v>
      </c>
      <c r="C14" s="4">
        <v>12</v>
      </c>
      <c r="D14" s="5">
        <f>+B14*C14</f>
        <v>12000</v>
      </c>
    </row>
    <row r="15" spans="1:4" x14ac:dyDescent="0.25">
      <c r="A15" s="4" t="s">
        <v>80</v>
      </c>
      <c r="B15" s="5"/>
      <c r="C15" s="4"/>
      <c r="D15" s="5">
        <v>10000</v>
      </c>
    </row>
    <row r="16" spans="1:4" x14ac:dyDescent="0.25">
      <c r="A16" s="4" t="s">
        <v>81</v>
      </c>
      <c r="B16" s="5">
        <v>2000</v>
      </c>
      <c r="C16" s="4">
        <v>12</v>
      </c>
      <c r="D16" s="5">
        <f t="shared" ref="D16:D23" si="1">+B16*C16</f>
        <v>24000</v>
      </c>
    </row>
    <row r="17" spans="1:8" x14ac:dyDescent="0.25">
      <c r="A17" s="4" t="s">
        <v>82</v>
      </c>
      <c r="B17" s="5">
        <v>2000</v>
      </c>
      <c r="C17" s="4">
        <v>12</v>
      </c>
      <c r="D17" s="5">
        <f t="shared" si="1"/>
        <v>24000</v>
      </c>
    </row>
    <row r="18" spans="1:8" x14ac:dyDescent="0.25">
      <c r="A18" s="4" t="s">
        <v>83</v>
      </c>
      <c r="B18" s="5">
        <v>800</v>
      </c>
      <c r="C18" s="4">
        <v>12</v>
      </c>
      <c r="D18" s="5">
        <f t="shared" si="1"/>
        <v>9600</v>
      </c>
    </row>
    <row r="19" spans="1:8" x14ac:dyDescent="0.25">
      <c r="A19" s="4" t="s">
        <v>84</v>
      </c>
      <c r="B19" s="5">
        <v>150</v>
      </c>
      <c r="C19" s="4">
        <v>12</v>
      </c>
      <c r="D19" s="5">
        <f t="shared" si="1"/>
        <v>1800</v>
      </c>
    </row>
    <row r="20" spans="1:8" x14ac:dyDescent="0.25">
      <c r="A20" s="4" t="s">
        <v>85</v>
      </c>
      <c r="B20" s="5">
        <v>100</v>
      </c>
      <c r="C20" s="4">
        <v>12</v>
      </c>
      <c r="D20" s="5">
        <f t="shared" si="1"/>
        <v>1200</v>
      </c>
    </row>
    <row r="21" spans="1:8" x14ac:dyDescent="0.25">
      <c r="A21" s="4" t="s">
        <v>87</v>
      </c>
      <c r="B21" s="5"/>
      <c r="C21" s="4">
        <v>12</v>
      </c>
      <c r="D21" s="5">
        <f t="shared" si="1"/>
        <v>0</v>
      </c>
    </row>
    <row r="22" spans="1:8" x14ac:dyDescent="0.25">
      <c r="A22" s="4" t="s">
        <v>87</v>
      </c>
      <c r="B22" s="5"/>
      <c r="C22" s="4">
        <v>12</v>
      </c>
      <c r="D22" s="5">
        <f t="shared" si="1"/>
        <v>0</v>
      </c>
    </row>
    <row r="23" spans="1:8" x14ac:dyDescent="0.25">
      <c r="A23" s="4" t="s">
        <v>88</v>
      </c>
      <c r="B23" s="5">
        <v>500</v>
      </c>
      <c r="C23" s="4">
        <v>12</v>
      </c>
      <c r="D23" s="5">
        <f t="shared" si="1"/>
        <v>6000</v>
      </c>
    </row>
    <row r="24" spans="1:8" x14ac:dyDescent="0.25">
      <c r="A24" s="4"/>
      <c r="B24" s="109"/>
      <c r="C24" s="4"/>
      <c r="D24" s="116">
        <f>SUM(D14:D23)</f>
        <v>88600</v>
      </c>
    </row>
    <row r="26" spans="1:8" x14ac:dyDescent="0.25">
      <c r="A26" s="1" t="s">
        <v>100</v>
      </c>
    </row>
    <row r="27" spans="1:8" ht="30" x14ac:dyDescent="0.25">
      <c r="A27" s="6" t="s">
        <v>90</v>
      </c>
      <c r="B27" s="125" t="s">
        <v>93</v>
      </c>
      <c r="C27" s="125"/>
      <c r="D27" s="4"/>
      <c r="E27" s="105"/>
    </row>
    <row r="28" spans="1:8" x14ac:dyDescent="0.25">
      <c r="A28" s="4" t="s">
        <v>91</v>
      </c>
      <c r="B28" s="5">
        <v>2000</v>
      </c>
      <c r="C28" s="4">
        <v>12</v>
      </c>
      <c r="D28" s="5">
        <f>+B28*C28</f>
        <v>24000</v>
      </c>
      <c r="E28" s="105" t="s">
        <v>95</v>
      </c>
    </row>
    <row r="29" spans="1:8" x14ac:dyDescent="0.25">
      <c r="A29" s="4" t="s">
        <v>92</v>
      </c>
      <c r="B29" s="5">
        <v>1000</v>
      </c>
      <c r="C29" s="4">
        <v>12</v>
      </c>
      <c r="D29" s="5">
        <f>+B29*C29</f>
        <v>12000</v>
      </c>
      <c r="E29" s="105" t="s">
        <v>94</v>
      </c>
    </row>
    <row r="31" spans="1:8" x14ac:dyDescent="0.25">
      <c r="E31" s="2">
        <v>0.33</v>
      </c>
      <c r="F31">
        <f>0.5/1000</f>
        <v>5.0000000000000001E-4</v>
      </c>
      <c r="G31">
        <v>13.5</v>
      </c>
    </row>
    <row r="32" spans="1:8" ht="30" x14ac:dyDescent="0.25">
      <c r="A32" s="4" t="s">
        <v>101</v>
      </c>
      <c r="B32" s="4" t="s">
        <v>102</v>
      </c>
      <c r="C32" s="4" t="s">
        <v>103</v>
      </c>
      <c r="D32" s="126" t="s">
        <v>104</v>
      </c>
      <c r="E32" s="4" t="s">
        <v>105</v>
      </c>
      <c r="F32" s="4" t="s">
        <v>106</v>
      </c>
      <c r="G32" s="4" t="s">
        <v>107</v>
      </c>
      <c r="H32" s="126" t="s">
        <v>108</v>
      </c>
    </row>
    <row r="33" spans="1:8" x14ac:dyDescent="0.25">
      <c r="A33" s="4" t="s">
        <v>109</v>
      </c>
      <c r="B33" s="5">
        <v>1637.57</v>
      </c>
      <c r="C33" s="5">
        <v>12</v>
      </c>
      <c r="D33" s="5">
        <f>B33*C33</f>
        <v>19650.84</v>
      </c>
      <c r="E33" s="5">
        <f>D33*E31</f>
        <v>6484.7772000000004</v>
      </c>
      <c r="F33" s="5">
        <f>+D33*F31</f>
        <v>9.8254200000000012</v>
      </c>
      <c r="G33" s="5">
        <f>+D33/G31</f>
        <v>1455.6177777777777</v>
      </c>
      <c r="H33" s="7">
        <f>+D33+E33+F33+G33</f>
        <v>27601.060397777779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4121F-F307-448B-B907-03E3C5087D76}">
  <sheetPr syncVertical="1" syncRef="A1" transitionEvaluation="1">
    <pageSetUpPr fitToPage="1"/>
  </sheetPr>
  <dimension ref="A1:V374"/>
  <sheetViews>
    <sheetView showGridLines="0" zoomScale="130" zoomScaleNormal="130" workbookViewId="0">
      <selection activeCell="F7" sqref="F7"/>
    </sheetView>
  </sheetViews>
  <sheetFormatPr defaultColWidth="11" defaultRowHeight="12.75" x14ac:dyDescent="0.2"/>
  <cols>
    <col min="1" max="1" width="6.28515625" style="37" bestFit="1" customWidth="1"/>
    <col min="2" max="2" width="6" style="38" bestFit="1" customWidth="1"/>
    <col min="3" max="3" width="14.42578125" style="38" customWidth="1"/>
    <col min="4" max="4" width="16.140625" style="38" bestFit="1" customWidth="1"/>
    <col min="5" max="5" width="10" style="38" customWidth="1"/>
    <col min="6" max="6" width="11.7109375" style="38" bestFit="1" customWidth="1"/>
    <col min="7" max="7" width="12" style="38" bestFit="1" customWidth="1"/>
    <col min="8" max="9" width="8.42578125" style="39" customWidth="1"/>
    <col min="10" max="10" width="7.5703125" style="39" customWidth="1"/>
    <col min="11" max="11" width="6.140625" style="39" bestFit="1" customWidth="1"/>
    <col min="12" max="12" width="7.5703125" style="39" customWidth="1"/>
    <col min="13" max="13" width="8.7109375" style="39" customWidth="1"/>
    <col min="14" max="14" width="7.140625" style="39" customWidth="1"/>
    <col min="15" max="15" width="8.140625" style="39" customWidth="1"/>
    <col min="16" max="16" width="7.85546875" style="39" customWidth="1"/>
    <col min="17" max="16384" width="11" style="39"/>
  </cols>
  <sheetData>
    <row r="1" spans="1:22" ht="13.5" thickBot="1" x14ac:dyDescent="0.25"/>
    <row r="2" spans="1:22" ht="16.5" x14ac:dyDescent="0.25">
      <c r="A2" s="40"/>
      <c r="B2" s="41"/>
      <c r="C2" s="42" t="s">
        <v>31</v>
      </c>
      <c r="D2" s="41"/>
      <c r="E2" s="41"/>
      <c r="F2" s="41"/>
      <c r="G2" s="43"/>
      <c r="H2" s="44"/>
      <c r="I2" s="44"/>
      <c r="J2" s="44"/>
      <c r="K2" s="44"/>
      <c r="L2" s="44"/>
      <c r="M2" s="44"/>
      <c r="N2" s="44"/>
      <c r="O2" s="44"/>
      <c r="P2" s="44"/>
    </row>
    <row r="3" spans="1:22" ht="16.5" thickBot="1" x14ac:dyDescent="0.3">
      <c r="A3" s="45"/>
      <c r="B3" s="46"/>
      <c r="C3" s="47"/>
      <c r="D3" s="46"/>
      <c r="E3" s="46"/>
      <c r="F3" s="46"/>
      <c r="G3" s="48"/>
      <c r="H3" s="44"/>
      <c r="I3" s="44"/>
      <c r="J3" s="44"/>
      <c r="K3" s="44"/>
      <c r="L3" s="44"/>
      <c r="M3" s="44"/>
      <c r="N3" s="44"/>
      <c r="O3" s="44"/>
      <c r="P3" s="44"/>
    </row>
    <row r="4" spans="1:22" ht="14.25" thickBot="1" x14ac:dyDescent="0.3">
      <c r="B4" s="49"/>
      <c r="C4" s="50"/>
      <c r="D4" s="49"/>
      <c r="E4" s="49"/>
      <c r="F4" s="51" t="s">
        <v>32</v>
      </c>
      <c r="G4" s="49"/>
      <c r="H4" s="44"/>
      <c r="I4" s="44"/>
      <c r="J4" s="44"/>
      <c r="K4" s="44"/>
      <c r="L4" s="44"/>
      <c r="M4" s="44"/>
      <c r="N4" s="44"/>
      <c r="O4" s="44"/>
      <c r="P4" s="44"/>
    </row>
    <row r="5" spans="1:22" x14ac:dyDescent="0.2">
      <c r="B5" s="49"/>
      <c r="C5" s="52" t="s">
        <v>33</v>
      </c>
      <c r="D5" s="53"/>
      <c r="E5" s="53"/>
      <c r="F5" s="54">
        <f>+'DATI ROGETTO E FINANZIAMENTO'!C24</f>
        <v>238400</v>
      </c>
      <c r="G5" s="49" t="s">
        <v>34</v>
      </c>
      <c r="H5" s="44"/>
      <c r="I5" s="44"/>
      <c r="J5" s="44"/>
      <c r="K5" s="44"/>
      <c r="L5" s="44"/>
      <c r="M5" s="44"/>
      <c r="N5" s="44"/>
      <c r="O5" s="44"/>
      <c r="P5" s="44"/>
    </row>
    <row r="6" spans="1:22" x14ac:dyDescent="0.2">
      <c r="B6" s="49"/>
      <c r="C6" s="55" t="s">
        <v>35</v>
      </c>
      <c r="D6" s="56"/>
      <c r="E6" s="57"/>
      <c r="F6" s="58">
        <f>+'DATI ROGETTO E FINANZIAMENTO'!C30</f>
        <v>4.5</v>
      </c>
      <c r="G6" s="59">
        <f>(F6/100)/(12/F7)</f>
        <v>4.4999999999999998E-2</v>
      </c>
      <c r="H6" s="44"/>
      <c r="I6" s="44"/>
      <c r="J6" s="44"/>
      <c r="K6" s="44"/>
      <c r="L6" s="44"/>
      <c r="M6" s="44"/>
      <c r="N6" s="44"/>
      <c r="O6" s="44"/>
      <c r="P6" s="44"/>
    </row>
    <row r="7" spans="1:22" x14ac:dyDescent="0.2">
      <c r="B7" s="49"/>
      <c r="C7" s="60" t="s">
        <v>36</v>
      </c>
      <c r="D7" s="61"/>
      <c r="E7" s="62"/>
      <c r="F7" s="63">
        <v>12</v>
      </c>
      <c r="G7" s="59"/>
      <c r="H7" s="44"/>
      <c r="I7" s="44"/>
      <c r="J7" s="44"/>
      <c r="K7" s="44"/>
      <c r="L7" s="44"/>
      <c r="M7" s="44"/>
      <c r="N7" s="44"/>
      <c r="O7" s="44"/>
      <c r="P7" s="44"/>
    </row>
    <row r="8" spans="1:22" x14ac:dyDescent="0.2">
      <c r="B8" s="49"/>
      <c r="C8" s="60" t="s">
        <v>37</v>
      </c>
      <c r="D8" s="61"/>
      <c r="E8" s="64"/>
      <c r="F8" s="63">
        <v>10</v>
      </c>
      <c r="G8" s="59"/>
      <c r="H8" s="44"/>
      <c r="I8" s="44"/>
      <c r="J8" s="44"/>
      <c r="K8" s="44"/>
      <c r="L8" s="44"/>
      <c r="M8" s="44"/>
      <c r="N8" s="44"/>
      <c r="O8" s="44"/>
      <c r="P8" s="44"/>
    </row>
    <row r="9" spans="1:22" ht="13.5" thickBot="1" x14ac:dyDescent="0.25">
      <c r="B9" s="49"/>
      <c r="C9" s="65" t="s">
        <v>38</v>
      </c>
      <c r="D9" s="66"/>
      <c r="E9" s="66"/>
      <c r="F9" s="67">
        <f>+F8*(12/F7)</f>
        <v>10</v>
      </c>
      <c r="G9" s="68"/>
      <c r="H9" s="69">
        <v>1</v>
      </c>
      <c r="I9" s="69">
        <v>2</v>
      </c>
      <c r="J9" s="69">
        <v>3</v>
      </c>
      <c r="K9" s="69">
        <v>4</v>
      </c>
      <c r="L9" s="69">
        <v>5</v>
      </c>
      <c r="M9" s="69">
        <v>6</v>
      </c>
      <c r="N9" s="69">
        <v>7</v>
      </c>
      <c r="O9" s="69">
        <v>8</v>
      </c>
      <c r="P9" s="69">
        <v>9</v>
      </c>
      <c r="Q9" s="69">
        <v>10</v>
      </c>
      <c r="R9" s="69">
        <v>11</v>
      </c>
      <c r="S9" s="70"/>
      <c r="T9" s="71"/>
      <c r="U9" s="71"/>
      <c r="V9" s="71"/>
    </row>
    <row r="10" spans="1:22" x14ac:dyDescent="0.2">
      <c r="B10" s="49"/>
      <c r="C10" s="72" t="s">
        <v>39</v>
      </c>
      <c r="D10" s="73"/>
      <c r="E10" s="73"/>
      <c r="F10" s="74">
        <f>PMT(G6,F9,-F5)</f>
        <v>30128.711103302176</v>
      </c>
      <c r="G10" s="49" t="s">
        <v>34</v>
      </c>
      <c r="H10" s="75"/>
      <c r="I10" s="75"/>
      <c r="J10" s="75"/>
      <c r="K10" s="75"/>
      <c r="L10" s="75"/>
      <c r="M10" s="75"/>
      <c r="N10" s="75"/>
      <c r="O10" s="75"/>
      <c r="P10" s="75"/>
      <c r="Q10" s="76"/>
      <c r="R10" s="77"/>
      <c r="S10" s="71"/>
      <c r="T10" s="71"/>
      <c r="U10" s="71"/>
      <c r="V10" s="71"/>
    </row>
    <row r="11" spans="1:22" x14ac:dyDescent="0.2">
      <c r="B11" s="49"/>
      <c r="C11" s="78" t="s">
        <v>40</v>
      </c>
      <c r="D11" s="79"/>
      <c r="E11" s="79"/>
      <c r="F11" s="80">
        <f>+(F10*F9)-F5</f>
        <v>62887.111033021763</v>
      </c>
      <c r="G11" s="49" t="s">
        <v>41</v>
      </c>
      <c r="H11" s="75">
        <f>+G15</f>
        <v>10727.999999999574</v>
      </c>
      <c r="I11" s="75">
        <f>+G16</f>
        <v>9854.968000351404</v>
      </c>
      <c r="J11" s="75">
        <f>+G17</f>
        <v>8942.6495607187499</v>
      </c>
      <c r="K11" s="75">
        <f>+G18</f>
        <v>7989.2767913023235</v>
      </c>
      <c r="L11" s="75">
        <f>+G19</f>
        <v>6993.002247262466</v>
      </c>
      <c r="M11" s="75">
        <f>+G20</f>
        <v>5951.8953487405633</v>
      </c>
      <c r="N11" s="75">
        <f>+G21</f>
        <v>4863.9386397854505</v>
      </c>
      <c r="O11" s="75">
        <f>+G22</f>
        <v>3727.0238789270261</v>
      </c>
      <c r="P11" s="75">
        <f>+G23</f>
        <v>2538.947953830233</v>
      </c>
      <c r="Q11" s="75">
        <f>+G24</f>
        <v>1297.4086121039654</v>
      </c>
      <c r="R11" s="77"/>
      <c r="S11" s="71"/>
      <c r="T11" s="71"/>
      <c r="U11" s="71"/>
      <c r="V11" s="71"/>
    </row>
    <row r="12" spans="1:22" ht="13.5" thickBot="1" x14ac:dyDescent="0.25">
      <c r="B12" s="49"/>
      <c r="C12" s="81" t="s">
        <v>42</v>
      </c>
      <c r="D12" s="82"/>
      <c r="E12" s="82"/>
      <c r="F12" s="83">
        <f>+F5+F11</f>
        <v>301287.11103302176</v>
      </c>
      <c r="G12" s="49" t="s">
        <v>33</v>
      </c>
      <c r="H12" s="75">
        <f>+F15</f>
        <v>19400.711103302601</v>
      </c>
      <c r="I12" s="75">
        <f>+F16</f>
        <v>20273.743102950772</v>
      </c>
      <c r="J12" s="75">
        <f>+F17</f>
        <v>21186.061542583426</v>
      </c>
      <c r="K12" s="75">
        <f>+F18</f>
        <v>22139.434311999852</v>
      </c>
      <c r="L12" s="75">
        <f>+F19</f>
        <v>23135.70885603971</v>
      </c>
      <c r="M12" s="75">
        <f>+F20</f>
        <v>24176.815754561612</v>
      </c>
      <c r="N12" s="75">
        <f>+F21</f>
        <v>25264.772463516725</v>
      </c>
      <c r="O12" s="75">
        <f>+F22</f>
        <v>26401.68722437515</v>
      </c>
      <c r="P12" s="75">
        <f>+F23</f>
        <v>27589.763149471943</v>
      </c>
      <c r="Q12" s="75">
        <f>+F24</f>
        <v>28831.30249119821</v>
      </c>
      <c r="R12" s="38"/>
      <c r="S12" s="38"/>
    </row>
    <row r="13" spans="1:22" x14ac:dyDescent="0.2">
      <c r="B13" s="49"/>
      <c r="C13" s="49"/>
      <c r="D13" s="49"/>
      <c r="E13" s="49"/>
      <c r="F13" s="49"/>
      <c r="G13" s="49"/>
    </row>
    <row r="14" spans="1:22" x14ac:dyDescent="0.2">
      <c r="A14" s="84" t="s">
        <v>43</v>
      </c>
      <c r="B14" s="85" t="s">
        <v>39</v>
      </c>
      <c r="C14" s="86" t="s">
        <v>44</v>
      </c>
      <c r="D14" s="86" t="s">
        <v>45</v>
      </c>
      <c r="E14" s="86" t="s">
        <v>39</v>
      </c>
      <c r="F14" s="86" t="s">
        <v>46</v>
      </c>
      <c r="G14" s="87" t="s">
        <v>47</v>
      </c>
    </row>
    <row r="15" spans="1:22" x14ac:dyDescent="0.2">
      <c r="A15" s="69">
        <f t="shared" ref="A15:A25" si="0">CEILING((B15/(12/$F$7)),1)</f>
        <v>1</v>
      </c>
      <c r="B15" s="88">
        <v>1</v>
      </c>
      <c r="C15" s="69">
        <f>F5</f>
        <v>238400</v>
      </c>
      <c r="D15" s="69">
        <f t="shared" ref="D15:D78" si="1">IF(C15=0,0,IF(PV($G$6,$F$9-B15,-$F$10)&gt;0,PV($G$6,$F$9-B15,-$F$10),0))</f>
        <v>218999.2888966974</v>
      </c>
      <c r="E15" s="69">
        <f t="shared" ref="E15:E78" si="2">IF(C15=0,0,+$F$10)</f>
        <v>30128.711103302176</v>
      </c>
      <c r="F15" s="69">
        <f t="shared" ref="F15:F78" si="3">C15-D15</f>
        <v>19400.711103302601</v>
      </c>
      <c r="G15" s="89">
        <f t="shared" ref="G15:G78" si="4">E15-F15</f>
        <v>10727.999999999574</v>
      </c>
    </row>
    <row r="16" spans="1:22" x14ac:dyDescent="0.2">
      <c r="A16" s="69">
        <f t="shared" si="0"/>
        <v>2</v>
      </c>
      <c r="B16" s="88">
        <v>2</v>
      </c>
      <c r="C16" s="69">
        <f t="shared" ref="C16:C79" si="5">D15</f>
        <v>218999.2888966974</v>
      </c>
      <c r="D16" s="69">
        <f t="shared" si="1"/>
        <v>198725.54579374663</v>
      </c>
      <c r="E16" s="69">
        <f t="shared" si="2"/>
        <v>30128.711103302176</v>
      </c>
      <c r="F16" s="69">
        <f t="shared" si="3"/>
        <v>20273.743102950772</v>
      </c>
      <c r="G16" s="69">
        <f t="shared" si="4"/>
        <v>9854.968000351404</v>
      </c>
      <c r="H16" s="44"/>
      <c r="I16" s="44"/>
      <c r="J16" s="44"/>
      <c r="K16" s="44"/>
      <c r="L16" s="44"/>
      <c r="M16" s="44"/>
      <c r="N16" s="44"/>
      <c r="O16" s="44"/>
      <c r="P16" s="44"/>
    </row>
    <row r="17" spans="1:16" x14ac:dyDescent="0.2">
      <c r="A17" s="69">
        <f t="shared" si="0"/>
        <v>3</v>
      </c>
      <c r="B17" s="88">
        <v>3</v>
      </c>
      <c r="C17" s="69">
        <f t="shared" si="5"/>
        <v>198725.54579374663</v>
      </c>
      <c r="D17" s="69">
        <f t="shared" si="1"/>
        <v>177539.4842511632</v>
      </c>
      <c r="E17" s="69">
        <f t="shared" si="2"/>
        <v>30128.711103302176</v>
      </c>
      <c r="F17" s="69">
        <f t="shared" si="3"/>
        <v>21186.061542583426</v>
      </c>
      <c r="G17" s="69">
        <f t="shared" si="4"/>
        <v>8942.6495607187499</v>
      </c>
      <c r="H17" s="44"/>
      <c r="I17" s="44"/>
      <c r="J17" s="44"/>
      <c r="K17" s="44"/>
      <c r="L17" s="44"/>
      <c r="M17" s="44"/>
      <c r="N17" s="44"/>
      <c r="O17" s="44"/>
      <c r="P17" s="44"/>
    </row>
    <row r="18" spans="1:16" x14ac:dyDescent="0.2">
      <c r="A18" s="69">
        <f t="shared" si="0"/>
        <v>4</v>
      </c>
      <c r="B18" s="88">
        <v>4</v>
      </c>
      <c r="C18" s="69">
        <f t="shared" si="5"/>
        <v>177539.4842511632</v>
      </c>
      <c r="D18" s="69">
        <f t="shared" si="1"/>
        <v>155400.04993916335</v>
      </c>
      <c r="E18" s="69">
        <f t="shared" si="2"/>
        <v>30128.711103302176</v>
      </c>
      <c r="F18" s="69">
        <f t="shared" si="3"/>
        <v>22139.434311999852</v>
      </c>
      <c r="G18" s="69">
        <f t="shared" si="4"/>
        <v>7989.2767913023235</v>
      </c>
      <c r="H18" s="44"/>
      <c r="I18" s="44"/>
      <c r="J18" s="44"/>
      <c r="K18" s="44"/>
      <c r="L18" s="44"/>
      <c r="M18" s="44"/>
      <c r="N18" s="44"/>
      <c r="O18" s="44"/>
      <c r="P18" s="44"/>
    </row>
    <row r="19" spans="1:16" x14ac:dyDescent="0.2">
      <c r="A19" s="69">
        <f t="shared" si="0"/>
        <v>5</v>
      </c>
      <c r="B19" s="88">
        <v>5</v>
      </c>
      <c r="C19" s="69">
        <f t="shared" si="5"/>
        <v>155400.04993916335</v>
      </c>
      <c r="D19" s="69">
        <f t="shared" si="1"/>
        <v>132264.34108312364</v>
      </c>
      <c r="E19" s="69">
        <f t="shared" si="2"/>
        <v>30128.711103302176</v>
      </c>
      <c r="F19" s="69">
        <f t="shared" si="3"/>
        <v>23135.70885603971</v>
      </c>
      <c r="G19" s="69">
        <f t="shared" si="4"/>
        <v>6993.002247262466</v>
      </c>
      <c r="H19" s="44"/>
      <c r="I19" s="44"/>
      <c r="J19" s="44"/>
      <c r="K19" s="44"/>
      <c r="L19" s="44"/>
      <c r="M19" s="44"/>
      <c r="N19" s="44"/>
      <c r="O19" s="44"/>
      <c r="P19" s="44"/>
    </row>
    <row r="20" spans="1:16" x14ac:dyDescent="0.2">
      <c r="A20" s="69">
        <f t="shared" si="0"/>
        <v>6</v>
      </c>
      <c r="B20" s="88">
        <v>6</v>
      </c>
      <c r="C20" s="69">
        <f t="shared" si="5"/>
        <v>132264.34108312364</v>
      </c>
      <c r="D20" s="69">
        <f t="shared" si="1"/>
        <v>108087.52532856203</v>
      </c>
      <c r="E20" s="69">
        <f t="shared" si="2"/>
        <v>30128.711103302176</v>
      </c>
      <c r="F20" s="69">
        <f t="shared" si="3"/>
        <v>24176.815754561612</v>
      </c>
      <c r="G20" s="69">
        <f t="shared" si="4"/>
        <v>5951.8953487405633</v>
      </c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2">
      <c r="A21" s="69">
        <f t="shared" si="0"/>
        <v>7</v>
      </c>
      <c r="B21" s="88">
        <v>7</v>
      </c>
      <c r="C21" s="69">
        <f t="shared" si="5"/>
        <v>108087.52532856203</v>
      </c>
      <c r="D21" s="69">
        <f t="shared" si="1"/>
        <v>82822.752865045302</v>
      </c>
      <c r="E21" s="69">
        <f t="shared" si="2"/>
        <v>30128.711103302176</v>
      </c>
      <c r="F21" s="69">
        <f t="shared" si="3"/>
        <v>25264.772463516725</v>
      </c>
      <c r="G21" s="69">
        <f t="shared" si="4"/>
        <v>4863.9386397854505</v>
      </c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">
      <c r="A22" s="69">
        <f t="shared" si="0"/>
        <v>8</v>
      </c>
      <c r="B22" s="88">
        <v>8</v>
      </c>
      <c r="C22" s="69">
        <f t="shared" si="5"/>
        <v>82822.752865045302</v>
      </c>
      <c r="D22" s="69">
        <f t="shared" si="1"/>
        <v>56421.065640670153</v>
      </c>
      <c r="E22" s="69">
        <f t="shared" si="2"/>
        <v>30128.711103302176</v>
      </c>
      <c r="F22" s="69">
        <f t="shared" si="3"/>
        <v>26401.68722437515</v>
      </c>
      <c r="G22" s="69">
        <f t="shared" si="4"/>
        <v>3727.0238789270261</v>
      </c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">
      <c r="A23" s="69">
        <f t="shared" si="0"/>
        <v>9</v>
      </c>
      <c r="B23" s="88">
        <v>9</v>
      </c>
      <c r="C23" s="69">
        <f t="shared" si="5"/>
        <v>56421.065640670153</v>
      </c>
      <c r="D23" s="69">
        <f t="shared" si="1"/>
        <v>28831.30249119821</v>
      </c>
      <c r="E23" s="69">
        <f t="shared" si="2"/>
        <v>30128.711103302176</v>
      </c>
      <c r="F23" s="69">
        <f t="shared" si="3"/>
        <v>27589.763149471943</v>
      </c>
      <c r="G23" s="69">
        <f t="shared" si="4"/>
        <v>2538.947953830233</v>
      </c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">
      <c r="A24" s="69">
        <f t="shared" si="0"/>
        <v>10</v>
      </c>
      <c r="B24" s="88">
        <v>10</v>
      </c>
      <c r="C24" s="69">
        <f t="shared" si="5"/>
        <v>28831.30249119821</v>
      </c>
      <c r="D24" s="69">
        <f t="shared" si="1"/>
        <v>0</v>
      </c>
      <c r="E24" s="69">
        <f t="shared" si="2"/>
        <v>30128.711103302176</v>
      </c>
      <c r="F24" s="69">
        <f t="shared" si="3"/>
        <v>28831.30249119821</v>
      </c>
      <c r="G24" s="69">
        <f t="shared" si="4"/>
        <v>1297.4086121039654</v>
      </c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">
      <c r="A25" s="69">
        <f t="shared" si="0"/>
        <v>11</v>
      </c>
      <c r="B25" s="88">
        <v>11</v>
      </c>
      <c r="C25" s="69">
        <f t="shared" si="5"/>
        <v>0</v>
      </c>
      <c r="D25" s="69">
        <f t="shared" si="1"/>
        <v>0</v>
      </c>
      <c r="E25" s="69">
        <f t="shared" si="2"/>
        <v>0</v>
      </c>
      <c r="F25" s="69">
        <f t="shared" si="3"/>
        <v>0</v>
      </c>
      <c r="G25" s="69">
        <f t="shared" si="4"/>
        <v>0</v>
      </c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">
      <c r="A26" s="69">
        <f>CEILING((B26/(12/$F$7)),1)</f>
        <v>12</v>
      </c>
      <c r="B26" s="88">
        <v>12</v>
      </c>
      <c r="C26" s="69">
        <f t="shared" si="5"/>
        <v>0</v>
      </c>
      <c r="D26" s="69">
        <f t="shared" si="1"/>
        <v>0</v>
      </c>
      <c r="E26" s="69">
        <f t="shared" si="2"/>
        <v>0</v>
      </c>
      <c r="F26" s="69">
        <f t="shared" si="3"/>
        <v>0</v>
      </c>
      <c r="G26" s="69">
        <f t="shared" si="4"/>
        <v>0</v>
      </c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">
      <c r="A27" s="69">
        <f t="shared" ref="A27:A90" si="6">CEILING((B27/(12/$F$7)),1)</f>
        <v>13</v>
      </c>
      <c r="B27" s="88">
        <v>13</v>
      </c>
      <c r="C27" s="69">
        <f t="shared" si="5"/>
        <v>0</v>
      </c>
      <c r="D27" s="69">
        <f t="shared" si="1"/>
        <v>0</v>
      </c>
      <c r="E27" s="69">
        <f t="shared" si="2"/>
        <v>0</v>
      </c>
      <c r="F27" s="69">
        <f t="shared" si="3"/>
        <v>0</v>
      </c>
      <c r="G27" s="69">
        <f t="shared" si="4"/>
        <v>0</v>
      </c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">
      <c r="A28" s="69">
        <f t="shared" si="6"/>
        <v>14</v>
      </c>
      <c r="B28" s="88">
        <v>14</v>
      </c>
      <c r="C28" s="69">
        <f t="shared" si="5"/>
        <v>0</v>
      </c>
      <c r="D28" s="69">
        <f t="shared" si="1"/>
        <v>0</v>
      </c>
      <c r="E28" s="69">
        <f t="shared" si="2"/>
        <v>0</v>
      </c>
      <c r="F28" s="69">
        <f t="shared" si="3"/>
        <v>0</v>
      </c>
      <c r="G28" s="69">
        <f t="shared" si="4"/>
        <v>0</v>
      </c>
      <c r="H28" s="44"/>
      <c r="I28" s="44"/>
      <c r="J28" s="44"/>
      <c r="K28" s="44"/>
      <c r="L28" s="44"/>
      <c r="M28" s="44"/>
      <c r="N28" s="44"/>
      <c r="O28" s="44"/>
      <c r="P28" s="44"/>
    </row>
    <row r="29" spans="1:16" x14ac:dyDescent="0.2">
      <c r="A29" s="69">
        <f t="shared" si="6"/>
        <v>15</v>
      </c>
      <c r="B29" s="88">
        <v>15</v>
      </c>
      <c r="C29" s="69">
        <f t="shared" si="5"/>
        <v>0</v>
      </c>
      <c r="D29" s="69">
        <f t="shared" si="1"/>
        <v>0</v>
      </c>
      <c r="E29" s="69">
        <f t="shared" si="2"/>
        <v>0</v>
      </c>
      <c r="F29" s="69">
        <f t="shared" si="3"/>
        <v>0</v>
      </c>
      <c r="G29" s="69">
        <f t="shared" si="4"/>
        <v>0</v>
      </c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2">
      <c r="A30" s="69">
        <f t="shared" si="6"/>
        <v>16</v>
      </c>
      <c r="B30" s="88">
        <v>16</v>
      </c>
      <c r="C30" s="69">
        <f t="shared" si="5"/>
        <v>0</v>
      </c>
      <c r="D30" s="69">
        <f t="shared" si="1"/>
        <v>0</v>
      </c>
      <c r="E30" s="69">
        <f t="shared" si="2"/>
        <v>0</v>
      </c>
      <c r="F30" s="69">
        <f t="shared" si="3"/>
        <v>0</v>
      </c>
      <c r="G30" s="69">
        <f t="shared" si="4"/>
        <v>0</v>
      </c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2">
      <c r="A31" s="69">
        <f t="shared" si="6"/>
        <v>17</v>
      </c>
      <c r="B31" s="88">
        <v>17</v>
      </c>
      <c r="C31" s="69">
        <f t="shared" si="5"/>
        <v>0</v>
      </c>
      <c r="D31" s="69">
        <f t="shared" si="1"/>
        <v>0</v>
      </c>
      <c r="E31" s="69">
        <f t="shared" si="2"/>
        <v>0</v>
      </c>
      <c r="F31" s="69">
        <f t="shared" si="3"/>
        <v>0</v>
      </c>
      <c r="G31" s="69">
        <f t="shared" si="4"/>
        <v>0</v>
      </c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">
      <c r="A32" s="69">
        <f t="shared" si="6"/>
        <v>18</v>
      </c>
      <c r="B32" s="88">
        <v>18</v>
      </c>
      <c r="C32" s="69">
        <f t="shared" si="5"/>
        <v>0</v>
      </c>
      <c r="D32" s="69">
        <f t="shared" si="1"/>
        <v>0</v>
      </c>
      <c r="E32" s="69">
        <f t="shared" si="2"/>
        <v>0</v>
      </c>
      <c r="F32" s="69">
        <f t="shared" si="3"/>
        <v>0</v>
      </c>
      <c r="G32" s="69">
        <f t="shared" si="4"/>
        <v>0</v>
      </c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">
      <c r="A33" s="69">
        <f t="shared" si="6"/>
        <v>19</v>
      </c>
      <c r="B33" s="88">
        <v>19</v>
      </c>
      <c r="C33" s="69">
        <f t="shared" si="5"/>
        <v>0</v>
      </c>
      <c r="D33" s="69">
        <f t="shared" si="1"/>
        <v>0</v>
      </c>
      <c r="E33" s="69">
        <f t="shared" si="2"/>
        <v>0</v>
      </c>
      <c r="F33" s="69">
        <f t="shared" si="3"/>
        <v>0</v>
      </c>
      <c r="G33" s="69">
        <f t="shared" si="4"/>
        <v>0</v>
      </c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">
      <c r="A34" s="69">
        <f t="shared" si="6"/>
        <v>20</v>
      </c>
      <c r="B34" s="88">
        <v>20</v>
      </c>
      <c r="C34" s="69">
        <f t="shared" si="5"/>
        <v>0</v>
      </c>
      <c r="D34" s="69">
        <f t="shared" si="1"/>
        <v>0</v>
      </c>
      <c r="E34" s="69">
        <f t="shared" si="2"/>
        <v>0</v>
      </c>
      <c r="F34" s="69">
        <f t="shared" si="3"/>
        <v>0</v>
      </c>
      <c r="G34" s="69">
        <f t="shared" si="4"/>
        <v>0</v>
      </c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">
      <c r="A35" s="69">
        <f t="shared" si="6"/>
        <v>21</v>
      </c>
      <c r="B35" s="88">
        <v>21</v>
      </c>
      <c r="C35" s="69">
        <f t="shared" si="5"/>
        <v>0</v>
      </c>
      <c r="D35" s="69">
        <f t="shared" si="1"/>
        <v>0</v>
      </c>
      <c r="E35" s="69">
        <f t="shared" si="2"/>
        <v>0</v>
      </c>
      <c r="F35" s="69">
        <f t="shared" si="3"/>
        <v>0</v>
      </c>
      <c r="G35" s="69">
        <f t="shared" si="4"/>
        <v>0</v>
      </c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">
      <c r="A36" s="69">
        <f t="shared" si="6"/>
        <v>22</v>
      </c>
      <c r="B36" s="88">
        <v>22</v>
      </c>
      <c r="C36" s="69">
        <f t="shared" si="5"/>
        <v>0</v>
      </c>
      <c r="D36" s="69">
        <f t="shared" si="1"/>
        <v>0</v>
      </c>
      <c r="E36" s="69">
        <f t="shared" si="2"/>
        <v>0</v>
      </c>
      <c r="F36" s="69">
        <f t="shared" si="3"/>
        <v>0</v>
      </c>
      <c r="G36" s="69">
        <f t="shared" si="4"/>
        <v>0</v>
      </c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">
      <c r="A37" s="69">
        <f t="shared" si="6"/>
        <v>23</v>
      </c>
      <c r="B37" s="88">
        <v>23</v>
      </c>
      <c r="C37" s="69">
        <f t="shared" si="5"/>
        <v>0</v>
      </c>
      <c r="D37" s="69">
        <f t="shared" si="1"/>
        <v>0</v>
      </c>
      <c r="E37" s="69">
        <f t="shared" si="2"/>
        <v>0</v>
      </c>
      <c r="F37" s="69">
        <f t="shared" si="3"/>
        <v>0</v>
      </c>
      <c r="G37" s="69">
        <f t="shared" si="4"/>
        <v>0</v>
      </c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">
      <c r="A38" s="69">
        <f t="shared" si="6"/>
        <v>24</v>
      </c>
      <c r="B38" s="88">
        <v>24</v>
      </c>
      <c r="C38" s="69">
        <f t="shared" si="5"/>
        <v>0</v>
      </c>
      <c r="D38" s="69">
        <f t="shared" si="1"/>
        <v>0</v>
      </c>
      <c r="E38" s="69">
        <f t="shared" si="2"/>
        <v>0</v>
      </c>
      <c r="F38" s="69">
        <f t="shared" si="3"/>
        <v>0</v>
      </c>
      <c r="G38" s="69">
        <f t="shared" si="4"/>
        <v>0</v>
      </c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">
      <c r="A39" s="69">
        <f t="shared" si="6"/>
        <v>25</v>
      </c>
      <c r="B39" s="88">
        <v>25</v>
      </c>
      <c r="C39" s="69">
        <f t="shared" si="5"/>
        <v>0</v>
      </c>
      <c r="D39" s="69">
        <f t="shared" si="1"/>
        <v>0</v>
      </c>
      <c r="E39" s="69">
        <f t="shared" si="2"/>
        <v>0</v>
      </c>
      <c r="F39" s="69">
        <f t="shared" si="3"/>
        <v>0</v>
      </c>
      <c r="G39" s="69">
        <f t="shared" si="4"/>
        <v>0</v>
      </c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">
      <c r="A40" s="69">
        <f t="shared" si="6"/>
        <v>26</v>
      </c>
      <c r="B40" s="88">
        <v>26</v>
      </c>
      <c r="C40" s="69">
        <f t="shared" si="5"/>
        <v>0</v>
      </c>
      <c r="D40" s="69">
        <f t="shared" si="1"/>
        <v>0</v>
      </c>
      <c r="E40" s="69">
        <f t="shared" si="2"/>
        <v>0</v>
      </c>
      <c r="F40" s="69">
        <f t="shared" si="3"/>
        <v>0</v>
      </c>
      <c r="G40" s="69">
        <f t="shared" si="4"/>
        <v>0</v>
      </c>
      <c r="H40" s="44"/>
      <c r="I40" s="44"/>
      <c r="J40" s="44"/>
      <c r="K40" s="44"/>
      <c r="L40" s="44"/>
      <c r="M40" s="44"/>
      <c r="N40" s="44"/>
      <c r="O40" s="44"/>
      <c r="P40" s="44"/>
    </row>
    <row r="41" spans="1:16" x14ac:dyDescent="0.2">
      <c r="A41" s="69">
        <f t="shared" si="6"/>
        <v>27</v>
      </c>
      <c r="B41" s="88">
        <v>27</v>
      </c>
      <c r="C41" s="69">
        <f t="shared" si="5"/>
        <v>0</v>
      </c>
      <c r="D41" s="69">
        <f t="shared" si="1"/>
        <v>0</v>
      </c>
      <c r="E41" s="69">
        <f t="shared" si="2"/>
        <v>0</v>
      </c>
      <c r="F41" s="69">
        <f t="shared" si="3"/>
        <v>0</v>
      </c>
      <c r="G41" s="69">
        <f t="shared" si="4"/>
        <v>0</v>
      </c>
      <c r="H41" s="44"/>
      <c r="I41" s="44"/>
      <c r="J41" s="44"/>
      <c r="K41" s="44"/>
      <c r="L41" s="44"/>
      <c r="M41" s="44"/>
      <c r="N41" s="44"/>
      <c r="O41" s="44"/>
      <c r="P41" s="44"/>
    </row>
    <row r="42" spans="1:16" x14ac:dyDescent="0.2">
      <c r="A42" s="69">
        <f t="shared" si="6"/>
        <v>28</v>
      </c>
      <c r="B42" s="88">
        <v>28</v>
      </c>
      <c r="C42" s="69">
        <f t="shared" si="5"/>
        <v>0</v>
      </c>
      <c r="D42" s="69">
        <f t="shared" si="1"/>
        <v>0</v>
      </c>
      <c r="E42" s="69">
        <f t="shared" si="2"/>
        <v>0</v>
      </c>
      <c r="F42" s="69">
        <f t="shared" si="3"/>
        <v>0</v>
      </c>
      <c r="G42" s="69">
        <f t="shared" si="4"/>
        <v>0</v>
      </c>
      <c r="H42" s="44"/>
      <c r="I42" s="44"/>
      <c r="J42" s="44"/>
      <c r="K42" s="44"/>
      <c r="L42" s="44"/>
      <c r="M42" s="44"/>
      <c r="N42" s="44"/>
      <c r="O42" s="44"/>
      <c r="P42" s="44"/>
    </row>
    <row r="43" spans="1:16" x14ac:dyDescent="0.2">
      <c r="A43" s="69">
        <f t="shared" si="6"/>
        <v>29</v>
      </c>
      <c r="B43" s="88">
        <v>29</v>
      </c>
      <c r="C43" s="69">
        <f t="shared" si="5"/>
        <v>0</v>
      </c>
      <c r="D43" s="69">
        <f t="shared" si="1"/>
        <v>0</v>
      </c>
      <c r="E43" s="69">
        <f t="shared" si="2"/>
        <v>0</v>
      </c>
      <c r="F43" s="69">
        <f t="shared" si="3"/>
        <v>0</v>
      </c>
      <c r="G43" s="69">
        <f t="shared" si="4"/>
        <v>0</v>
      </c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2">
      <c r="A44" s="69">
        <f t="shared" si="6"/>
        <v>30</v>
      </c>
      <c r="B44" s="88">
        <v>30</v>
      </c>
      <c r="C44" s="69">
        <f t="shared" si="5"/>
        <v>0</v>
      </c>
      <c r="D44" s="69">
        <f t="shared" si="1"/>
        <v>0</v>
      </c>
      <c r="E44" s="69">
        <f t="shared" si="2"/>
        <v>0</v>
      </c>
      <c r="F44" s="69">
        <f t="shared" si="3"/>
        <v>0</v>
      </c>
      <c r="G44" s="69">
        <f t="shared" si="4"/>
        <v>0</v>
      </c>
      <c r="H44" s="44"/>
      <c r="I44" s="44"/>
      <c r="J44" s="44"/>
      <c r="K44" s="44"/>
      <c r="L44" s="44"/>
      <c r="M44" s="44"/>
      <c r="N44" s="44"/>
      <c r="O44" s="44"/>
      <c r="P44" s="44"/>
    </row>
    <row r="45" spans="1:16" x14ac:dyDescent="0.2">
      <c r="A45" s="69">
        <f t="shared" si="6"/>
        <v>31</v>
      </c>
      <c r="B45" s="88">
        <v>31</v>
      </c>
      <c r="C45" s="69">
        <f t="shared" si="5"/>
        <v>0</v>
      </c>
      <c r="D45" s="69">
        <f t="shared" si="1"/>
        <v>0</v>
      </c>
      <c r="E45" s="69">
        <f t="shared" si="2"/>
        <v>0</v>
      </c>
      <c r="F45" s="69">
        <f t="shared" si="3"/>
        <v>0</v>
      </c>
      <c r="G45" s="69">
        <f t="shared" si="4"/>
        <v>0</v>
      </c>
      <c r="H45" s="44"/>
      <c r="I45" s="44"/>
      <c r="J45" s="44"/>
      <c r="K45" s="44"/>
      <c r="L45" s="44"/>
      <c r="M45" s="44"/>
      <c r="N45" s="44"/>
      <c r="O45" s="44"/>
      <c r="P45" s="44"/>
    </row>
    <row r="46" spans="1:16" x14ac:dyDescent="0.2">
      <c r="A46" s="69">
        <f t="shared" si="6"/>
        <v>32</v>
      </c>
      <c r="B46" s="88">
        <v>32</v>
      </c>
      <c r="C46" s="69">
        <f t="shared" si="5"/>
        <v>0</v>
      </c>
      <c r="D46" s="69">
        <f t="shared" si="1"/>
        <v>0</v>
      </c>
      <c r="E46" s="69">
        <f t="shared" si="2"/>
        <v>0</v>
      </c>
      <c r="F46" s="69">
        <f t="shared" si="3"/>
        <v>0</v>
      </c>
      <c r="G46" s="69">
        <f t="shared" si="4"/>
        <v>0</v>
      </c>
      <c r="H46" s="44"/>
      <c r="I46" s="44"/>
      <c r="J46" s="44"/>
      <c r="K46" s="44"/>
      <c r="L46" s="44"/>
      <c r="M46" s="44"/>
      <c r="N46" s="44"/>
      <c r="O46" s="44"/>
      <c r="P46" s="44"/>
    </row>
    <row r="47" spans="1:16" x14ac:dyDescent="0.2">
      <c r="A47" s="69">
        <f t="shared" si="6"/>
        <v>33</v>
      </c>
      <c r="B47" s="88">
        <v>33</v>
      </c>
      <c r="C47" s="69">
        <f t="shared" si="5"/>
        <v>0</v>
      </c>
      <c r="D47" s="69">
        <f t="shared" si="1"/>
        <v>0</v>
      </c>
      <c r="E47" s="69">
        <f t="shared" si="2"/>
        <v>0</v>
      </c>
      <c r="F47" s="69">
        <f t="shared" si="3"/>
        <v>0</v>
      </c>
      <c r="G47" s="69">
        <f t="shared" si="4"/>
        <v>0</v>
      </c>
      <c r="H47" s="44"/>
      <c r="I47" s="44"/>
      <c r="J47" s="44"/>
      <c r="K47" s="44"/>
      <c r="L47" s="44"/>
      <c r="M47" s="44"/>
      <c r="N47" s="44"/>
      <c r="O47" s="44"/>
      <c r="P47" s="44"/>
    </row>
    <row r="48" spans="1:16" x14ac:dyDescent="0.2">
      <c r="A48" s="69">
        <f t="shared" si="6"/>
        <v>34</v>
      </c>
      <c r="B48" s="88">
        <v>34</v>
      </c>
      <c r="C48" s="69">
        <f t="shared" si="5"/>
        <v>0</v>
      </c>
      <c r="D48" s="69">
        <f t="shared" si="1"/>
        <v>0</v>
      </c>
      <c r="E48" s="69">
        <f t="shared" si="2"/>
        <v>0</v>
      </c>
      <c r="F48" s="69">
        <f t="shared" si="3"/>
        <v>0</v>
      </c>
      <c r="G48" s="69">
        <f t="shared" si="4"/>
        <v>0</v>
      </c>
      <c r="H48" s="44"/>
      <c r="I48" s="44"/>
      <c r="J48" s="44"/>
      <c r="K48" s="44"/>
      <c r="L48" s="44"/>
      <c r="M48" s="44"/>
      <c r="N48" s="44"/>
      <c r="O48" s="44"/>
      <c r="P48" s="44"/>
    </row>
    <row r="49" spans="1:16" x14ac:dyDescent="0.2">
      <c r="A49" s="69">
        <f t="shared" si="6"/>
        <v>35</v>
      </c>
      <c r="B49" s="88">
        <v>35</v>
      </c>
      <c r="C49" s="69">
        <f t="shared" si="5"/>
        <v>0</v>
      </c>
      <c r="D49" s="69">
        <f t="shared" si="1"/>
        <v>0</v>
      </c>
      <c r="E49" s="69">
        <f t="shared" si="2"/>
        <v>0</v>
      </c>
      <c r="F49" s="69">
        <f t="shared" si="3"/>
        <v>0</v>
      </c>
      <c r="G49" s="69">
        <f t="shared" si="4"/>
        <v>0</v>
      </c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2">
      <c r="A50" s="69">
        <f t="shared" si="6"/>
        <v>36</v>
      </c>
      <c r="B50" s="88">
        <v>36</v>
      </c>
      <c r="C50" s="69">
        <f t="shared" si="5"/>
        <v>0</v>
      </c>
      <c r="D50" s="69">
        <f t="shared" si="1"/>
        <v>0</v>
      </c>
      <c r="E50" s="69">
        <f t="shared" si="2"/>
        <v>0</v>
      </c>
      <c r="F50" s="69">
        <f t="shared" si="3"/>
        <v>0</v>
      </c>
      <c r="G50" s="69">
        <f t="shared" si="4"/>
        <v>0</v>
      </c>
      <c r="H50" s="44"/>
      <c r="I50" s="44"/>
      <c r="J50" s="44"/>
      <c r="K50" s="44"/>
      <c r="L50" s="44"/>
      <c r="M50" s="44"/>
      <c r="N50" s="44"/>
      <c r="O50" s="44"/>
      <c r="P50" s="44"/>
    </row>
    <row r="51" spans="1:16" x14ac:dyDescent="0.2">
      <c r="A51" s="69">
        <f t="shared" si="6"/>
        <v>37</v>
      </c>
      <c r="B51" s="88">
        <v>37</v>
      </c>
      <c r="C51" s="69">
        <f t="shared" si="5"/>
        <v>0</v>
      </c>
      <c r="D51" s="69">
        <f t="shared" si="1"/>
        <v>0</v>
      </c>
      <c r="E51" s="69">
        <f t="shared" si="2"/>
        <v>0</v>
      </c>
      <c r="F51" s="69">
        <f t="shared" si="3"/>
        <v>0</v>
      </c>
      <c r="G51" s="69">
        <f t="shared" si="4"/>
        <v>0</v>
      </c>
      <c r="H51" s="44"/>
      <c r="I51" s="44"/>
      <c r="J51" s="44"/>
      <c r="K51" s="44"/>
      <c r="L51" s="44"/>
      <c r="M51" s="44"/>
      <c r="N51" s="44"/>
      <c r="O51" s="44"/>
      <c r="P51" s="44"/>
    </row>
    <row r="52" spans="1:16" x14ac:dyDescent="0.2">
      <c r="A52" s="69">
        <f t="shared" si="6"/>
        <v>38</v>
      </c>
      <c r="B52" s="88">
        <v>38</v>
      </c>
      <c r="C52" s="69">
        <f t="shared" si="5"/>
        <v>0</v>
      </c>
      <c r="D52" s="69">
        <f t="shared" si="1"/>
        <v>0</v>
      </c>
      <c r="E52" s="69">
        <f t="shared" si="2"/>
        <v>0</v>
      </c>
      <c r="F52" s="69">
        <f t="shared" si="3"/>
        <v>0</v>
      </c>
      <c r="G52" s="69">
        <f t="shared" si="4"/>
        <v>0</v>
      </c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2">
      <c r="A53" s="69">
        <f t="shared" si="6"/>
        <v>39</v>
      </c>
      <c r="B53" s="88">
        <v>39</v>
      </c>
      <c r="C53" s="69">
        <f t="shared" si="5"/>
        <v>0</v>
      </c>
      <c r="D53" s="69">
        <f t="shared" si="1"/>
        <v>0</v>
      </c>
      <c r="E53" s="69">
        <f t="shared" si="2"/>
        <v>0</v>
      </c>
      <c r="F53" s="69">
        <f t="shared" si="3"/>
        <v>0</v>
      </c>
      <c r="G53" s="69">
        <f t="shared" si="4"/>
        <v>0</v>
      </c>
      <c r="H53" s="44"/>
      <c r="I53" s="44"/>
      <c r="J53" s="44"/>
      <c r="K53" s="44"/>
      <c r="L53" s="44"/>
      <c r="M53" s="44"/>
      <c r="N53" s="44"/>
      <c r="O53" s="44"/>
      <c r="P53" s="44"/>
    </row>
    <row r="54" spans="1:16" x14ac:dyDescent="0.2">
      <c r="A54" s="69">
        <f t="shared" si="6"/>
        <v>40</v>
      </c>
      <c r="B54" s="88">
        <v>40</v>
      </c>
      <c r="C54" s="69">
        <f t="shared" si="5"/>
        <v>0</v>
      </c>
      <c r="D54" s="69">
        <f t="shared" si="1"/>
        <v>0</v>
      </c>
      <c r="E54" s="69">
        <f t="shared" si="2"/>
        <v>0</v>
      </c>
      <c r="F54" s="69">
        <f t="shared" si="3"/>
        <v>0</v>
      </c>
      <c r="G54" s="69">
        <f t="shared" si="4"/>
        <v>0</v>
      </c>
      <c r="H54" s="44"/>
      <c r="I54" s="44"/>
      <c r="J54" s="44"/>
      <c r="K54" s="44"/>
      <c r="L54" s="44"/>
      <c r="M54" s="44"/>
      <c r="N54" s="44"/>
      <c r="O54" s="44"/>
      <c r="P54" s="44"/>
    </row>
    <row r="55" spans="1:16" x14ac:dyDescent="0.2">
      <c r="A55" s="69">
        <f t="shared" si="6"/>
        <v>41</v>
      </c>
      <c r="B55" s="88">
        <v>41</v>
      </c>
      <c r="C55" s="69">
        <f t="shared" si="5"/>
        <v>0</v>
      </c>
      <c r="D55" s="69">
        <f t="shared" si="1"/>
        <v>0</v>
      </c>
      <c r="E55" s="69">
        <f t="shared" si="2"/>
        <v>0</v>
      </c>
      <c r="F55" s="69">
        <f t="shared" si="3"/>
        <v>0</v>
      </c>
      <c r="G55" s="69">
        <f t="shared" si="4"/>
        <v>0</v>
      </c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2">
      <c r="A56" s="69">
        <f t="shared" si="6"/>
        <v>42</v>
      </c>
      <c r="B56" s="88">
        <v>42</v>
      </c>
      <c r="C56" s="69">
        <f t="shared" si="5"/>
        <v>0</v>
      </c>
      <c r="D56" s="69">
        <f t="shared" si="1"/>
        <v>0</v>
      </c>
      <c r="E56" s="69">
        <f t="shared" si="2"/>
        <v>0</v>
      </c>
      <c r="F56" s="69">
        <f t="shared" si="3"/>
        <v>0</v>
      </c>
      <c r="G56" s="69">
        <f t="shared" si="4"/>
        <v>0</v>
      </c>
      <c r="H56" s="44"/>
      <c r="I56" s="44"/>
      <c r="J56" s="44"/>
      <c r="K56" s="44"/>
      <c r="L56" s="44"/>
      <c r="M56" s="44"/>
      <c r="N56" s="44"/>
      <c r="O56" s="44"/>
      <c r="P56" s="44"/>
    </row>
    <row r="57" spans="1:16" x14ac:dyDescent="0.2">
      <c r="A57" s="69">
        <f t="shared" si="6"/>
        <v>43</v>
      </c>
      <c r="B57" s="88">
        <v>43</v>
      </c>
      <c r="C57" s="69">
        <f t="shared" si="5"/>
        <v>0</v>
      </c>
      <c r="D57" s="69">
        <f t="shared" si="1"/>
        <v>0</v>
      </c>
      <c r="E57" s="69">
        <f t="shared" si="2"/>
        <v>0</v>
      </c>
      <c r="F57" s="69">
        <f t="shared" si="3"/>
        <v>0</v>
      </c>
      <c r="G57" s="69">
        <f t="shared" si="4"/>
        <v>0</v>
      </c>
      <c r="H57" s="44"/>
      <c r="I57" s="44"/>
      <c r="J57" s="44"/>
      <c r="K57" s="44"/>
      <c r="L57" s="44"/>
      <c r="M57" s="44"/>
      <c r="N57" s="44"/>
      <c r="O57" s="44"/>
      <c r="P57" s="44"/>
    </row>
    <row r="58" spans="1:16" x14ac:dyDescent="0.2">
      <c r="A58" s="69">
        <f t="shared" si="6"/>
        <v>44</v>
      </c>
      <c r="B58" s="88">
        <v>44</v>
      </c>
      <c r="C58" s="69">
        <f t="shared" si="5"/>
        <v>0</v>
      </c>
      <c r="D58" s="69">
        <f t="shared" si="1"/>
        <v>0</v>
      </c>
      <c r="E58" s="69">
        <f t="shared" si="2"/>
        <v>0</v>
      </c>
      <c r="F58" s="69">
        <f t="shared" si="3"/>
        <v>0</v>
      </c>
      <c r="G58" s="69">
        <f t="shared" si="4"/>
        <v>0</v>
      </c>
      <c r="H58" s="44"/>
      <c r="I58" s="44"/>
      <c r="J58" s="44"/>
      <c r="K58" s="44"/>
      <c r="L58" s="44"/>
      <c r="M58" s="44"/>
      <c r="N58" s="44"/>
      <c r="O58" s="44"/>
      <c r="P58" s="44"/>
    </row>
    <row r="59" spans="1:16" x14ac:dyDescent="0.2">
      <c r="A59" s="69">
        <f t="shared" si="6"/>
        <v>45</v>
      </c>
      <c r="B59" s="88">
        <v>45</v>
      </c>
      <c r="C59" s="69">
        <f t="shared" si="5"/>
        <v>0</v>
      </c>
      <c r="D59" s="69">
        <f t="shared" si="1"/>
        <v>0</v>
      </c>
      <c r="E59" s="69">
        <f t="shared" si="2"/>
        <v>0</v>
      </c>
      <c r="F59" s="69">
        <f t="shared" si="3"/>
        <v>0</v>
      </c>
      <c r="G59" s="69">
        <f t="shared" si="4"/>
        <v>0</v>
      </c>
      <c r="H59" s="50"/>
      <c r="I59" s="50"/>
      <c r="J59" s="44"/>
      <c r="K59" s="44"/>
      <c r="L59" s="44"/>
      <c r="M59" s="44"/>
      <c r="N59" s="44"/>
      <c r="O59" s="44"/>
      <c r="P59" s="44"/>
    </row>
    <row r="60" spans="1:16" x14ac:dyDescent="0.2">
      <c r="A60" s="69">
        <f t="shared" si="6"/>
        <v>46</v>
      </c>
      <c r="B60" s="88">
        <v>46</v>
      </c>
      <c r="C60" s="69">
        <f t="shared" si="5"/>
        <v>0</v>
      </c>
      <c r="D60" s="69">
        <f t="shared" si="1"/>
        <v>0</v>
      </c>
      <c r="E60" s="69">
        <f t="shared" si="2"/>
        <v>0</v>
      </c>
      <c r="F60" s="69">
        <f t="shared" si="3"/>
        <v>0</v>
      </c>
      <c r="G60" s="69">
        <f t="shared" si="4"/>
        <v>0</v>
      </c>
      <c r="H60" s="44"/>
      <c r="I60" s="44"/>
      <c r="J60" s="44"/>
      <c r="K60" s="44"/>
      <c r="L60" s="44"/>
      <c r="M60" s="44"/>
      <c r="N60" s="44"/>
      <c r="O60" s="44"/>
      <c r="P60" s="44"/>
    </row>
    <row r="61" spans="1:16" x14ac:dyDescent="0.2">
      <c r="A61" s="69">
        <f t="shared" si="6"/>
        <v>47</v>
      </c>
      <c r="B61" s="88">
        <v>47</v>
      </c>
      <c r="C61" s="69">
        <f t="shared" si="5"/>
        <v>0</v>
      </c>
      <c r="D61" s="69">
        <f t="shared" si="1"/>
        <v>0</v>
      </c>
      <c r="E61" s="69">
        <f t="shared" si="2"/>
        <v>0</v>
      </c>
      <c r="F61" s="69">
        <f t="shared" si="3"/>
        <v>0</v>
      </c>
      <c r="G61" s="69">
        <f t="shared" si="4"/>
        <v>0</v>
      </c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2">
      <c r="A62" s="69">
        <f t="shared" si="6"/>
        <v>48</v>
      </c>
      <c r="B62" s="88">
        <v>48</v>
      </c>
      <c r="C62" s="69">
        <f t="shared" si="5"/>
        <v>0</v>
      </c>
      <c r="D62" s="69">
        <f t="shared" si="1"/>
        <v>0</v>
      </c>
      <c r="E62" s="69">
        <f t="shared" si="2"/>
        <v>0</v>
      </c>
      <c r="F62" s="69">
        <f t="shared" si="3"/>
        <v>0</v>
      </c>
      <c r="G62" s="69">
        <f t="shared" si="4"/>
        <v>0</v>
      </c>
      <c r="H62" s="44"/>
      <c r="I62" s="44"/>
      <c r="J62" s="44"/>
      <c r="K62" s="44"/>
      <c r="L62" s="44"/>
      <c r="M62" s="44"/>
      <c r="N62" s="44"/>
      <c r="O62" s="44"/>
      <c r="P62" s="44"/>
    </row>
    <row r="63" spans="1:16" x14ac:dyDescent="0.2">
      <c r="A63" s="69">
        <f t="shared" si="6"/>
        <v>49</v>
      </c>
      <c r="B63" s="88">
        <v>49</v>
      </c>
      <c r="C63" s="69">
        <f t="shared" si="5"/>
        <v>0</v>
      </c>
      <c r="D63" s="69">
        <f t="shared" si="1"/>
        <v>0</v>
      </c>
      <c r="E63" s="69">
        <f t="shared" si="2"/>
        <v>0</v>
      </c>
      <c r="F63" s="69">
        <f t="shared" si="3"/>
        <v>0</v>
      </c>
      <c r="G63" s="69">
        <f t="shared" si="4"/>
        <v>0</v>
      </c>
      <c r="H63" s="44"/>
      <c r="I63" s="44"/>
      <c r="J63" s="44"/>
      <c r="K63" s="44"/>
      <c r="L63" s="44"/>
      <c r="M63" s="44"/>
      <c r="N63" s="44"/>
      <c r="O63" s="44"/>
      <c r="P63" s="44"/>
    </row>
    <row r="64" spans="1:16" x14ac:dyDescent="0.2">
      <c r="A64" s="69">
        <f t="shared" si="6"/>
        <v>50</v>
      </c>
      <c r="B64" s="88">
        <v>50</v>
      </c>
      <c r="C64" s="69">
        <f t="shared" si="5"/>
        <v>0</v>
      </c>
      <c r="D64" s="69">
        <f t="shared" si="1"/>
        <v>0</v>
      </c>
      <c r="E64" s="69">
        <f t="shared" si="2"/>
        <v>0</v>
      </c>
      <c r="F64" s="69">
        <f t="shared" si="3"/>
        <v>0</v>
      </c>
      <c r="G64" s="69">
        <f t="shared" si="4"/>
        <v>0</v>
      </c>
      <c r="H64" s="44"/>
      <c r="I64" s="44"/>
      <c r="J64" s="44"/>
      <c r="K64" s="44"/>
      <c r="L64" s="44"/>
      <c r="M64" s="44"/>
      <c r="N64" s="44"/>
      <c r="O64" s="44"/>
      <c r="P64" s="44"/>
    </row>
    <row r="65" spans="1:16" x14ac:dyDescent="0.2">
      <c r="A65" s="69">
        <f t="shared" si="6"/>
        <v>51</v>
      </c>
      <c r="B65" s="88">
        <v>51</v>
      </c>
      <c r="C65" s="69">
        <f t="shared" si="5"/>
        <v>0</v>
      </c>
      <c r="D65" s="69">
        <f t="shared" si="1"/>
        <v>0</v>
      </c>
      <c r="E65" s="69">
        <f t="shared" si="2"/>
        <v>0</v>
      </c>
      <c r="F65" s="69">
        <f t="shared" si="3"/>
        <v>0</v>
      </c>
      <c r="G65" s="69">
        <f t="shared" si="4"/>
        <v>0</v>
      </c>
      <c r="H65" s="44"/>
      <c r="I65" s="44"/>
      <c r="J65" s="44"/>
      <c r="K65" s="44"/>
      <c r="L65" s="44"/>
      <c r="M65" s="44"/>
      <c r="N65" s="44"/>
      <c r="O65" s="44"/>
      <c r="P65" s="44"/>
    </row>
    <row r="66" spans="1:16" x14ac:dyDescent="0.2">
      <c r="A66" s="69">
        <f t="shared" si="6"/>
        <v>52</v>
      </c>
      <c r="B66" s="88">
        <v>52</v>
      </c>
      <c r="C66" s="69">
        <f t="shared" si="5"/>
        <v>0</v>
      </c>
      <c r="D66" s="69">
        <f t="shared" si="1"/>
        <v>0</v>
      </c>
      <c r="E66" s="69">
        <f t="shared" si="2"/>
        <v>0</v>
      </c>
      <c r="F66" s="69">
        <f t="shared" si="3"/>
        <v>0</v>
      </c>
      <c r="G66" s="69">
        <f t="shared" si="4"/>
        <v>0</v>
      </c>
      <c r="H66" s="44"/>
      <c r="I66" s="44"/>
      <c r="J66" s="44"/>
      <c r="K66" s="44"/>
      <c r="L66" s="44"/>
      <c r="M66" s="44"/>
      <c r="N66" s="44"/>
      <c r="O66" s="44"/>
      <c r="P66" s="44"/>
    </row>
    <row r="67" spans="1:16" x14ac:dyDescent="0.2">
      <c r="A67" s="69">
        <f t="shared" si="6"/>
        <v>53</v>
      </c>
      <c r="B67" s="88">
        <v>53</v>
      </c>
      <c r="C67" s="69">
        <f t="shared" si="5"/>
        <v>0</v>
      </c>
      <c r="D67" s="69">
        <f t="shared" si="1"/>
        <v>0</v>
      </c>
      <c r="E67" s="69">
        <f t="shared" si="2"/>
        <v>0</v>
      </c>
      <c r="F67" s="69">
        <f t="shared" si="3"/>
        <v>0</v>
      </c>
      <c r="G67" s="69">
        <f t="shared" si="4"/>
        <v>0</v>
      </c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2">
      <c r="A68" s="69">
        <f t="shared" si="6"/>
        <v>54</v>
      </c>
      <c r="B68" s="88">
        <v>54</v>
      </c>
      <c r="C68" s="69">
        <f t="shared" si="5"/>
        <v>0</v>
      </c>
      <c r="D68" s="69">
        <f t="shared" si="1"/>
        <v>0</v>
      </c>
      <c r="E68" s="69">
        <f t="shared" si="2"/>
        <v>0</v>
      </c>
      <c r="F68" s="69">
        <f t="shared" si="3"/>
        <v>0</v>
      </c>
      <c r="G68" s="69">
        <f t="shared" si="4"/>
        <v>0</v>
      </c>
      <c r="H68" s="44"/>
      <c r="I68" s="44"/>
      <c r="J68" s="44"/>
      <c r="K68" s="44"/>
      <c r="L68" s="44"/>
      <c r="M68" s="44"/>
      <c r="N68" s="44"/>
      <c r="O68" s="44"/>
      <c r="P68" s="44"/>
    </row>
    <row r="69" spans="1:16" x14ac:dyDescent="0.2">
      <c r="A69" s="69">
        <f t="shared" si="6"/>
        <v>55</v>
      </c>
      <c r="B69" s="88">
        <v>55</v>
      </c>
      <c r="C69" s="69">
        <f t="shared" si="5"/>
        <v>0</v>
      </c>
      <c r="D69" s="69">
        <f t="shared" si="1"/>
        <v>0</v>
      </c>
      <c r="E69" s="69">
        <f t="shared" si="2"/>
        <v>0</v>
      </c>
      <c r="F69" s="69">
        <f t="shared" si="3"/>
        <v>0</v>
      </c>
      <c r="G69" s="69">
        <f t="shared" si="4"/>
        <v>0</v>
      </c>
      <c r="H69" s="44"/>
      <c r="I69" s="44"/>
      <c r="J69" s="44"/>
      <c r="K69" s="44"/>
      <c r="L69" s="44"/>
      <c r="M69" s="44"/>
      <c r="N69" s="44"/>
      <c r="O69" s="44"/>
      <c r="P69" s="44"/>
    </row>
    <row r="70" spans="1:16" x14ac:dyDescent="0.2">
      <c r="A70" s="69">
        <f t="shared" si="6"/>
        <v>56</v>
      </c>
      <c r="B70" s="88">
        <v>56</v>
      </c>
      <c r="C70" s="69">
        <f t="shared" si="5"/>
        <v>0</v>
      </c>
      <c r="D70" s="69">
        <f t="shared" si="1"/>
        <v>0</v>
      </c>
      <c r="E70" s="69">
        <f t="shared" si="2"/>
        <v>0</v>
      </c>
      <c r="F70" s="69">
        <f t="shared" si="3"/>
        <v>0</v>
      </c>
      <c r="G70" s="69">
        <f t="shared" si="4"/>
        <v>0</v>
      </c>
      <c r="H70" s="44"/>
      <c r="I70" s="44"/>
      <c r="J70" s="44"/>
      <c r="K70" s="44"/>
      <c r="L70" s="44"/>
      <c r="M70" s="44"/>
      <c r="N70" s="44"/>
      <c r="O70" s="44"/>
      <c r="P70" s="44"/>
    </row>
    <row r="71" spans="1:16" x14ac:dyDescent="0.2">
      <c r="A71" s="69">
        <f t="shared" si="6"/>
        <v>57</v>
      </c>
      <c r="B71" s="88">
        <v>57</v>
      </c>
      <c r="C71" s="69">
        <f t="shared" si="5"/>
        <v>0</v>
      </c>
      <c r="D71" s="69">
        <f t="shared" si="1"/>
        <v>0</v>
      </c>
      <c r="E71" s="69">
        <f t="shared" si="2"/>
        <v>0</v>
      </c>
      <c r="F71" s="69">
        <f t="shared" si="3"/>
        <v>0</v>
      </c>
      <c r="G71" s="69">
        <f t="shared" si="4"/>
        <v>0</v>
      </c>
      <c r="H71" s="44"/>
      <c r="I71" s="44"/>
      <c r="J71" s="44"/>
      <c r="K71" s="44"/>
      <c r="L71" s="44"/>
      <c r="M71" s="44"/>
      <c r="N71" s="44"/>
      <c r="O71" s="44"/>
      <c r="P71" s="44"/>
    </row>
    <row r="72" spans="1:16" x14ac:dyDescent="0.2">
      <c r="A72" s="69">
        <f t="shared" si="6"/>
        <v>58</v>
      </c>
      <c r="B72" s="88">
        <v>58</v>
      </c>
      <c r="C72" s="69">
        <f t="shared" si="5"/>
        <v>0</v>
      </c>
      <c r="D72" s="69">
        <f t="shared" si="1"/>
        <v>0</v>
      </c>
      <c r="E72" s="69">
        <f t="shared" si="2"/>
        <v>0</v>
      </c>
      <c r="F72" s="69">
        <f t="shared" si="3"/>
        <v>0</v>
      </c>
      <c r="G72" s="69">
        <f t="shared" si="4"/>
        <v>0</v>
      </c>
      <c r="H72" s="44"/>
      <c r="I72" s="44"/>
      <c r="J72" s="44"/>
      <c r="K72" s="44"/>
      <c r="L72" s="44"/>
      <c r="M72" s="44"/>
      <c r="N72" s="44"/>
      <c r="O72" s="44"/>
      <c r="P72" s="44"/>
    </row>
    <row r="73" spans="1:16" x14ac:dyDescent="0.2">
      <c r="A73" s="69">
        <f t="shared" si="6"/>
        <v>59</v>
      </c>
      <c r="B73" s="88">
        <v>59</v>
      </c>
      <c r="C73" s="69">
        <f t="shared" si="5"/>
        <v>0</v>
      </c>
      <c r="D73" s="69">
        <f t="shared" si="1"/>
        <v>0</v>
      </c>
      <c r="E73" s="69">
        <f t="shared" si="2"/>
        <v>0</v>
      </c>
      <c r="F73" s="69">
        <f t="shared" si="3"/>
        <v>0</v>
      </c>
      <c r="G73" s="69">
        <f t="shared" si="4"/>
        <v>0</v>
      </c>
      <c r="H73" s="44"/>
      <c r="I73" s="44"/>
      <c r="J73" s="44"/>
      <c r="K73" s="44"/>
      <c r="L73" s="44"/>
      <c r="M73" s="44"/>
      <c r="N73" s="44"/>
      <c r="O73" s="44"/>
      <c r="P73" s="44"/>
    </row>
    <row r="74" spans="1:16" x14ac:dyDescent="0.2">
      <c r="A74" s="69">
        <f t="shared" si="6"/>
        <v>60</v>
      </c>
      <c r="B74" s="88">
        <f t="shared" ref="B74:B137" si="7">+B73+1</f>
        <v>60</v>
      </c>
      <c r="C74" s="69">
        <f t="shared" si="5"/>
        <v>0</v>
      </c>
      <c r="D74" s="69">
        <f t="shared" si="1"/>
        <v>0</v>
      </c>
      <c r="E74" s="69">
        <f t="shared" si="2"/>
        <v>0</v>
      </c>
      <c r="F74" s="69">
        <f t="shared" si="3"/>
        <v>0</v>
      </c>
      <c r="G74" s="69">
        <f t="shared" si="4"/>
        <v>0</v>
      </c>
      <c r="H74" s="44"/>
      <c r="I74" s="44"/>
      <c r="J74" s="44"/>
      <c r="K74" s="44"/>
      <c r="L74" s="44"/>
      <c r="M74" s="44"/>
      <c r="N74" s="44"/>
      <c r="O74" s="44"/>
      <c r="P74" s="44"/>
    </row>
    <row r="75" spans="1:16" x14ac:dyDescent="0.2">
      <c r="A75" s="69">
        <f t="shared" si="6"/>
        <v>61</v>
      </c>
      <c r="B75" s="88">
        <f t="shared" si="7"/>
        <v>61</v>
      </c>
      <c r="C75" s="69">
        <f t="shared" si="5"/>
        <v>0</v>
      </c>
      <c r="D75" s="69">
        <f t="shared" si="1"/>
        <v>0</v>
      </c>
      <c r="E75" s="69">
        <f t="shared" si="2"/>
        <v>0</v>
      </c>
      <c r="F75" s="69">
        <f t="shared" si="3"/>
        <v>0</v>
      </c>
      <c r="G75" s="69">
        <f t="shared" si="4"/>
        <v>0</v>
      </c>
      <c r="H75" s="44"/>
      <c r="I75" s="44"/>
      <c r="J75" s="44"/>
      <c r="K75" s="44"/>
      <c r="L75" s="44"/>
      <c r="M75" s="44"/>
      <c r="N75" s="44"/>
      <c r="O75" s="44"/>
      <c r="P75" s="44"/>
    </row>
    <row r="76" spans="1:16" x14ac:dyDescent="0.2">
      <c r="A76" s="69">
        <f t="shared" si="6"/>
        <v>62</v>
      </c>
      <c r="B76" s="88">
        <f t="shared" si="7"/>
        <v>62</v>
      </c>
      <c r="C76" s="69">
        <f t="shared" si="5"/>
        <v>0</v>
      </c>
      <c r="D76" s="69">
        <f t="shared" si="1"/>
        <v>0</v>
      </c>
      <c r="E76" s="69">
        <f t="shared" si="2"/>
        <v>0</v>
      </c>
      <c r="F76" s="69">
        <f t="shared" si="3"/>
        <v>0</v>
      </c>
      <c r="G76" s="69">
        <f t="shared" si="4"/>
        <v>0</v>
      </c>
      <c r="H76" s="44"/>
      <c r="I76" s="44"/>
      <c r="J76" s="44"/>
      <c r="K76" s="44"/>
      <c r="L76" s="44"/>
      <c r="M76" s="44"/>
      <c r="N76" s="44"/>
      <c r="O76" s="44"/>
      <c r="P76" s="44"/>
    </row>
    <row r="77" spans="1:16" x14ac:dyDescent="0.2">
      <c r="A77" s="69">
        <f t="shared" si="6"/>
        <v>63</v>
      </c>
      <c r="B77" s="88">
        <f t="shared" si="7"/>
        <v>63</v>
      </c>
      <c r="C77" s="69">
        <f t="shared" si="5"/>
        <v>0</v>
      </c>
      <c r="D77" s="69">
        <f t="shared" si="1"/>
        <v>0</v>
      </c>
      <c r="E77" s="69">
        <f t="shared" si="2"/>
        <v>0</v>
      </c>
      <c r="F77" s="69">
        <f t="shared" si="3"/>
        <v>0</v>
      </c>
      <c r="G77" s="69">
        <f t="shared" si="4"/>
        <v>0</v>
      </c>
      <c r="H77" s="44"/>
      <c r="I77" s="44"/>
      <c r="J77" s="44"/>
      <c r="K77" s="44"/>
      <c r="L77" s="44"/>
      <c r="M77" s="44"/>
      <c r="N77" s="44"/>
      <c r="O77" s="44"/>
      <c r="P77" s="44"/>
    </row>
    <row r="78" spans="1:16" x14ac:dyDescent="0.2">
      <c r="A78" s="69">
        <f t="shared" si="6"/>
        <v>64</v>
      </c>
      <c r="B78" s="88">
        <f t="shared" si="7"/>
        <v>64</v>
      </c>
      <c r="C78" s="69">
        <f t="shared" si="5"/>
        <v>0</v>
      </c>
      <c r="D78" s="69">
        <f t="shared" si="1"/>
        <v>0</v>
      </c>
      <c r="E78" s="69">
        <f t="shared" si="2"/>
        <v>0</v>
      </c>
      <c r="F78" s="69">
        <f t="shared" si="3"/>
        <v>0</v>
      </c>
      <c r="G78" s="69">
        <f t="shared" si="4"/>
        <v>0</v>
      </c>
      <c r="H78" s="44"/>
      <c r="I78" s="44"/>
      <c r="J78" s="44"/>
      <c r="K78" s="44"/>
      <c r="L78" s="44"/>
      <c r="M78" s="44"/>
      <c r="N78" s="44"/>
      <c r="O78" s="44"/>
      <c r="P78" s="44"/>
    </row>
    <row r="79" spans="1:16" x14ac:dyDescent="0.2">
      <c r="A79" s="69">
        <f t="shared" si="6"/>
        <v>65</v>
      </c>
      <c r="B79" s="88">
        <f t="shared" si="7"/>
        <v>65</v>
      </c>
      <c r="C79" s="69">
        <f t="shared" si="5"/>
        <v>0</v>
      </c>
      <c r="D79" s="69">
        <f t="shared" ref="D79:D142" si="8">IF(C79=0,0,IF(PV($G$6,$F$9-B79,-$F$10)&gt;0,PV($G$6,$F$9-B79,-$F$10),0))</f>
        <v>0</v>
      </c>
      <c r="E79" s="69">
        <f t="shared" ref="E79:E142" si="9">IF(C79=0,0,+$F$10)</f>
        <v>0</v>
      </c>
      <c r="F79" s="69">
        <f t="shared" ref="F79:F142" si="10">C79-D79</f>
        <v>0</v>
      </c>
      <c r="G79" s="69">
        <f t="shared" ref="G79:G142" si="11">E79-F79</f>
        <v>0</v>
      </c>
      <c r="H79" s="44"/>
      <c r="I79" s="44"/>
      <c r="J79" s="44"/>
      <c r="K79" s="44"/>
      <c r="L79" s="44"/>
      <c r="M79" s="44"/>
      <c r="N79" s="44"/>
      <c r="O79" s="44"/>
      <c r="P79" s="44"/>
    </row>
    <row r="80" spans="1:16" x14ac:dyDescent="0.2">
      <c r="A80" s="69">
        <f t="shared" si="6"/>
        <v>66</v>
      </c>
      <c r="B80" s="88">
        <f t="shared" si="7"/>
        <v>66</v>
      </c>
      <c r="C80" s="69">
        <f t="shared" ref="C80:C143" si="12">D79</f>
        <v>0</v>
      </c>
      <c r="D80" s="69">
        <f t="shared" si="8"/>
        <v>0</v>
      </c>
      <c r="E80" s="69">
        <f t="shared" si="9"/>
        <v>0</v>
      </c>
      <c r="F80" s="69">
        <f t="shared" si="10"/>
        <v>0</v>
      </c>
      <c r="G80" s="69">
        <f t="shared" si="11"/>
        <v>0</v>
      </c>
      <c r="H80" s="44"/>
      <c r="I80" s="44"/>
      <c r="J80" s="44"/>
      <c r="K80" s="44"/>
      <c r="L80" s="44"/>
      <c r="M80" s="44"/>
      <c r="N80" s="44"/>
      <c r="O80" s="44"/>
      <c r="P80" s="44"/>
    </row>
    <row r="81" spans="1:16" x14ac:dyDescent="0.2">
      <c r="A81" s="69">
        <f t="shared" si="6"/>
        <v>67</v>
      </c>
      <c r="B81" s="88">
        <f t="shared" si="7"/>
        <v>67</v>
      </c>
      <c r="C81" s="69">
        <f t="shared" si="12"/>
        <v>0</v>
      </c>
      <c r="D81" s="69">
        <f t="shared" si="8"/>
        <v>0</v>
      </c>
      <c r="E81" s="69">
        <f t="shared" si="9"/>
        <v>0</v>
      </c>
      <c r="F81" s="69">
        <f t="shared" si="10"/>
        <v>0</v>
      </c>
      <c r="G81" s="69">
        <f t="shared" si="11"/>
        <v>0</v>
      </c>
      <c r="H81" s="44"/>
      <c r="I81" s="44"/>
      <c r="J81" s="44"/>
      <c r="K81" s="44"/>
      <c r="L81" s="44"/>
      <c r="M81" s="44"/>
      <c r="N81" s="44"/>
      <c r="O81" s="44"/>
      <c r="P81" s="44"/>
    </row>
    <row r="82" spans="1:16" x14ac:dyDescent="0.2">
      <c r="A82" s="69">
        <f t="shared" si="6"/>
        <v>68</v>
      </c>
      <c r="B82" s="88">
        <f t="shared" si="7"/>
        <v>68</v>
      </c>
      <c r="C82" s="69">
        <f t="shared" si="12"/>
        <v>0</v>
      </c>
      <c r="D82" s="69">
        <f t="shared" si="8"/>
        <v>0</v>
      </c>
      <c r="E82" s="69">
        <f t="shared" si="9"/>
        <v>0</v>
      </c>
      <c r="F82" s="69">
        <f t="shared" si="10"/>
        <v>0</v>
      </c>
      <c r="G82" s="69">
        <f t="shared" si="11"/>
        <v>0</v>
      </c>
      <c r="H82" s="44"/>
      <c r="I82" s="44"/>
      <c r="J82" s="44"/>
      <c r="K82" s="44"/>
      <c r="L82" s="44"/>
      <c r="M82" s="44"/>
      <c r="N82" s="44"/>
      <c r="O82" s="44"/>
      <c r="P82" s="44"/>
    </row>
    <row r="83" spans="1:16" x14ac:dyDescent="0.2">
      <c r="A83" s="69">
        <f t="shared" si="6"/>
        <v>69</v>
      </c>
      <c r="B83" s="88">
        <f t="shared" si="7"/>
        <v>69</v>
      </c>
      <c r="C83" s="69">
        <f t="shared" si="12"/>
        <v>0</v>
      </c>
      <c r="D83" s="69">
        <f t="shared" si="8"/>
        <v>0</v>
      </c>
      <c r="E83" s="69">
        <f t="shared" si="9"/>
        <v>0</v>
      </c>
      <c r="F83" s="69">
        <f t="shared" si="10"/>
        <v>0</v>
      </c>
      <c r="G83" s="69">
        <f t="shared" si="11"/>
        <v>0</v>
      </c>
      <c r="H83" s="44"/>
      <c r="I83" s="44"/>
      <c r="J83" s="44"/>
      <c r="K83" s="44"/>
      <c r="L83" s="44"/>
      <c r="M83" s="44"/>
      <c r="N83" s="44"/>
      <c r="O83" s="44"/>
      <c r="P83" s="44"/>
    </row>
    <row r="84" spans="1:16" x14ac:dyDescent="0.2">
      <c r="A84" s="69">
        <f t="shared" si="6"/>
        <v>70</v>
      </c>
      <c r="B84" s="88">
        <f t="shared" si="7"/>
        <v>70</v>
      </c>
      <c r="C84" s="69">
        <f t="shared" si="12"/>
        <v>0</v>
      </c>
      <c r="D84" s="69">
        <f t="shared" si="8"/>
        <v>0</v>
      </c>
      <c r="E84" s="69">
        <f t="shared" si="9"/>
        <v>0</v>
      </c>
      <c r="F84" s="69">
        <f t="shared" si="10"/>
        <v>0</v>
      </c>
      <c r="G84" s="69">
        <f t="shared" si="11"/>
        <v>0</v>
      </c>
      <c r="H84" s="44"/>
      <c r="I84" s="44"/>
      <c r="J84" s="44"/>
      <c r="K84" s="44"/>
      <c r="L84" s="44"/>
      <c r="M84" s="44"/>
      <c r="N84" s="44"/>
      <c r="O84" s="44"/>
      <c r="P84" s="44"/>
    </row>
    <row r="85" spans="1:16" x14ac:dyDescent="0.2">
      <c r="A85" s="69">
        <f t="shared" si="6"/>
        <v>71</v>
      </c>
      <c r="B85" s="88">
        <f t="shared" si="7"/>
        <v>71</v>
      </c>
      <c r="C85" s="69">
        <f t="shared" si="12"/>
        <v>0</v>
      </c>
      <c r="D85" s="69">
        <f t="shared" si="8"/>
        <v>0</v>
      </c>
      <c r="E85" s="69">
        <f t="shared" si="9"/>
        <v>0</v>
      </c>
      <c r="F85" s="69">
        <f t="shared" si="10"/>
        <v>0</v>
      </c>
      <c r="G85" s="69">
        <f t="shared" si="11"/>
        <v>0</v>
      </c>
      <c r="H85" s="44"/>
      <c r="I85" s="44"/>
      <c r="J85" s="44"/>
      <c r="K85" s="44"/>
      <c r="L85" s="44"/>
      <c r="M85" s="44"/>
      <c r="N85" s="44"/>
      <c r="O85" s="44"/>
      <c r="P85" s="44"/>
    </row>
    <row r="86" spans="1:16" x14ac:dyDescent="0.2">
      <c r="A86" s="69">
        <f t="shared" si="6"/>
        <v>72</v>
      </c>
      <c r="B86" s="88">
        <f t="shared" si="7"/>
        <v>72</v>
      </c>
      <c r="C86" s="69">
        <f t="shared" si="12"/>
        <v>0</v>
      </c>
      <c r="D86" s="69">
        <f t="shared" si="8"/>
        <v>0</v>
      </c>
      <c r="E86" s="69">
        <f t="shared" si="9"/>
        <v>0</v>
      </c>
      <c r="F86" s="69">
        <f t="shared" si="10"/>
        <v>0</v>
      </c>
      <c r="G86" s="69">
        <f t="shared" si="11"/>
        <v>0</v>
      </c>
      <c r="H86" s="44"/>
      <c r="I86" s="44"/>
      <c r="J86" s="44"/>
      <c r="K86" s="44"/>
      <c r="L86" s="44"/>
      <c r="M86" s="44"/>
      <c r="N86" s="44"/>
      <c r="O86" s="44"/>
      <c r="P86" s="44"/>
    </row>
    <row r="87" spans="1:16" x14ac:dyDescent="0.2">
      <c r="A87" s="69">
        <f t="shared" si="6"/>
        <v>73</v>
      </c>
      <c r="B87" s="88">
        <f t="shared" si="7"/>
        <v>73</v>
      </c>
      <c r="C87" s="69">
        <f t="shared" si="12"/>
        <v>0</v>
      </c>
      <c r="D87" s="69">
        <f t="shared" si="8"/>
        <v>0</v>
      </c>
      <c r="E87" s="69">
        <f t="shared" si="9"/>
        <v>0</v>
      </c>
      <c r="F87" s="69">
        <f t="shared" si="10"/>
        <v>0</v>
      </c>
      <c r="G87" s="69">
        <f t="shared" si="11"/>
        <v>0</v>
      </c>
    </row>
    <row r="88" spans="1:16" x14ac:dyDescent="0.2">
      <c r="A88" s="69">
        <f t="shared" si="6"/>
        <v>74</v>
      </c>
      <c r="B88" s="88">
        <f t="shared" si="7"/>
        <v>74</v>
      </c>
      <c r="C88" s="69">
        <f t="shared" si="12"/>
        <v>0</v>
      </c>
      <c r="D88" s="69">
        <f t="shared" si="8"/>
        <v>0</v>
      </c>
      <c r="E88" s="69">
        <f t="shared" si="9"/>
        <v>0</v>
      </c>
      <c r="F88" s="69">
        <f t="shared" si="10"/>
        <v>0</v>
      </c>
      <c r="G88" s="69">
        <f t="shared" si="11"/>
        <v>0</v>
      </c>
    </row>
    <row r="89" spans="1:16" x14ac:dyDescent="0.2">
      <c r="A89" s="69">
        <f t="shared" si="6"/>
        <v>75</v>
      </c>
      <c r="B89" s="88">
        <f t="shared" si="7"/>
        <v>75</v>
      </c>
      <c r="C89" s="69">
        <f t="shared" si="12"/>
        <v>0</v>
      </c>
      <c r="D89" s="69">
        <f t="shared" si="8"/>
        <v>0</v>
      </c>
      <c r="E89" s="69">
        <f t="shared" si="9"/>
        <v>0</v>
      </c>
      <c r="F89" s="69">
        <f t="shared" si="10"/>
        <v>0</v>
      </c>
      <c r="G89" s="69">
        <f t="shared" si="11"/>
        <v>0</v>
      </c>
    </row>
    <row r="90" spans="1:16" x14ac:dyDescent="0.2">
      <c r="A90" s="69">
        <f t="shared" si="6"/>
        <v>76</v>
      </c>
      <c r="B90" s="88">
        <f t="shared" si="7"/>
        <v>76</v>
      </c>
      <c r="C90" s="69">
        <f t="shared" si="12"/>
        <v>0</v>
      </c>
      <c r="D90" s="69">
        <f t="shared" si="8"/>
        <v>0</v>
      </c>
      <c r="E90" s="69">
        <f t="shared" si="9"/>
        <v>0</v>
      </c>
      <c r="F90" s="69">
        <f t="shared" si="10"/>
        <v>0</v>
      </c>
      <c r="G90" s="69">
        <f t="shared" si="11"/>
        <v>0</v>
      </c>
    </row>
    <row r="91" spans="1:16" x14ac:dyDescent="0.2">
      <c r="A91" s="69">
        <f t="shared" ref="A91:A154" si="13">CEILING((B91/(12/$F$7)),1)</f>
        <v>77</v>
      </c>
      <c r="B91" s="88">
        <f t="shared" si="7"/>
        <v>77</v>
      </c>
      <c r="C91" s="69">
        <f t="shared" si="12"/>
        <v>0</v>
      </c>
      <c r="D91" s="69">
        <f t="shared" si="8"/>
        <v>0</v>
      </c>
      <c r="E91" s="69">
        <f t="shared" si="9"/>
        <v>0</v>
      </c>
      <c r="F91" s="69">
        <f t="shared" si="10"/>
        <v>0</v>
      </c>
      <c r="G91" s="69">
        <f t="shared" si="11"/>
        <v>0</v>
      </c>
    </row>
    <row r="92" spans="1:16" x14ac:dyDescent="0.2">
      <c r="A92" s="69">
        <f t="shared" si="13"/>
        <v>78</v>
      </c>
      <c r="B92" s="88">
        <f t="shared" si="7"/>
        <v>78</v>
      </c>
      <c r="C92" s="69">
        <f t="shared" si="12"/>
        <v>0</v>
      </c>
      <c r="D92" s="69">
        <f t="shared" si="8"/>
        <v>0</v>
      </c>
      <c r="E92" s="69">
        <f t="shared" si="9"/>
        <v>0</v>
      </c>
      <c r="F92" s="69">
        <f t="shared" si="10"/>
        <v>0</v>
      </c>
      <c r="G92" s="69">
        <f t="shared" si="11"/>
        <v>0</v>
      </c>
    </row>
    <row r="93" spans="1:16" x14ac:dyDescent="0.2">
      <c r="A93" s="69">
        <f t="shared" si="13"/>
        <v>79</v>
      </c>
      <c r="B93" s="88">
        <f t="shared" si="7"/>
        <v>79</v>
      </c>
      <c r="C93" s="69">
        <f t="shared" si="12"/>
        <v>0</v>
      </c>
      <c r="D93" s="69">
        <f t="shared" si="8"/>
        <v>0</v>
      </c>
      <c r="E93" s="69">
        <f t="shared" si="9"/>
        <v>0</v>
      </c>
      <c r="F93" s="69">
        <f t="shared" si="10"/>
        <v>0</v>
      </c>
      <c r="G93" s="69">
        <f t="shared" si="11"/>
        <v>0</v>
      </c>
    </row>
    <row r="94" spans="1:16" x14ac:dyDescent="0.2">
      <c r="A94" s="69">
        <f t="shared" si="13"/>
        <v>80</v>
      </c>
      <c r="B94" s="88">
        <f t="shared" si="7"/>
        <v>80</v>
      </c>
      <c r="C94" s="69">
        <f t="shared" si="12"/>
        <v>0</v>
      </c>
      <c r="D94" s="69">
        <f t="shared" si="8"/>
        <v>0</v>
      </c>
      <c r="E94" s="69">
        <f t="shared" si="9"/>
        <v>0</v>
      </c>
      <c r="F94" s="69">
        <f t="shared" si="10"/>
        <v>0</v>
      </c>
      <c r="G94" s="69">
        <f t="shared" si="11"/>
        <v>0</v>
      </c>
    </row>
    <row r="95" spans="1:16" x14ac:dyDescent="0.2">
      <c r="A95" s="69">
        <f t="shared" si="13"/>
        <v>81</v>
      </c>
      <c r="B95" s="88">
        <f t="shared" si="7"/>
        <v>81</v>
      </c>
      <c r="C95" s="69">
        <f t="shared" si="12"/>
        <v>0</v>
      </c>
      <c r="D95" s="69">
        <f t="shared" si="8"/>
        <v>0</v>
      </c>
      <c r="E95" s="69">
        <f t="shared" si="9"/>
        <v>0</v>
      </c>
      <c r="F95" s="69">
        <f t="shared" si="10"/>
        <v>0</v>
      </c>
      <c r="G95" s="69">
        <f t="shared" si="11"/>
        <v>0</v>
      </c>
    </row>
    <row r="96" spans="1:16" x14ac:dyDescent="0.2">
      <c r="A96" s="69">
        <f t="shared" si="13"/>
        <v>82</v>
      </c>
      <c r="B96" s="88">
        <f t="shared" si="7"/>
        <v>82</v>
      </c>
      <c r="C96" s="69">
        <f t="shared" si="12"/>
        <v>0</v>
      </c>
      <c r="D96" s="69">
        <f t="shared" si="8"/>
        <v>0</v>
      </c>
      <c r="E96" s="69">
        <f t="shared" si="9"/>
        <v>0</v>
      </c>
      <c r="F96" s="69">
        <f t="shared" si="10"/>
        <v>0</v>
      </c>
      <c r="G96" s="69">
        <f t="shared" si="11"/>
        <v>0</v>
      </c>
    </row>
    <row r="97" spans="1:7" x14ac:dyDescent="0.2">
      <c r="A97" s="69">
        <f t="shared" si="13"/>
        <v>83</v>
      </c>
      <c r="B97" s="88">
        <f t="shared" si="7"/>
        <v>83</v>
      </c>
      <c r="C97" s="69">
        <f t="shared" si="12"/>
        <v>0</v>
      </c>
      <c r="D97" s="69">
        <f t="shared" si="8"/>
        <v>0</v>
      </c>
      <c r="E97" s="69">
        <f t="shared" si="9"/>
        <v>0</v>
      </c>
      <c r="F97" s="69">
        <f t="shared" si="10"/>
        <v>0</v>
      </c>
      <c r="G97" s="69">
        <f t="shared" si="11"/>
        <v>0</v>
      </c>
    </row>
    <row r="98" spans="1:7" x14ac:dyDescent="0.2">
      <c r="A98" s="69">
        <f t="shared" si="13"/>
        <v>84</v>
      </c>
      <c r="B98" s="88">
        <f t="shared" si="7"/>
        <v>84</v>
      </c>
      <c r="C98" s="69">
        <f t="shared" si="12"/>
        <v>0</v>
      </c>
      <c r="D98" s="69">
        <f t="shared" si="8"/>
        <v>0</v>
      </c>
      <c r="E98" s="69">
        <f t="shared" si="9"/>
        <v>0</v>
      </c>
      <c r="F98" s="69">
        <f t="shared" si="10"/>
        <v>0</v>
      </c>
      <c r="G98" s="69">
        <f t="shared" si="11"/>
        <v>0</v>
      </c>
    </row>
    <row r="99" spans="1:7" x14ac:dyDescent="0.2">
      <c r="A99" s="69">
        <f t="shared" si="13"/>
        <v>85</v>
      </c>
      <c r="B99" s="88">
        <f t="shared" si="7"/>
        <v>85</v>
      </c>
      <c r="C99" s="69">
        <f t="shared" si="12"/>
        <v>0</v>
      </c>
      <c r="D99" s="69">
        <f t="shared" si="8"/>
        <v>0</v>
      </c>
      <c r="E99" s="69">
        <f t="shared" si="9"/>
        <v>0</v>
      </c>
      <c r="F99" s="69">
        <f t="shared" si="10"/>
        <v>0</v>
      </c>
      <c r="G99" s="69">
        <f t="shared" si="11"/>
        <v>0</v>
      </c>
    </row>
    <row r="100" spans="1:7" x14ac:dyDescent="0.2">
      <c r="A100" s="69">
        <f t="shared" si="13"/>
        <v>86</v>
      </c>
      <c r="B100" s="88">
        <f t="shared" si="7"/>
        <v>86</v>
      </c>
      <c r="C100" s="69">
        <f t="shared" si="12"/>
        <v>0</v>
      </c>
      <c r="D100" s="69">
        <f t="shared" si="8"/>
        <v>0</v>
      </c>
      <c r="E100" s="69">
        <f t="shared" si="9"/>
        <v>0</v>
      </c>
      <c r="F100" s="69">
        <f t="shared" si="10"/>
        <v>0</v>
      </c>
      <c r="G100" s="69">
        <f t="shared" si="11"/>
        <v>0</v>
      </c>
    </row>
    <row r="101" spans="1:7" x14ac:dyDescent="0.2">
      <c r="A101" s="69">
        <f t="shared" si="13"/>
        <v>87</v>
      </c>
      <c r="B101" s="88">
        <f t="shared" si="7"/>
        <v>87</v>
      </c>
      <c r="C101" s="69">
        <f t="shared" si="12"/>
        <v>0</v>
      </c>
      <c r="D101" s="69">
        <f t="shared" si="8"/>
        <v>0</v>
      </c>
      <c r="E101" s="69">
        <f t="shared" si="9"/>
        <v>0</v>
      </c>
      <c r="F101" s="69">
        <f t="shared" si="10"/>
        <v>0</v>
      </c>
      <c r="G101" s="69">
        <f t="shared" si="11"/>
        <v>0</v>
      </c>
    </row>
    <row r="102" spans="1:7" x14ac:dyDescent="0.2">
      <c r="A102" s="69">
        <f t="shared" si="13"/>
        <v>88</v>
      </c>
      <c r="B102" s="88">
        <f t="shared" si="7"/>
        <v>88</v>
      </c>
      <c r="C102" s="69">
        <f t="shared" si="12"/>
        <v>0</v>
      </c>
      <c r="D102" s="69">
        <f t="shared" si="8"/>
        <v>0</v>
      </c>
      <c r="E102" s="69">
        <f t="shared" si="9"/>
        <v>0</v>
      </c>
      <c r="F102" s="69">
        <f t="shared" si="10"/>
        <v>0</v>
      </c>
      <c r="G102" s="69">
        <f t="shared" si="11"/>
        <v>0</v>
      </c>
    </row>
    <row r="103" spans="1:7" x14ac:dyDescent="0.2">
      <c r="A103" s="69">
        <f t="shared" si="13"/>
        <v>89</v>
      </c>
      <c r="B103" s="88">
        <f t="shared" si="7"/>
        <v>89</v>
      </c>
      <c r="C103" s="69">
        <f t="shared" si="12"/>
        <v>0</v>
      </c>
      <c r="D103" s="69">
        <f t="shared" si="8"/>
        <v>0</v>
      </c>
      <c r="E103" s="69">
        <f t="shared" si="9"/>
        <v>0</v>
      </c>
      <c r="F103" s="69">
        <f t="shared" si="10"/>
        <v>0</v>
      </c>
      <c r="G103" s="69">
        <f t="shared" si="11"/>
        <v>0</v>
      </c>
    </row>
    <row r="104" spans="1:7" x14ac:dyDescent="0.2">
      <c r="A104" s="69">
        <f t="shared" si="13"/>
        <v>90</v>
      </c>
      <c r="B104" s="88">
        <f t="shared" si="7"/>
        <v>90</v>
      </c>
      <c r="C104" s="69">
        <f t="shared" si="12"/>
        <v>0</v>
      </c>
      <c r="D104" s="69">
        <f t="shared" si="8"/>
        <v>0</v>
      </c>
      <c r="E104" s="69">
        <f t="shared" si="9"/>
        <v>0</v>
      </c>
      <c r="F104" s="69">
        <f t="shared" si="10"/>
        <v>0</v>
      </c>
      <c r="G104" s="69">
        <f t="shared" si="11"/>
        <v>0</v>
      </c>
    </row>
    <row r="105" spans="1:7" x14ac:dyDescent="0.2">
      <c r="A105" s="69">
        <f t="shared" si="13"/>
        <v>91</v>
      </c>
      <c r="B105" s="88">
        <f t="shared" si="7"/>
        <v>91</v>
      </c>
      <c r="C105" s="69">
        <f t="shared" si="12"/>
        <v>0</v>
      </c>
      <c r="D105" s="69">
        <f t="shared" si="8"/>
        <v>0</v>
      </c>
      <c r="E105" s="69">
        <f t="shared" si="9"/>
        <v>0</v>
      </c>
      <c r="F105" s="69">
        <f t="shared" si="10"/>
        <v>0</v>
      </c>
      <c r="G105" s="69">
        <f t="shared" si="11"/>
        <v>0</v>
      </c>
    </row>
    <row r="106" spans="1:7" x14ac:dyDescent="0.2">
      <c r="A106" s="69">
        <f t="shared" si="13"/>
        <v>92</v>
      </c>
      <c r="B106" s="88">
        <f t="shared" si="7"/>
        <v>92</v>
      </c>
      <c r="C106" s="69">
        <f t="shared" si="12"/>
        <v>0</v>
      </c>
      <c r="D106" s="69">
        <f t="shared" si="8"/>
        <v>0</v>
      </c>
      <c r="E106" s="69">
        <f t="shared" si="9"/>
        <v>0</v>
      </c>
      <c r="F106" s="69">
        <f t="shared" si="10"/>
        <v>0</v>
      </c>
      <c r="G106" s="69">
        <f t="shared" si="11"/>
        <v>0</v>
      </c>
    </row>
    <row r="107" spans="1:7" x14ac:dyDescent="0.2">
      <c r="A107" s="69">
        <f t="shared" si="13"/>
        <v>93</v>
      </c>
      <c r="B107" s="88">
        <f t="shared" si="7"/>
        <v>93</v>
      </c>
      <c r="C107" s="69">
        <f t="shared" si="12"/>
        <v>0</v>
      </c>
      <c r="D107" s="69">
        <f t="shared" si="8"/>
        <v>0</v>
      </c>
      <c r="E107" s="69">
        <f t="shared" si="9"/>
        <v>0</v>
      </c>
      <c r="F107" s="69">
        <f t="shared" si="10"/>
        <v>0</v>
      </c>
      <c r="G107" s="69">
        <f t="shared" si="11"/>
        <v>0</v>
      </c>
    </row>
    <row r="108" spans="1:7" x14ac:dyDescent="0.2">
      <c r="A108" s="69">
        <f t="shared" si="13"/>
        <v>94</v>
      </c>
      <c r="B108" s="88">
        <f t="shared" si="7"/>
        <v>94</v>
      </c>
      <c r="C108" s="69">
        <f t="shared" si="12"/>
        <v>0</v>
      </c>
      <c r="D108" s="69">
        <f t="shared" si="8"/>
        <v>0</v>
      </c>
      <c r="E108" s="69">
        <f t="shared" si="9"/>
        <v>0</v>
      </c>
      <c r="F108" s="69">
        <f t="shared" si="10"/>
        <v>0</v>
      </c>
      <c r="G108" s="69">
        <f t="shared" si="11"/>
        <v>0</v>
      </c>
    </row>
    <row r="109" spans="1:7" x14ac:dyDescent="0.2">
      <c r="A109" s="69">
        <f t="shared" si="13"/>
        <v>95</v>
      </c>
      <c r="B109" s="88">
        <f t="shared" si="7"/>
        <v>95</v>
      </c>
      <c r="C109" s="69">
        <f t="shared" si="12"/>
        <v>0</v>
      </c>
      <c r="D109" s="69">
        <f t="shared" si="8"/>
        <v>0</v>
      </c>
      <c r="E109" s="69">
        <f t="shared" si="9"/>
        <v>0</v>
      </c>
      <c r="F109" s="69">
        <f t="shared" si="10"/>
        <v>0</v>
      </c>
      <c r="G109" s="69">
        <f t="shared" si="11"/>
        <v>0</v>
      </c>
    </row>
    <row r="110" spans="1:7" x14ac:dyDescent="0.2">
      <c r="A110" s="69">
        <f t="shared" si="13"/>
        <v>96</v>
      </c>
      <c r="B110" s="88">
        <f t="shared" si="7"/>
        <v>96</v>
      </c>
      <c r="C110" s="69">
        <f t="shared" si="12"/>
        <v>0</v>
      </c>
      <c r="D110" s="69">
        <f t="shared" si="8"/>
        <v>0</v>
      </c>
      <c r="E110" s="69">
        <f t="shared" si="9"/>
        <v>0</v>
      </c>
      <c r="F110" s="69">
        <f t="shared" si="10"/>
        <v>0</v>
      </c>
      <c r="G110" s="69">
        <f t="shared" si="11"/>
        <v>0</v>
      </c>
    </row>
    <row r="111" spans="1:7" x14ac:dyDescent="0.2">
      <c r="A111" s="69">
        <f t="shared" si="13"/>
        <v>97</v>
      </c>
      <c r="B111" s="88">
        <f t="shared" si="7"/>
        <v>97</v>
      </c>
      <c r="C111" s="69">
        <f t="shared" si="12"/>
        <v>0</v>
      </c>
      <c r="D111" s="69">
        <f t="shared" si="8"/>
        <v>0</v>
      </c>
      <c r="E111" s="69">
        <f t="shared" si="9"/>
        <v>0</v>
      </c>
      <c r="F111" s="69">
        <f t="shared" si="10"/>
        <v>0</v>
      </c>
      <c r="G111" s="69">
        <f t="shared" si="11"/>
        <v>0</v>
      </c>
    </row>
    <row r="112" spans="1:7" x14ac:dyDescent="0.2">
      <c r="A112" s="69">
        <f t="shared" si="13"/>
        <v>98</v>
      </c>
      <c r="B112" s="88">
        <f t="shared" si="7"/>
        <v>98</v>
      </c>
      <c r="C112" s="69">
        <f t="shared" si="12"/>
        <v>0</v>
      </c>
      <c r="D112" s="69">
        <f t="shared" si="8"/>
        <v>0</v>
      </c>
      <c r="E112" s="69">
        <f t="shared" si="9"/>
        <v>0</v>
      </c>
      <c r="F112" s="69">
        <f t="shared" si="10"/>
        <v>0</v>
      </c>
      <c r="G112" s="69">
        <f t="shared" si="11"/>
        <v>0</v>
      </c>
    </row>
    <row r="113" spans="1:10" x14ac:dyDescent="0.2">
      <c r="A113" s="69">
        <f t="shared" si="13"/>
        <v>99</v>
      </c>
      <c r="B113" s="88">
        <f t="shared" si="7"/>
        <v>99</v>
      </c>
      <c r="C113" s="69">
        <f t="shared" si="12"/>
        <v>0</v>
      </c>
      <c r="D113" s="69">
        <f t="shared" si="8"/>
        <v>0</v>
      </c>
      <c r="E113" s="69">
        <f t="shared" si="9"/>
        <v>0</v>
      </c>
      <c r="F113" s="69">
        <f t="shared" si="10"/>
        <v>0</v>
      </c>
      <c r="G113" s="69">
        <f t="shared" si="11"/>
        <v>0</v>
      </c>
    </row>
    <row r="114" spans="1:10" x14ac:dyDescent="0.2">
      <c r="A114" s="69">
        <f t="shared" si="13"/>
        <v>100</v>
      </c>
      <c r="B114" s="88">
        <f t="shared" si="7"/>
        <v>100</v>
      </c>
      <c r="C114" s="69">
        <f t="shared" si="12"/>
        <v>0</v>
      </c>
      <c r="D114" s="69">
        <f t="shared" si="8"/>
        <v>0</v>
      </c>
      <c r="E114" s="69">
        <f t="shared" si="9"/>
        <v>0</v>
      </c>
      <c r="F114" s="69">
        <f t="shared" si="10"/>
        <v>0</v>
      </c>
      <c r="G114" s="69">
        <f t="shared" si="11"/>
        <v>0</v>
      </c>
    </row>
    <row r="115" spans="1:10" x14ac:dyDescent="0.2">
      <c r="A115" s="69">
        <f t="shared" si="13"/>
        <v>101</v>
      </c>
      <c r="B115" s="88">
        <f t="shared" si="7"/>
        <v>101</v>
      </c>
      <c r="C115" s="69">
        <f t="shared" si="12"/>
        <v>0</v>
      </c>
      <c r="D115" s="69">
        <f t="shared" si="8"/>
        <v>0</v>
      </c>
      <c r="E115" s="69">
        <f t="shared" si="9"/>
        <v>0</v>
      </c>
      <c r="F115" s="69">
        <f t="shared" si="10"/>
        <v>0</v>
      </c>
      <c r="G115" s="69">
        <f t="shared" si="11"/>
        <v>0</v>
      </c>
    </row>
    <row r="116" spans="1:10" x14ac:dyDescent="0.2">
      <c r="A116" s="69">
        <f t="shared" si="13"/>
        <v>102</v>
      </c>
      <c r="B116" s="88">
        <f t="shared" si="7"/>
        <v>102</v>
      </c>
      <c r="C116" s="69">
        <f t="shared" si="12"/>
        <v>0</v>
      </c>
      <c r="D116" s="69">
        <f t="shared" si="8"/>
        <v>0</v>
      </c>
      <c r="E116" s="69">
        <f t="shared" si="9"/>
        <v>0</v>
      </c>
      <c r="F116" s="69">
        <f t="shared" si="10"/>
        <v>0</v>
      </c>
      <c r="G116" s="69">
        <f t="shared" si="11"/>
        <v>0</v>
      </c>
    </row>
    <row r="117" spans="1:10" x14ac:dyDescent="0.2">
      <c r="A117" s="69">
        <f t="shared" si="13"/>
        <v>103</v>
      </c>
      <c r="B117" s="88">
        <f t="shared" si="7"/>
        <v>103</v>
      </c>
      <c r="C117" s="69">
        <f t="shared" si="12"/>
        <v>0</v>
      </c>
      <c r="D117" s="69">
        <f t="shared" si="8"/>
        <v>0</v>
      </c>
      <c r="E117" s="69">
        <f t="shared" si="9"/>
        <v>0</v>
      </c>
      <c r="F117" s="69">
        <f t="shared" si="10"/>
        <v>0</v>
      </c>
      <c r="G117" s="69">
        <f t="shared" si="11"/>
        <v>0</v>
      </c>
    </row>
    <row r="118" spans="1:10" x14ac:dyDescent="0.2">
      <c r="A118" s="69">
        <f t="shared" si="13"/>
        <v>104</v>
      </c>
      <c r="B118" s="88">
        <f t="shared" si="7"/>
        <v>104</v>
      </c>
      <c r="C118" s="69">
        <f t="shared" si="12"/>
        <v>0</v>
      </c>
      <c r="D118" s="69">
        <f t="shared" si="8"/>
        <v>0</v>
      </c>
      <c r="E118" s="69">
        <f t="shared" si="9"/>
        <v>0</v>
      </c>
      <c r="F118" s="69">
        <f t="shared" si="10"/>
        <v>0</v>
      </c>
      <c r="G118" s="69">
        <f t="shared" si="11"/>
        <v>0</v>
      </c>
    </row>
    <row r="119" spans="1:10" x14ac:dyDescent="0.2">
      <c r="A119" s="69">
        <f t="shared" si="13"/>
        <v>105</v>
      </c>
      <c r="B119" s="88">
        <f t="shared" si="7"/>
        <v>105</v>
      </c>
      <c r="C119" s="69">
        <f t="shared" si="12"/>
        <v>0</v>
      </c>
      <c r="D119" s="69">
        <f t="shared" si="8"/>
        <v>0</v>
      </c>
      <c r="E119" s="69">
        <f t="shared" si="9"/>
        <v>0</v>
      </c>
      <c r="F119" s="69">
        <f t="shared" si="10"/>
        <v>0</v>
      </c>
      <c r="G119" s="69">
        <f t="shared" si="11"/>
        <v>0</v>
      </c>
      <c r="H119" s="69"/>
    </row>
    <row r="120" spans="1:10" x14ac:dyDescent="0.2">
      <c r="A120" s="69">
        <f t="shared" si="13"/>
        <v>106</v>
      </c>
      <c r="B120" s="88">
        <f t="shared" si="7"/>
        <v>106</v>
      </c>
      <c r="C120" s="69">
        <f t="shared" si="12"/>
        <v>0</v>
      </c>
      <c r="D120" s="69">
        <f t="shared" si="8"/>
        <v>0</v>
      </c>
      <c r="E120" s="69">
        <f t="shared" si="9"/>
        <v>0</v>
      </c>
      <c r="F120" s="69">
        <f t="shared" si="10"/>
        <v>0</v>
      </c>
      <c r="G120" s="69">
        <f t="shared" si="11"/>
        <v>0</v>
      </c>
    </row>
    <row r="121" spans="1:10" x14ac:dyDescent="0.2">
      <c r="A121" s="69">
        <f t="shared" si="13"/>
        <v>107</v>
      </c>
      <c r="B121" s="88">
        <f t="shared" si="7"/>
        <v>107</v>
      </c>
      <c r="C121" s="69">
        <f t="shared" si="12"/>
        <v>0</v>
      </c>
      <c r="D121" s="69">
        <f t="shared" si="8"/>
        <v>0</v>
      </c>
      <c r="E121" s="69">
        <f t="shared" si="9"/>
        <v>0</v>
      </c>
      <c r="F121" s="69">
        <f t="shared" si="10"/>
        <v>0</v>
      </c>
      <c r="G121" s="69">
        <f t="shared" si="11"/>
        <v>0</v>
      </c>
      <c r="H121" s="69"/>
    </row>
    <row r="122" spans="1:10" x14ac:dyDescent="0.2">
      <c r="A122" s="69">
        <f t="shared" si="13"/>
        <v>108</v>
      </c>
      <c r="B122" s="88">
        <f t="shared" si="7"/>
        <v>108</v>
      </c>
      <c r="C122" s="69">
        <f t="shared" si="12"/>
        <v>0</v>
      </c>
      <c r="D122" s="69">
        <f t="shared" si="8"/>
        <v>0</v>
      </c>
      <c r="E122" s="69">
        <f t="shared" si="9"/>
        <v>0</v>
      </c>
      <c r="F122" s="69">
        <f t="shared" si="10"/>
        <v>0</v>
      </c>
      <c r="G122" s="69">
        <f t="shared" si="11"/>
        <v>0</v>
      </c>
      <c r="H122" s="69">
        <f>SUM(E15:E122)</f>
        <v>301287.11103302176</v>
      </c>
      <c r="I122" s="69">
        <f>SUM(F15:F122)</f>
        <v>238400</v>
      </c>
      <c r="J122" s="69">
        <f>SUM(G15:G122)</f>
        <v>62887.111033021763</v>
      </c>
    </row>
    <row r="123" spans="1:10" x14ac:dyDescent="0.2">
      <c r="A123" s="69">
        <f t="shared" si="13"/>
        <v>109</v>
      </c>
      <c r="B123" s="88">
        <f t="shared" si="7"/>
        <v>109</v>
      </c>
      <c r="C123" s="69">
        <f t="shared" si="12"/>
        <v>0</v>
      </c>
      <c r="D123" s="69">
        <f t="shared" si="8"/>
        <v>0</v>
      </c>
      <c r="E123" s="69">
        <f t="shared" si="9"/>
        <v>0</v>
      </c>
      <c r="F123" s="69">
        <f t="shared" si="10"/>
        <v>0</v>
      </c>
      <c r="G123" s="69">
        <f t="shared" si="11"/>
        <v>0</v>
      </c>
    </row>
    <row r="124" spans="1:10" x14ac:dyDescent="0.2">
      <c r="A124" s="69">
        <f t="shared" si="13"/>
        <v>110</v>
      </c>
      <c r="B124" s="88">
        <f t="shared" si="7"/>
        <v>110</v>
      </c>
      <c r="C124" s="69">
        <f t="shared" si="12"/>
        <v>0</v>
      </c>
      <c r="D124" s="69">
        <f t="shared" si="8"/>
        <v>0</v>
      </c>
      <c r="E124" s="69">
        <f t="shared" si="9"/>
        <v>0</v>
      </c>
      <c r="F124" s="69">
        <f t="shared" si="10"/>
        <v>0</v>
      </c>
      <c r="G124" s="69">
        <f t="shared" si="11"/>
        <v>0</v>
      </c>
    </row>
    <row r="125" spans="1:10" x14ac:dyDescent="0.2">
      <c r="A125" s="69">
        <f t="shared" si="13"/>
        <v>111</v>
      </c>
      <c r="B125" s="88">
        <f t="shared" si="7"/>
        <v>111</v>
      </c>
      <c r="C125" s="69">
        <f t="shared" si="12"/>
        <v>0</v>
      </c>
      <c r="D125" s="69">
        <f t="shared" si="8"/>
        <v>0</v>
      </c>
      <c r="E125" s="69">
        <f t="shared" si="9"/>
        <v>0</v>
      </c>
      <c r="F125" s="69">
        <f t="shared" si="10"/>
        <v>0</v>
      </c>
      <c r="G125" s="69">
        <f t="shared" si="11"/>
        <v>0</v>
      </c>
    </row>
    <row r="126" spans="1:10" x14ac:dyDescent="0.2">
      <c r="A126" s="69">
        <f t="shared" si="13"/>
        <v>112</v>
      </c>
      <c r="B126" s="88">
        <f t="shared" si="7"/>
        <v>112</v>
      </c>
      <c r="C126" s="69">
        <f t="shared" si="12"/>
        <v>0</v>
      </c>
      <c r="D126" s="69">
        <f t="shared" si="8"/>
        <v>0</v>
      </c>
      <c r="E126" s="69">
        <f t="shared" si="9"/>
        <v>0</v>
      </c>
      <c r="F126" s="69">
        <f t="shared" si="10"/>
        <v>0</v>
      </c>
      <c r="G126" s="69">
        <f t="shared" si="11"/>
        <v>0</v>
      </c>
    </row>
    <row r="127" spans="1:10" x14ac:dyDescent="0.2">
      <c r="A127" s="69">
        <f t="shared" si="13"/>
        <v>113</v>
      </c>
      <c r="B127" s="88">
        <f t="shared" si="7"/>
        <v>113</v>
      </c>
      <c r="C127" s="69">
        <f t="shared" si="12"/>
        <v>0</v>
      </c>
      <c r="D127" s="69">
        <f t="shared" si="8"/>
        <v>0</v>
      </c>
      <c r="E127" s="69">
        <f t="shared" si="9"/>
        <v>0</v>
      </c>
      <c r="F127" s="69">
        <f t="shared" si="10"/>
        <v>0</v>
      </c>
      <c r="G127" s="69">
        <f t="shared" si="11"/>
        <v>0</v>
      </c>
    </row>
    <row r="128" spans="1:10" x14ac:dyDescent="0.2">
      <c r="A128" s="69">
        <f t="shared" si="13"/>
        <v>114</v>
      </c>
      <c r="B128" s="88">
        <f t="shared" si="7"/>
        <v>114</v>
      </c>
      <c r="C128" s="69">
        <f t="shared" si="12"/>
        <v>0</v>
      </c>
      <c r="D128" s="69">
        <f t="shared" si="8"/>
        <v>0</v>
      </c>
      <c r="E128" s="69">
        <f t="shared" si="9"/>
        <v>0</v>
      </c>
      <c r="F128" s="69">
        <f t="shared" si="10"/>
        <v>0</v>
      </c>
      <c r="G128" s="69">
        <f t="shared" si="11"/>
        <v>0</v>
      </c>
    </row>
    <row r="129" spans="1:7" x14ac:dyDescent="0.2">
      <c r="A129" s="69">
        <f t="shared" si="13"/>
        <v>115</v>
      </c>
      <c r="B129" s="88">
        <f t="shared" si="7"/>
        <v>115</v>
      </c>
      <c r="C129" s="69">
        <f t="shared" si="12"/>
        <v>0</v>
      </c>
      <c r="D129" s="69">
        <f t="shared" si="8"/>
        <v>0</v>
      </c>
      <c r="E129" s="69">
        <f t="shared" si="9"/>
        <v>0</v>
      </c>
      <c r="F129" s="69">
        <f t="shared" si="10"/>
        <v>0</v>
      </c>
      <c r="G129" s="69">
        <f t="shared" si="11"/>
        <v>0</v>
      </c>
    </row>
    <row r="130" spans="1:7" x14ac:dyDescent="0.2">
      <c r="A130" s="69">
        <f t="shared" si="13"/>
        <v>116</v>
      </c>
      <c r="B130" s="88">
        <f t="shared" si="7"/>
        <v>116</v>
      </c>
      <c r="C130" s="69">
        <f t="shared" si="12"/>
        <v>0</v>
      </c>
      <c r="D130" s="69">
        <f t="shared" si="8"/>
        <v>0</v>
      </c>
      <c r="E130" s="69">
        <f t="shared" si="9"/>
        <v>0</v>
      </c>
      <c r="F130" s="69">
        <f t="shared" si="10"/>
        <v>0</v>
      </c>
      <c r="G130" s="69">
        <f t="shared" si="11"/>
        <v>0</v>
      </c>
    </row>
    <row r="131" spans="1:7" x14ac:dyDescent="0.2">
      <c r="A131" s="69">
        <f t="shared" si="13"/>
        <v>117</v>
      </c>
      <c r="B131" s="88">
        <f t="shared" si="7"/>
        <v>117</v>
      </c>
      <c r="C131" s="69">
        <f t="shared" si="12"/>
        <v>0</v>
      </c>
      <c r="D131" s="69">
        <f t="shared" si="8"/>
        <v>0</v>
      </c>
      <c r="E131" s="69">
        <f t="shared" si="9"/>
        <v>0</v>
      </c>
      <c r="F131" s="69">
        <f t="shared" si="10"/>
        <v>0</v>
      </c>
      <c r="G131" s="69">
        <f t="shared" si="11"/>
        <v>0</v>
      </c>
    </row>
    <row r="132" spans="1:7" x14ac:dyDescent="0.2">
      <c r="A132" s="69">
        <f t="shared" si="13"/>
        <v>118</v>
      </c>
      <c r="B132" s="88">
        <f t="shared" si="7"/>
        <v>118</v>
      </c>
      <c r="C132" s="69">
        <f t="shared" si="12"/>
        <v>0</v>
      </c>
      <c r="D132" s="69">
        <f t="shared" si="8"/>
        <v>0</v>
      </c>
      <c r="E132" s="69">
        <f t="shared" si="9"/>
        <v>0</v>
      </c>
      <c r="F132" s="69">
        <f t="shared" si="10"/>
        <v>0</v>
      </c>
      <c r="G132" s="69">
        <f t="shared" si="11"/>
        <v>0</v>
      </c>
    </row>
    <row r="133" spans="1:7" x14ac:dyDescent="0.2">
      <c r="A133" s="69">
        <f t="shared" si="13"/>
        <v>119</v>
      </c>
      <c r="B133" s="88">
        <f t="shared" si="7"/>
        <v>119</v>
      </c>
      <c r="C133" s="69">
        <f t="shared" si="12"/>
        <v>0</v>
      </c>
      <c r="D133" s="69">
        <f t="shared" si="8"/>
        <v>0</v>
      </c>
      <c r="E133" s="69">
        <f t="shared" si="9"/>
        <v>0</v>
      </c>
      <c r="F133" s="69">
        <f t="shared" si="10"/>
        <v>0</v>
      </c>
      <c r="G133" s="69">
        <f t="shared" si="11"/>
        <v>0</v>
      </c>
    </row>
    <row r="134" spans="1:7" x14ac:dyDescent="0.2">
      <c r="A134" s="69">
        <f t="shared" si="13"/>
        <v>120</v>
      </c>
      <c r="B134" s="88">
        <f t="shared" si="7"/>
        <v>120</v>
      </c>
      <c r="C134" s="69">
        <f t="shared" si="12"/>
        <v>0</v>
      </c>
      <c r="D134" s="69">
        <f t="shared" si="8"/>
        <v>0</v>
      </c>
      <c r="E134" s="69">
        <f t="shared" si="9"/>
        <v>0</v>
      </c>
      <c r="F134" s="69">
        <f t="shared" si="10"/>
        <v>0</v>
      </c>
      <c r="G134" s="69">
        <f t="shared" si="11"/>
        <v>0</v>
      </c>
    </row>
    <row r="135" spans="1:7" x14ac:dyDescent="0.2">
      <c r="A135" s="69">
        <f t="shared" si="13"/>
        <v>121</v>
      </c>
      <c r="B135" s="88">
        <f t="shared" si="7"/>
        <v>121</v>
      </c>
      <c r="C135" s="69">
        <f t="shared" si="12"/>
        <v>0</v>
      </c>
      <c r="D135" s="69">
        <f t="shared" si="8"/>
        <v>0</v>
      </c>
      <c r="E135" s="69">
        <f t="shared" si="9"/>
        <v>0</v>
      </c>
      <c r="F135" s="69">
        <f t="shared" si="10"/>
        <v>0</v>
      </c>
      <c r="G135" s="69">
        <f t="shared" si="11"/>
        <v>0</v>
      </c>
    </row>
    <row r="136" spans="1:7" x14ac:dyDescent="0.2">
      <c r="A136" s="69">
        <f t="shared" si="13"/>
        <v>122</v>
      </c>
      <c r="B136" s="88">
        <f t="shared" si="7"/>
        <v>122</v>
      </c>
      <c r="C136" s="69">
        <f t="shared" si="12"/>
        <v>0</v>
      </c>
      <c r="D136" s="69">
        <f t="shared" si="8"/>
        <v>0</v>
      </c>
      <c r="E136" s="69">
        <f t="shared" si="9"/>
        <v>0</v>
      </c>
      <c r="F136" s="69">
        <f t="shared" si="10"/>
        <v>0</v>
      </c>
      <c r="G136" s="69">
        <f t="shared" si="11"/>
        <v>0</v>
      </c>
    </row>
    <row r="137" spans="1:7" x14ac:dyDescent="0.2">
      <c r="A137" s="69">
        <f t="shared" si="13"/>
        <v>123</v>
      </c>
      <c r="B137" s="88">
        <f t="shared" si="7"/>
        <v>123</v>
      </c>
      <c r="C137" s="69">
        <f t="shared" si="12"/>
        <v>0</v>
      </c>
      <c r="D137" s="69">
        <f t="shared" si="8"/>
        <v>0</v>
      </c>
      <c r="E137" s="69">
        <f t="shared" si="9"/>
        <v>0</v>
      </c>
      <c r="F137" s="69">
        <f t="shared" si="10"/>
        <v>0</v>
      </c>
      <c r="G137" s="69">
        <f t="shared" si="11"/>
        <v>0</v>
      </c>
    </row>
    <row r="138" spans="1:7" x14ac:dyDescent="0.2">
      <c r="A138" s="69">
        <f t="shared" si="13"/>
        <v>124</v>
      </c>
      <c r="B138" s="88">
        <f t="shared" ref="B138:B201" si="14">+B137+1</f>
        <v>124</v>
      </c>
      <c r="C138" s="69">
        <f t="shared" si="12"/>
        <v>0</v>
      </c>
      <c r="D138" s="69">
        <f t="shared" si="8"/>
        <v>0</v>
      </c>
      <c r="E138" s="69">
        <f t="shared" si="9"/>
        <v>0</v>
      </c>
      <c r="F138" s="69">
        <f t="shared" si="10"/>
        <v>0</v>
      </c>
      <c r="G138" s="69">
        <f t="shared" si="11"/>
        <v>0</v>
      </c>
    </row>
    <row r="139" spans="1:7" x14ac:dyDescent="0.2">
      <c r="A139" s="69">
        <f t="shared" si="13"/>
        <v>125</v>
      </c>
      <c r="B139" s="88">
        <f t="shared" si="14"/>
        <v>125</v>
      </c>
      <c r="C139" s="69">
        <f t="shared" si="12"/>
        <v>0</v>
      </c>
      <c r="D139" s="69">
        <f t="shared" si="8"/>
        <v>0</v>
      </c>
      <c r="E139" s="69">
        <f t="shared" si="9"/>
        <v>0</v>
      </c>
      <c r="F139" s="69">
        <f t="shared" si="10"/>
        <v>0</v>
      </c>
      <c r="G139" s="69">
        <f t="shared" si="11"/>
        <v>0</v>
      </c>
    </row>
    <row r="140" spans="1:7" x14ac:dyDescent="0.2">
      <c r="A140" s="69">
        <f t="shared" si="13"/>
        <v>126</v>
      </c>
      <c r="B140" s="88">
        <f t="shared" si="14"/>
        <v>126</v>
      </c>
      <c r="C140" s="69">
        <f t="shared" si="12"/>
        <v>0</v>
      </c>
      <c r="D140" s="69">
        <f t="shared" si="8"/>
        <v>0</v>
      </c>
      <c r="E140" s="69">
        <f t="shared" si="9"/>
        <v>0</v>
      </c>
      <c r="F140" s="69">
        <f t="shared" si="10"/>
        <v>0</v>
      </c>
      <c r="G140" s="69">
        <f t="shared" si="11"/>
        <v>0</v>
      </c>
    </row>
    <row r="141" spans="1:7" x14ac:dyDescent="0.2">
      <c r="A141" s="69">
        <f t="shared" si="13"/>
        <v>127</v>
      </c>
      <c r="B141" s="88">
        <f t="shared" si="14"/>
        <v>127</v>
      </c>
      <c r="C141" s="69">
        <f t="shared" si="12"/>
        <v>0</v>
      </c>
      <c r="D141" s="69">
        <f t="shared" si="8"/>
        <v>0</v>
      </c>
      <c r="E141" s="69">
        <f t="shared" si="9"/>
        <v>0</v>
      </c>
      <c r="F141" s="69">
        <f t="shared" si="10"/>
        <v>0</v>
      </c>
      <c r="G141" s="69">
        <f t="shared" si="11"/>
        <v>0</v>
      </c>
    </row>
    <row r="142" spans="1:7" x14ac:dyDescent="0.2">
      <c r="A142" s="69">
        <f t="shared" si="13"/>
        <v>128</v>
      </c>
      <c r="B142" s="88">
        <f t="shared" si="14"/>
        <v>128</v>
      </c>
      <c r="C142" s="69">
        <f t="shared" si="12"/>
        <v>0</v>
      </c>
      <c r="D142" s="69">
        <f t="shared" si="8"/>
        <v>0</v>
      </c>
      <c r="E142" s="69">
        <f t="shared" si="9"/>
        <v>0</v>
      </c>
      <c r="F142" s="69">
        <f t="shared" si="10"/>
        <v>0</v>
      </c>
      <c r="G142" s="69">
        <f t="shared" si="11"/>
        <v>0</v>
      </c>
    </row>
    <row r="143" spans="1:7" x14ac:dyDescent="0.2">
      <c r="A143" s="69">
        <f t="shared" si="13"/>
        <v>129</v>
      </c>
      <c r="B143" s="88">
        <f t="shared" si="14"/>
        <v>129</v>
      </c>
      <c r="C143" s="69">
        <f t="shared" si="12"/>
        <v>0</v>
      </c>
      <c r="D143" s="69">
        <f t="shared" ref="D143:D206" si="15">IF(C143=0,0,IF(PV($G$6,$F$9-B143,-$F$10)&gt;0,PV($G$6,$F$9-B143,-$F$10),0))</f>
        <v>0</v>
      </c>
      <c r="E143" s="69">
        <f t="shared" ref="E143:E206" si="16">IF(C143=0,0,+$F$10)</f>
        <v>0</v>
      </c>
      <c r="F143" s="69">
        <f t="shared" ref="F143:F206" si="17">C143-D143</f>
        <v>0</v>
      </c>
      <c r="G143" s="69">
        <f t="shared" ref="G143:G206" si="18">E143-F143</f>
        <v>0</v>
      </c>
    </row>
    <row r="144" spans="1:7" x14ac:dyDescent="0.2">
      <c r="A144" s="69">
        <f t="shared" si="13"/>
        <v>130</v>
      </c>
      <c r="B144" s="88">
        <f t="shared" si="14"/>
        <v>130</v>
      </c>
      <c r="C144" s="69">
        <f t="shared" ref="C144:C207" si="19">D143</f>
        <v>0</v>
      </c>
      <c r="D144" s="69">
        <f t="shared" si="15"/>
        <v>0</v>
      </c>
      <c r="E144" s="69">
        <f t="shared" si="16"/>
        <v>0</v>
      </c>
      <c r="F144" s="69">
        <f t="shared" si="17"/>
        <v>0</v>
      </c>
      <c r="G144" s="69">
        <f t="shared" si="18"/>
        <v>0</v>
      </c>
    </row>
    <row r="145" spans="1:7" x14ac:dyDescent="0.2">
      <c r="A145" s="69">
        <f t="shared" si="13"/>
        <v>131</v>
      </c>
      <c r="B145" s="88">
        <f t="shared" si="14"/>
        <v>131</v>
      </c>
      <c r="C145" s="69">
        <f t="shared" si="19"/>
        <v>0</v>
      </c>
      <c r="D145" s="69">
        <f t="shared" si="15"/>
        <v>0</v>
      </c>
      <c r="E145" s="69">
        <f t="shared" si="16"/>
        <v>0</v>
      </c>
      <c r="F145" s="69">
        <f t="shared" si="17"/>
        <v>0</v>
      </c>
      <c r="G145" s="69">
        <f t="shared" si="18"/>
        <v>0</v>
      </c>
    </row>
    <row r="146" spans="1:7" x14ac:dyDescent="0.2">
      <c r="A146" s="69">
        <f t="shared" si="13"/>
        <v>132</v>
      </c>
      <c r="B146" s="88">
        <f t="shared" si="14"/>
        <v>132</v>
      </c>
      <c r="C146" s="69">
        <f t="shared" si="19"/>
        <v>0</v>
      </c>
      <c r="D146" s="69">
        <f t="shared" si="15"/>
        <v>0</v>
      </c>
      <c r="E146" s="69">
        <f t="shared" si="16"/>
        <v>0</v>
      </c>
      <c r="F146" s="69">
        <f t="shared" si="17"/>
        <v>0</v>
      </c>
      <c r="G146" s="69">
        <f t="shared" si="18"/>
        <v>0</v>
      </c>
    </row>
    <row r="147" spans="1:7" x14ac:dyDescent="0.2">
      <c r="A147" s="69">
        <f t="shared" si="13"/>
        <v>133</v>
      </c>
      <c r="B147" s="88">
        <f t="shared" si="14"/>
        <v>133</v>
      </c>
      <c r="C147" s="69">
        <f t="shared" si="19"/>
        <v>0</v>
      </c>
      <c r="D147" s="69">
        <f t="shared" si="15"/>
        <v>0</v>
      </c>
      <c r="E147" s="69">
        <f t="shared" si="16"/>
        <v>0</v>
      </c>
      <c r="F147" s="69">
        <f t="shared" si="17"/>
        <v>0</v>
      </c>
      <c r="G147" s="69">
        <f t="shared" si="18"/>
        <v>0</v>
      </c>
    </row>
    <row r="148" spans="1:7" x14ac:dyDescent="0.2">
      <c r="A148" s="69">
        <f t="shared" si="13"/>
        <v>134</v>
      </c>
      <c r="B148" s="88">
        <f t="shared" si="14"/>
        <v>134</v>
      </c>
      <c r="C148" s="69">
        <f t="shared" si="19"/>
        <v>0</v>
      </c>
      <c r="D148" s="69">
        <f t="shared" si="15"/>
        <v>0</v>
      </c>
      <c r="E148" s="69">
        <f t="shared" si="16"/>
        <v>0</v>
      </c>
      <c r="F148" s="69">
        <f t="shared" si="17"/>
        <v>0</v>
      </c>
      <c r="G148" s="69">
        <f t="shared" si="18"/>
        <v>0</v>
      </c>
    </row>
    <row r="149" spans="1:7" x14ac:dyDescent="0.2">
      <c r="A149" s="69">
        <f t="shared" si="13"/>
        <v>135</v>
      </c>
      <c r="B149" s="88">
        <f t="shared" si="14"/>
        <v>135</v>
      </c>
      <c r="C149" s="69">
        <f t="shared" si="19"/>
        <v>0</v>
      </c>
      <c r="D149" s="69">
        <f t="shared" si="15"/>
        <v>0</v>
      </c>
      <c r="E149" s="69">
        <f t="shared" si="16"/>
        <v>0</v>
      </c>
      <c r="F149" s="69">
        <f t="shared" si="17"/>
        <v>0</v>
      </c>
      <c r="G149" s="69">
        <f t="shared" si="18"/>
        <v>0</v>
      </c>
    </row>
    <row r="150" spans="1:7" x14ac:dyDescent="0.2">
      <c r="A150" s="69">
        <f t="shared" si="13"/>
        <v>136</v>
      </c>
      <c r="B150" s="88">
        <f t="shared" si="14"/>
        <v>136</v>
      </c>
      <c r="C150" s="69">
        <f t="shared" si="19"/>
        <v>0</v>
      </c>
      <c r="D150" s="69">
        <f t="shared" si="15"/>
        <v>0</v>
      </c>
      <c r="E150" s="69">
        <f t="shared" si="16"/>
        <v>0</v>
      </c>
      <c r="F150" s="69">
        <f t="shared" si="17"/>
        <v>0</v>
      </c>
      <c r="G150" s="69">
        <f t="shared" si="18"/>
        <v>0</v>
      </c>
    </row>
    <row r="151" spans="1:7" x14ac:dyDescent="0.2">
      <c r="A151" s="69">
        <f t="shared" si="13"/>
        <v>137</v>
      </c>
      <c r="B151" s="88">
        <f t="shared" si="14"/>
        <v>137</v>
      </c>
      <c r="C151" s="69">
        <f t="shared" si="19"/>
        <v>0</v>
      </c>
      <c r="D151" s="69">
        <f t="shared" si="15"/>
        <v>0</v>
      </c>
      <c r="E151" s="69">
        <f t="shared" si="16"/>
        <v>0</v>
      </c>
      <c r="F151" s="69">
        <f t="shared" si="17"/>
        <v>0</v>
      </c>
      <c r="G151" s="69">
        <f t="shared" si="18"/>
        <v>0</v>
      </c>
    </row>
    <row r="152" spans="1:7" x14ac:dyDescent="0.2">
      <c r="A152" s="69">
        <f t="shared" si="13"/>
        <v>138</v>
      </c>
      <c r="B152" s="88">
        <f t="shared" si="14"/>
        <v>138</v>
      </c>
      <c r="C152" s="69">
        <f t="shared" si="19"/>
        <v>0</v>
      </c>
      <c r="D152" s="69">
        <f t="shared" si="15"/>
        <v>0</v>
      </c>
      <c r="E152" s="69">
        <f t="shared" si="16"/>
        <v>0</v>
      </c>
      <c r="F152" s="69">
        <f t="shared" si="17"/>
        <v>0</v>
      </c>
      <c r="G152" s="69">
        <f t="shared" si="18"/>
        <v>0</v>
      </c>
    </row>
    <row r="153" spans="1:7" x14ac:dyDescent="0.2">
      <c r="A153" s="69">
        <f t="shared" si="13"/>
        <v>139</v>
      </c>
      <c r="B153" s="88">
        <f t="shared" si="14"/>
        <v>139</v>
      </c>
      <c r="C153" s="69">
        <f t="shared" si="19"/>
        <v>0</v>
      </c>
      <c r="D153" s="69">
        <f t="shared" si="15"/>
        <v>0</v>
      </c>
      <c r="E153" s="69">
        <f t="shared" si="16"/>
        <v>0</v>
      </c>
      <c r="F153" s="69">
        <f t="shared" si="17"/>
        <v>0</v>
      </c>
      <c r="G153" s="69">
        <f t="shared" si="18"/>
        <v>0</v>
      </c>
    </row>
    <row r="154" spans="1:7" x14ac:dyDescent="0.2">
      <c r="A154" s="69">
        <f t="shared" si="13"/>
        <v>140</v>
      </c>
      <c r="B154" s="88">
        <f t="shared" si="14"/>
        <v>140</v>
      </c>
      <c r="C154" s="69">
        <f t="shared" si="19"/>
        <v>0</v>
      </c>
      <c r="D154" s="69">
        <f t="shared" si="15"/>
        <v>0</v>
      </c>
      <c r="E154" s="69">
        <f t="shared" si="16"/>
        <v>0</v>
      </c>
      <c r="F154" s="69">
        <f t="shared" si="17"/>
        <v>0</v>
      </c>
      <c r="G154" s="69">
        <f t="shared" si="18"/>
        <v>0</v>
      </c>
    </row>
    <row r="155" spans="1:7" x14ac:dyDescent="0.2">
      <c r="A155" s="69">
        <f t="shared" ref="A155:A218" si="20">CEILING((B155/(12/$F$7)),1)</f>
        <v>141</v>
      </c>
      <c r="B155" s="88">
        <f t="shared" si="14"/>
        <v>141</v>
      </c>
      <c r="C155" s="69">
        <f t="shared" si="19"/>
        <v>0</v>
      </c>
      <c r="D155" s="69">
        <f t="shared" si="15"/>
        <v>0</v>
      </c>
      <c r="E155" s="69">
        <f t="shared" si="16"/>
        <v>0</v>
      </c>
      <c r="F155" s="69">
        <f t="shared" si="17"/>
        <v>0</v>
      </c>
      <c r="G155" s="69">
        <f t="shared" si="18"/>
        <v>0</v>
      </c>
    </row>
    <row r="156" spans="1:7" x14ac:dyDescent="0.2">
      <c r="A156" s="69">
        <f t="shared" si="20"/>
        <v>142</v>
      </c>
      <c r="B156" s="88">
        <f t="shared" si="14"/>
        <v>142</v>
      </c>
      <c r="C156" s="69">
        <f t="shared" si="19"/>
        <v>0</v>
      </c>
      <c r="D156" s="69">
        <f t="shared" si="15"/>
        <v>0</v>
      </c>
      <c r="E156" s="69">
        <f t="shared" si="16"/>
        <v>0</v>
      </c>
      <c r="F156" s="69">
        <f t="shared" si="17"/>
        <v>0</v>
      </c>
      <c r="G156" s="69">
        <f t="shared" si="18"/>
        <v>0</v>
      </c>
    </row>
    <row r="157" spans="1:7" x14ac:dyDescent="0.2">
      <c r="A157" s="69">
        <f t="shared" si="20"/>
        <v>143</v>
      </c>
      <c r="B157" s="88">
        <f t="shared" si="14"/>
        <v>143</v>
      </c>
      <c r="C157" s="69">
        <f t="shared" si="19"/>
        <v>0</v>
      </c>
      <c r="D157" s="69">
        <f t="shared" si="15"/>
        <v>0</v>
      </c>
      <c r="E157" s="69">
        <f t="shared" si="16"/>
        <v>0</v>
      </c>
      <c r="F157" s="69">
        <f t="shared" si="17"/>
        <v>0</v>
      </c>
      <c r="G157" s="69">
        <f t="shared" si="18"/>
        <v>0</v>
      </c>
    </row>
    <row r="158" spans="1:7" x14ac:dyDescent="0.2">
      <c r="A158" s="69">
        <f t="shared" si="20"/>
        <v>144</v>
      </c>
      <c r="B158" s="88">
        <f t="shared" si="14"/>
        <v>144</v>
      </c>
      <c r="C158" s="69">
        <f t="shared" si="19"/>
        <v>0</v>
      </c>
      <c r="D158" s="69">
        <f t="shared" si="15"/>
        <v>0</v>
      </c>
      <c r="E158" s="69">
        <f t="shared" si="16"/>
        <v>0</v>
      </c>
      <c r="F158" s="69">
        <f t="shared" si="17"/>
        <v>0</v>
      </c>
      <c r="G158" s="69">
        <f t="shared" si="18"/>
        <v>0</v>
      </c>
    </row>
    <row r="159" spans="1:7" x14ac:dyDescent="0.2">
      <c r="A159" s="69">
        <f t="shared" si="20"/>
        <v>145</v>
      </c>
      <c r="B159" s="88">
        <f t="shared" si="14"/>
        <v>145</v>
      </c>
      <c r="C159" s="69">
        <f t="shared" si="19"/>
        <v>0</v>
      </c>
      <c r="D159" s="69">
        <f t="shared" si="15"/>
        <v>0</v>
      </c>
      <c r="E159" s="69">
        <f t="shared" si="16"/>
        <v>0</v>
      </c>
      <c r="F159" s="69">
        <f t="shared" si="17"/>
        <v>0</v>
      </c>
      <c r="G159" s="69">
        <f t="shared" si="18"/>
        <v>0</v>
      </c>
    </row>
    <row r="160" spans="1:7" x14ac:dyDescent="0.2">
      <c r="A160" s="69">
        <f t="shared" si="20"/>
        <v>146</v>
      </c>
      <c r="B160" s="88">
        <f t="shared" si="14"/>
        <v>146</v>
      </c>
      <c r="C160" s="69">
        <f t="shared" si="19"/>
        <v>0</v>
      </c>
      <c r="D160" s="69">
        <f t="shared" si="15"/>
        <v>0</v>
      </c>
      <c r="E160" s="69">
        <f t="shared" si="16"/>
        <v>0</v>
      </c>
      <c r="F160" s="69">
        <f t="shared" si="17"/>
        <v>0</v>
      </c>
      <c r="G160" s="69">
        <f t="shared" si="18"/>
        <v>0</v>
      </c>
    </row>
    <row r="161" spans="1:7" x14ac:dyDescent="0.2">
      <c r="A161" s="69">
        <f t="shared" si="20"/>
        <v>147</v>
      </c>
      <c r="B161" s="88">
        <f t="shared" si="14"/>
        <v>147</v>
      </c>
      <c r="C161" s="69">
        <f t="shared" si="19"/>
        <v>0</v>
      </c>
      <c r="D161" s="69">
        <f t="shared" si="15"/>
        <v>0</v>
      </c>
      <c r="E161" s="69">
        <f t="shared" si="16"/>
        <v>0</v>
      </c>
      <c r="F161" s="69">
        <f t="shared" si="17"/>
        <v>0</v>
      </c>
      <c r="G161" s="69">
        <f t="shared" si="18"/>
        <v>0</v>
      </c>
    </row>
    <row r="162" spans="1:7" x14ac:dyDescent="0.2">
      <c r="A162" s="69">
        <f t="shared" si="20"/>
        <v>148</v>
      </c>
      <c r="B162" s="88">
        <f t="shared" si="14"/>
        <v>148</v>
      </c>
      <c r="C162" s="69">
        <f t="shared" si="19"/>
        <v>0</v>
      </c>
      <c r="D162" s="69">
        <f t="shared" si="15"/>
        <v>0</v>
      </c>
      <c r="E162" s="69">
        <f t="shared" si="16"/>
        <v>0</v>
      </c>
      <c r="F162" s="69">
        <f t="shared" si="17"/>
        <v>0</v>
      </c>
      <c r="G162" s="69">
        <f t="shared" si="18"/>
        <v>0</v>
      </c>
    </row>
    <row r="163" spans="1:7" x14ac:dyDescent="0.2">
      <c r="A163" s="69">
        <f t="shared" si="20"/>
        <v>149</v>
      </c>
      <c r="B163" s="88">
        <f t="shared" si="14"/>
        <v>149</v>
      </c>
      <c r="C163" s="69">
        <f t="shared" si="19"/>
        <v>0</v>
      </c>
      <c r="D163" s="69">
        <f t="shared" si="15"/>
        <v>0</v>
      </c>
      <c r="E163" s="69">
        <f t="shared" si="16"/>
        <v>0</v>
      </c>
      <c r="F163" s="69">
        <f t="shared" si="17"/>
        <v>0</v>
      </c>
      <c r="G163" s="69">
        <f t="shared" si="18"/>
        <v>0</v>
      </c>
    </row>
    <row r="164" spans="1:7" x14ac:dyDescent="0.2">
      <c r="A164" s="69">
        <f t="shared" si="20"/>
        <v>150</v>
      </c>
      <c r="B164" s="88">
        <f t="shared" si="14"/>
        <v>150</v>
      </c>
      <c r="C164" s="69">
        <f t="shared" si="19"/>
        <v>0</v>
      </c>
      <c r="D164" s="69">
        <f t="shared" si="15"/>
        <v>0</v>
      </c>
      <c r="E164" s="69">
        <f t="shared" si="16"/>
        <v>0</v>
      </c>
      <c r="F164" s="69">
        <f t="shared" si="17"/>
        <v>0</v>
      </c>
      <c r="G164" s="69">
        <f t="shared" si="18"/>
        <v>0</v>
      </c>
    </row>
    <row r="165" spans="1:7" x14ac:dyDescent="0.2">
      <c r="A165" s="69">
        <f t="shared" si="20"/>
        <v>151</v>
      </c>
      <c r="B165" s="88">
        <f t="shared" si="14"/>
        <v>151</v>
      </c>
      <c r="C165" s="69">
        <f t="shared" si="19"/>
        <v>0</v>
      </c>
      <c r="D165" s="69">
        <f t="shared" si="15"/>
        <v>0</v>
      </c>
      <c r="E165" s="69">
        <f t="shared" si="16"/>
        <v>0</v>
      </c>
      <c r="F165" s="69">
        <f t="shared" si="17"/>
        <v>0</v>
      </c>
      <c r="G165" s="69">
        <f t="shared" si="18"/>
        <v>0</v>
      </c>
    </row>
    <row r="166" spans="1:7" x14ac:dyDescent="0.2">
      <c r="A166" s="69">
        <f t="shared" si="20"/>
        <v>152</v>
      </c>
      <c r="B166" s="88">
        <f t="shared" si="14"/>
        <v>152</v>
      </c>
      <c r="C166" s="69">
        <f t="shared" si="19"/>
        <v>0</v>
      </c>
      <c r="D166" s="69">
        <f t="shared" si="15"/>
        <v>0</v>
      </c>
      <c r="E166" s="69">
        <f t="shared" si="16"/>
        <v>0</v>
      </c>
      <c r="F166" s="69">
        <f t="shared" si="17"/>
        <v>0</v>
      </c>
      <c r="G166" s="69">
        <f t="shared" si="18"/>
        <v>0</v>
      </c>
    </row>
    <row r="167" spans="1:7" x14ac:dyDescent="0.2">
      <c r="A167" s="69">
        <f t="shared" si="20"/>
        <v>153</v>
      </c>
      <c r="B167" s="88">
        <f t="shared" si="14"/>
        <v>153</v>
      </c>
      <c r="C167" s="69">
        <f t="shared" si="19"/>
        <v>0</v>
      </c>
      <c r="D167" s="69">
        <f t="shared" si="15"/>
        <v>0</v>
      </c>
      <c r="E167" s="69">
        <f t="shared" si="16"/>
        <v>0</v>
      </c>
      <c r="F167" s="69">
        <f t="shared" si="17"/>
        <v>0</v>
      </c>
      <c r="G167" s="69">
        <f t="shared" si="18"/>
        <v>0</v>
      </c>
    </row>
    <row r="168" spans="1:7" x14ac:dyDescent="0.2">
      <c r="A168" s="69">
        <f t="shared" si="20"/>
        <v>154</v>
      </c>
      <c r="B168" s="88">
        <f t="shared" si="14"/>
        <v>154</v>
      </c>
      <c r="C168" s="69">
        <f t="shared" si="19"/>
        <v>0</v>
      </c>
      <c r="D168" s="69">
        <f t="shared" si="15"/>
        <v>0</v>
      </c>
      <c r="E168" s="69">
        <f t="shared" si="16"/>
        <v>0</v>
      </c>
      <c r="F168" s="69">
        <f t="shared" si="17"/>
        <v>0</v>
      </c>
      <c r="G168" s="69">
        <f t="shared" si="18"/>
        <v>0</v>
      </c>
    </row>
    <row r="169" spans="1:7" x14ac:dyDescent="0.2">
      <c r="A169" s="69">
        <f t="shared" si="20"/>
        <v>155</v>
      </c>
      <c r="B169" s="88">
        <f t="shared" si="14"/>
        <v>155</v>
      </c>
      <c r="C169" s="69">
        <f t="shared" si="19"/>
        <v>0</v>
      </c>
      <c r="D169" s="69">
        <f t="shared" si="15"/>
        <v>0</v>
      </c>
      <c r="E169" s="69">
        <f t="shared" si="16"/>
        <v>0</v>
      </c>
      <c r="F169" s="69">
        <f t="shared" si="17"/>
        <v>0</v>
      </c>
      <c r="G169" s="69">
        <f t="shared" si="18"/>
        <v>0</v>
      </c>
    </row>
    <row r="170" spans="1:7" x14ac:dyDescent="0.2">
      <c r="A170" s="69">
        <f t="shared" si="20"/>
        <v>156</v>
      </c>
      <c r="B170" s="88">
        <f t="shared" si="14"/>
        <v>156</v>
      </c>
      <c r="C170" s="69">
        <f t="shared" si="19"/>
        <v>0</v>
      </c>
      <c r="D170" s="69">
        <f t="shared" si="15"/>
        <v>0</v>
      </c>
      <c r="E170" s="69">
        <f t="shared" si="16"/>
        <v>0</v>
      </c>
      <c r="F170" s="69">
        <f t="shared" si="17"/>
        <v>0</v>
      </c>
      <c r="G170" s="69">
        <f t="shared" si="18"/>
        <v>0</v>
      </c>
    </row>
    <row r="171" spans="1:7" x14ac:dyDescent="0.2">
      <c r="A171" s="69">
        <f t="shared" si="20"/>
        <v>157</v>
      </c>
      <c r="B171" s="88">
        <f t="shared" si="14"/>
        <v>157</v>
      </c>
      <c r="C171" s="69">
        <f t="shared" si="19"/>
        <v>0</v>
      </c>
      <c r="D171" s="69">
        <f t="shared" si="15"/>
        <v>0</v>
      </c>
      <c r="E171" s="69">
        <f t="shared" si="16"/>
        <v>0</v>
      </c>
      <c r="F171" s="69">
        <f t="shared" si="17"/>
        <v>0</v>
      </c>
      <c r="G171" s="69">
        <f t="shared" si="18"/>
        <v>0</v>
      </c>
    </row>
    <row r="172" spans="1:7" x14ac:dyDescent="0.2">
      <c r="A172" s="69">
        <f t="shared" si="20"/>
        <v>158</v>
      </c>
      <c r="B172" s="88">
        <f t="shared" si="14"/>
        <v>158</v>
      </c>
      <c r="C172" s="69">
        <f t="shared" si="19"/>
        <v>0</v>
      </c>
      <c r="D172" s="69">
        <f t="shared" si="15"/>
        <v>0</v>
      </c>
      <c r="E172" s="69">
        <f t="shared" si="16"/>
        <v>0</v>
      </c>
      <c r="F172" s="69">
        <f t="shared" si="17"/>
        <v>0</v>
      </c>
      <c r="G172" s="69">
        <f t="shared" si="18"/>
        <v>0</v>
      </c>
    </row>
    <row r="173" spans="1:7" x14ac:dyDescent="0.2">
      <c r="A173" s="69">
        <f t="shared" si="20"/>
        <v>159</v>
      </c>
      <c r="B173" s="88">
        <f t="shared" si="14"/>
        <v>159</v>
      </c>
      <c r="C173" s="69">
        <f t="shared" si="19"/>
        <v>0</v>
      </c>
      <c r="D173" s="69">
        <f t="shared" si="15"/>
        <v>0</v>
      </c>
      <c r="E173" s="69">
        <f t="shared" si="16"/>
        <v>0</v>
      </c>
      <c r="F173" s="69">
        <f t="shared" si="17"/>
        <v>0</v>
      </c>
      <c r="G173" s="69">
        <f t="shared" si="18"/>
        <v>0</v>
      </c>
    </row>
    <row r="174" spans="1:7" x14ac:dyDescent="0.2">
      <c r="A174" s="69">
        <f t="shared" si="20"/>
        <v>160</v>
      </c>
      <c r="B174" s="88">
        <f t="shared" si="14"/>
        <v>160</v>
      </c>
      <c r="C174" s="69">
        <f t="shared" si="19"/>
        <v>0</v>
      </c>
      <c r="D174" s="69">
        <f t="shared" si="15"/>
        <v>0</v>
      </c>
      <c r="E174" s="69">
        <f t="shared" si="16"/>
        <v>0</v>
      </c>
      <c r="F174" s="69">
        <f t="shared" si="17"/>
        <v>0</v>
      </c>
      <c r="G174" s="69">
        <f t="shared" si="18"/>
        <v>0</v>
      </c>
    </row>
    <row r="175" spans="1:7" x14ac:dyDescent="0.2">
      <c r="A175" s="69">
        <f t="shared" si="20"/>
        <v>161</v>
      </c>
      <c r="B175" s="88">
        <f t="shared" si="14"/>
        <v>161</v>
      </c>
      <c r="C175" s="69">
        <f t="shared" si="19"/>
        <v>0</v>
      </c>
      <c r="D175" s="69">
        <f t="shared" si="15"/>
        <v>0</v>
      </c>
      <c r="E175" s="69">
        <f t="shared" si="16"/>
        <v>0</v>
      </c>
      <c r="F175" s="69">
        <f t="shared" si="17"/>
        <v>0</v>
      </c>
      <c r="G175" s="69">
        <f t="shared" si="18"/>
        <v>0</v>
      </c>
    </row>
    <row r="176" spans="1:7" x14ac:dyDescent="0.2">
      <c r="A176" s="69">
        <f t="shared" si="20"/>
        <v>162</v>
      </c>
      <c r="B176" s="88">
        <f t="shared" si="14"/>
        <v>162</v>
      </c>
      <c r="C176" s="69">
        <f t="shared" si="19"/>
        <v>0</v>
      </c>
      <c r="D176" s="69">
        <f t="shared" si="15"/>
        <v>0</v>
      </c>
      <c r="E176" s="69">
        <f t="shared" si="16"/>
        <v>0</v>
      </c>
      <c r="F176" s="69">
        <f t="shared" si="17"/>
        <v>0</v>
      </c>
      <c r="G176" s="69">
        <f t="shared" si="18"/>
        <v>0</v>
      </c>
    </row>
    <row r="177" spans="1:7" x14ac:dyDescent="0.2">
      <c r="A177" s="69">
        <f t="shared" si="20"/>
        <v>163</v>
      </c>
      <c r="B177" s="88">
        <f t="shared" si="14"/>
        <v>163</v>
      </c>
      <c r="C177" s="69">
        <f t="shared" si="19"/>
        <v>0</v>
      </c>
      <c r="D177" s="69">
        <f t="shared" si="15"/>
        <v>0</v>
      </c>
      <c r="E177" s="69">
        <f t="shared" si="16"/>
        <v>0</v>
      </c>
      <c r="F177" s="69">
        <f t="shared" si="17"/>
        <v>0</v>
      </c>
      <c r="G177" s="69">
        <f t="shared" si="18"/>
        <v>0</v>
      </c>
    </row>
    <row r="178" spans="1:7" x14ac:dyDescent="0.2">
      <c r="A178" s="69">
        <f t="shared" si="20"/>
        <v>164</v>
      </c>
      <c r="B178" s="88">
        <f t="shared" si="14"/>
        <v>164</v>
      </c>
      <c r="C178" s="69">
        <f t="shared" si="19"/>
        <v>0</v>
      </c>
      <c r="D178" s="69">
        <f t="shared" si="15"/>
        <v>0</v>
      </c>
      <c r="E178" s="69">
        <f t="shared" si="16"/>
        <v>0</v>
      </c>
      <c r="F178" s="69">
        <f t="shared" si="17"/>
        <v>0</v>
      </c>
      <c r="G178" s="69">
        <f t="shared" si="18"/>
        <v>0</v>
      </c>
    </row>
    <row r="179" spans="1:7" x14ac:dyDescent="0.2">
      <c r="A179" s="69">
        <f t="shared" si="20"/>
        <v>165</v>
      </c>
      <c r="B179" s="88">
        <f t="shared" si="14"/>
        <v>165</v>
      </c>
      <c r="C179" s="69">
        <f t="shared" si="19"/>
        <v>0</v>
      </c>
      <c r="D179" s="69">
        <f t="shared" si="15"/>
        <v>0</v>
      </c>
      <c r="E179" s="69">
        <f t="shared" si="16"/>
        <v>0</v>
      </c>
      <c r="F179" s="69">
        <f t="shared" si="17"/>
        <v>0</v>
      </c>
      <c r="G179" s="69">
        <f t="shared" si="18"/>
        <v>0</v>
      </c>
    </row>
    <row r="180" spans="1:7" x14ac:dyDescent="0.2">
      <c r="A180" s="69">
        <f t="shared" si="20"/>
        <v>166</v>
      </c>
      <c r="B180" s="88">
        <f t="shared" si="14"/>
        <v>166</v>
      </c>
      <c r="C180" s="69">
        <f t="shared" si="19"/>
        <v>0</v>
      </c>
      <c r="D180" s="69">
        <f t="shared" si="15"/>
        <v>0</v>
      </c>
      <c r="E180" s="69">
        <f t="shared" si="16"/>
        <v>0</v>
      </c>
      <c r="F180" s="69">
        <f t="shared" si="17"/>
        <v>0</v>
      </c>
      <c r="G180" s="69">
        <f t="shared" si="18"/>
        <v>0</v>
      </c>
    </row>
    <row r="181" spans="1:7" x14ac:dyDescent="0.2">
      <c r="A181" s="69">
        <f t="shared" si="20"/>
        <v>167</v>
      </c>
      <c r="B181" s="88">
        <f t="shared" si="14"/>
        <v>167</v>
      </c>
      <c r="C181" s="69">
        <f t="shared" si="19"/>
        <v>0</v>
      </c>
      <c r="D181" s="69">
        <f t="shared" si="15"/>
        <v>0</v>
      </c>
      <c r="E181" s="69">
        <f t="shared" si="16"/>
        <v>0</v>
      </c>
      <c r="F181" s="69">
        <f t="shared" si="17"/>
        <v>0</v>
      </c>
      <c r="G181" s="69">
        <f t="shared" si="18"/>
        <v>0</v>
      </c>
    </row>
    <row r="182" spans="1:7" x14ac:dyDescent="0.2">
      <c r="A182" s="69">
        <f t="shared" si="20"/>
        <v>168</v>
      </c>
      <c r="B182" s="88">
        <f t="shared" si="14"/>
        <v>168</v>
      </c>
      <c r="C182" s="69">
        <f t="shared" si="19"/>
        <v>0</v>
      </c>
      <c r="D182" s="69">
        <f t="shared" si="15"/>
        <v>0</v>
      </c>
      <c r="E182" s="69">
        <f t="shared" si="16"/>
        <v>0</v>
      </c>
      <c r="F182" s="69">
        <f t="shared" si="17"/>
        <v>0</v>
      </c>
      <c r="G182" s="69">
        <f t="shared" si="18"/>
        <v>0</v>
      </c>
    </row>
    <row r="183" spans="1:7" x14ac:dyDescent="0.2">
      <c r="A183" s="69">
        <f t="shared" si="20"/>
        <v>169</v>
      </c>
      <c r="B183" s="88">
        <f t="shared" si="14"/>
        <v>169</v>
      </c>
      <c r="C183" s="69">
        <f t="shared" si="19"/>
        <v>0</v>
      </c>
      <c r="D183" s="69">
        <f t="shared" si="15"/>
        <v>0</v>
      </c>
      <c r="E183" s="69">
        <f t="shared" si="16"/>
        <v>0</v>
      </c>
      <c r="F183" s="69">
        <f t="shared" si="17"/>
        <v>0</v>
      </c>
      <c r="G183" s="69">
        <f t="shared" si="18"/>
        <v>0</v>
      </c>
    </row>
    <row r="184" spans="1:7" x14ac:dyDescent="0.2">
      <c r="A184" s="69">
        <f t="shared" si="20"/>
        <v>170</v>
      </c>
      <c r="B184" s="88">
        <f t="shared" si="14"/>
        <v>170</v>
      </c>
      <c r="C184" s="69">
        <f t="shared" si="19"/>
        <v>0</v>
      </c>
      <c r="D184" s="69">
        <f t="shared" si="15"/>
        <v>0</v>
      </c>
      <c r="E184" s="69">
        <f t="shared" si="16"/>
        <v>0</v>
      </c>
      <c r="F184" s="69">
        <f t="shared" si="17"/>
        <v>0</v>
      </c>
      <c r="G184" s="69">
        <f t="shared" si="18"/>
        <v>0</v>
      </c>
    </row>
    <row r="185" spans="1:7" x14ac:dyDescent="0.2">
      <c r="A185" s="69">
        <f t="shared" si="20"/>
        <v>171</v>
      </c>
      <c r="B185" s="88">
        <f t="shared" si="14"/>
        <v>171</v>
      </c>
      <c r="C185" s="69">
        <f t="shared" si="19"/>
        <v>0</v>
      </c>
      <c r="D185" s="69">
        <f t="shared" si="15"/>
        <v>0</v>
      </c>
      <c r="E185" s="69">
        <f t="shared" si="16"/>
        <v>0</v>
      </c>
      <c r="F185" s="69">
        <f t="shared" si="17"/>
        <v>0</v>
      </c>
      <c r="G185" s="69">
        <f t="shared" si="18"/>
        <v>0</v>
      </c>
    </row>
    <row r="186" spans="1:7" x14ac:dyDescent="0.2">
      <c r="A186" s="69">
        <f t="shared" si="20"/>
        <v>172</v>
      </c>
      <c r="B186" s="88">
        <f t="shared" si="14"/>
        <v>172</v>
      </c>
      <c r="C186" s="69">
        <f t="shared" si="19"/>
        <v>0</v>
      </c>
      <c r="D186" s="69">
        <f t="shared" si="15"/>
        <v>0</v>
      </c>
      <c r="E186" s="69">
        <f t="shared" si="16"/>
        <v>0</v>
      </c>
      <c r="F186" s="69">
        <f t="shared" si="17"/>
        <v>0</v>
      </c>
      <c r="G186" s="69">
        <f t="shared" si="18"/>
        <v>0</v>
      </c>
    </row>
    <row r="187" spans="1:7" x14ac:dyDescent="0.2">
      <c r="A187" s="69">
        <f t="shared" si="20"/>
        <v>173</v>
      </c>
      <c r="B187" s="88">
        <f t="shared" si="14"/>
        <v>173</v>
      </c>
      <c r="C187" s="69">
        <f t="shared" si="19"/>
        <v>0</v>
      </c>
      <c r="D187" s="69">
        <f t="shared" si="15"/>
        <v>0</v>
      </c>
      <c r="E187" s="69">
        <f t="shared" si="16"/>
        <v>0</v>
      </c>
      <c r="F187" s="69">
        <f t="shared" si="17"/>
        <v>0</v>
      </c>
      <c r="G187" s="69">
        <f t="shared" si="18"/>
        <v>0</v>
      </c>
    </row>
    <row r="188" spans="1:7" x14ac:dyDescent="0.2">
      <c r="A188" s="69">
        <f t="shared" si="20"/>
        <v>174</v>
      </c>
      <c r="B188" s="88">
        <f t="shared" si="14"/>
        <v>174</v>
      </c>
      <c r="C188" s="69">
        <f t="shared" si="19"/>
        <v>0</v>
      </c>
      <c r="D188" s="69">
        <f t="shared" si="15"/>
        <v>0</v>
      </c>
      <c r="E188" s="69">
        <f t="shared" si="16"/>
        <v>0</v>
      </c>
      <c r="F188" s="69">
        <f t="shared" si="17"/>
        <v>0</v>
      </c>
      <c r="G188" s="69">
        <f t="shared" si="18"/>
        <v>0</v>
      </c>
    </row>
    <row r="189" spans="1:7" x14ac:dyDescent="0.2">
      <c r="A189" s="69">
        <f t="shared" si="20"/>
        <v>175</v>
      </c>
      <c r="B189" s="88">
        <f t="shared" si="14"/>
        <v>175</v>
      </c>
      <c r="C189" s="69">
        <f t="shared" si="19"/>
        <v>0</v>
      </c>
      <c r="D189" s="69">
        <f t="shared" si="15"/>
        <v>0</v>
      </c>
      <c r="E189" s="69">
        <f t="shared" si="16"/>
        <v>0</v>
      </c>
      <c r="F189" s="69">
        <f t="shared" si="17"/>
        <v>0</v>
      </c>
      <c r="G189" s="69">
        <f t="shared" si="18"/>
        <v>0</v>
      </c>
    </row>
    <row r="190" spans="1:7" x14ac:dyDescent="0.2">
      <c r="A190" s="69">
        <f t="shared" si="20"/>
        <v>176</v>
      </c>
      <c r="B190" s="88">
        <f t="shared" si="14"/>
        <v>176</v>
      </c>
      <c r="C190" s="69">
        <f t="shared" si="19"/>
        <v>0</v>
      </c>
      <c r="D190" s="69">
        <f t="shared" si="15"/>
        <v>0</v>
      </c>
      <c r="E190" s="69">
        <f t="shared" si="16"/>
        <v>0</v>
      </c>
      <c r="F190" s="69">
        <f t="shared" si="17"/>
        <v>0</v>
      </c>
      <c r="G190" s="69">
        <f t="shared" si="18"/>
        <v>0</v>
      </c>
    </row>
    <row r="191" spans="1:7" x14ac:dyDescent="0.2">
      <c r="A191" s="69">
        <f t="shared" si="20"/>
        <v>177</v>
      </c>
      <c r="B191" s="88">
        <f t="shared" si="14"/>
        <v>177</v>
      </c>
      <c r="C191" s="69">
        <f t="shared" si="19"/>
        <v>0</v>
      </c>
      <c r="D191" s="69">
        <f t="shared" si="15"/>
        <v>0</v>
      </c>
      <c r="E191" s="69">
        <f t="shared" si="16"/>
        <v>0</v>
      </c>
      <c r="F191" s="69">
        <f t="shared" si="17"/>
        <v>0</v>
      </c>
      <c r="G191" s="69">
        <f t="shared" si="18"/>
        <v>0</v>
      </c>
    </row>
    <row r="192" spans="1:7" x14ac:dyDescent="0.2">
      <c r="A192" s="69">
        <f t="shared" si="20"/>
        <v>178</v>
      </c>
      <c r="B192" s="88">
        <f t="shared" si="14"/>
        <v>178</v>
      </c>
      <c r="C192" s="69">
        <f t="shared" si="19"/>
        <v>0</v>
      </c>
      <c r="D192" s="69">
        <f t="shared" si="15"/>
        <v>0</v>
      </c>
      <c r="E192" s="69">
        <f t="shared" si="16"/>
        <v>0</v>
      </c>
      <c r="F192" s="69">
        <f t="shared" si="17"/>
        <v>0</v>
      </c>
      <c r="G192" s="69">
        <f t="shared" si="18"/>
        <v>0</v>
      </c>
    </row>
    <row r="193" spans="1:7" x14ac:dyDescent="0.2">
      <c r="A193" s="69">
        <f t="shared" si="20"/>
        <v>179</v>
      </c>
      <c r="B193" s="88">
        <f t="shared" si="14"/>
        <v>179</v>
      </c>
      <c r="C193" s="69">
        <f t="shared" si="19"/>
        <v>0</v>
      </c>
      <c r="D193" s="69">
        <f t="shared" si="15"/>
        <v>0</v>
      </c>
      <c r="E193" s="69">
        <f t="shared" si="16"/>
        <v>0</v>
      </c>
      <c r="F193" s="69">
        <f t="shared" si="17"/>
        <v>0</v>
      </c>
      <c r="G193" s="69">
        <f t="shared" si="18"/>
        <v>0</v>
      </c>
    </row>
    <row r="194" spans="1:7" x14ac:dyDescent="0.2">
      <c r="A194" s="69">
        <f t="shared" si="20"/>
        <v>180</v>
      </c>
      <c r="B194" s="88">
        <f t="shared" si="14"/>
        <v>180</v>
      </c>
      <c r="C194" s="69">
        <f t="shared" si="19"/>
        <v>0</v>
      </c>
      <c r="D194" s="69">
        <f t="shared" si="15"/>
        <v>0</v>
      </c>
      <c r="E194" s="69">
        <f t="shared" si="16"/>
        <v>0</v>
      </c>
      <c r="F194" s="69">
        <f t="shared" si="17"/>
        <v>0</v>
      </c>
      <c r="G194" s="69">
        <f t="shared" si="18"/>
        <v>0</v>
      </c>
    </row>
    <row r="195" spans="1:7" x14ac:dyDescent="0.2">
      <c r="A195" s="69">
        <f t="shared" si="20"/>
        <v>181</v>
      </c>
      <c r="B195" s="88">
        <f t="shared" si="14"/>
        <v>181</v>
      </c>
      <c r="C195" s="69">
        <f t="shared" si="19"/>
        <v>0</v>
      </c>
      <c r="D195" s="69">
        <f t="shared" si="15"/>
        <v>0</v>
      </c>
      <c r="E195" s="69">
        <f t="shared" si="16"/>
        <v>0</v>
      </c>
      <c r="F195" s="69">
        <f t="shared" si="17"/>
        <v>0</v>
      </c>
      <c r="G195" s="69">
        <f t="shared" si="18"/>
        <v>0</v>
      </c>
    </row>
    <row r="196" spans="1:7" x14ac:dyDescent="0.2">
      <c r="A196" s="69">
        <f t="shared" si="20"/>
        <v>182</v>
      </c>
      <c r="B196" s="88">
        <f t="shared" si="14"/>
        <v>182</v>
      </c>
      <c r="C196" s="69">
        <f t="shared" si="19"/>
        <v>0</v>
      </c>
      <c r="D196" s="69">
        <f t="shared" si="15"/>
        <v>0</v>
      </c>
      <c r="E196" s="69">
        <f t="shared" si="16"/>
        <v>0</v>
      </c>
      <c r="F196" s="69">
        <f t="shared" si="17"/>
        <v>0</v>
      </c>
      <c r="G196" s="69">
        <f t="shared" si="18"/>
        <v>0</v>
      </c>
    </row>
    <row r="197" spans="1:7" x14ac:dyDescent="0.2">
      <c r="A197" s="69">
        <f t="shared" si="20"/>
        <v>183</v>
      </c>
      <c r="B197" s="88">
        <f t="shared" si="14"/>
        <v>183</v>
      </c>
      <c r="C197" s="69">
        <f t="shared" si="19"/>
        <v>0</v>
      </c>
      <c r="D197" s="69">
        <f t="shared" si="15"/>
        <v>0</v>
      </c>
      <c r="E197" s="69">
        <f t="shared" si="16"/>
        <v>0</v>
      </c>
      <c r="F197" s="69">
        <f t="shared" si="17"/>
        <v>0</v>
      </c>
      <c r="G197" s="69">
        <f t="shared" si="18"/>
        <v>0</v>
      </c>
    </row>
    <row r="198" spans="1:7" x14ac:dyDescent="0.2">
      <c r="A198" s="69">
        <f t="shared" si="20"/>
        <v>184</v>
      </c>
      <c r="B198" s="88">
        <f t="shared" si="14"/>
        <v>184</v>
      </c>
      <c r="C198" s="69">
        <f t="shared" si="19"/>
        <v>0</v>
      </c>
      <c r="D198" s="69">
        <f t="shared" si="15"/>
        <v>0</v>
      </c>
      <c r="E198" s="69">
        <f t="shared" si="16"/>
        <v>0</v>
      </c>
      <c r="F198" s="69">
        <f t="shared" si="17"/>
        <v>0</v>
      </c>
      <c r="G198" s="69">
        <f t="shared" si="18"/>
        <v>0</v>
      </c>
    </row>
    <row r="199" spans="1:7" x14ac:dyDescent="0.2">
      <c r="A199" s="69">
        <f t="shared" si="20"/>
        <v>185</v>
      </c>
      <c r="B199" s="88">
        <f t="shared" si="14"/>
        <v>185</v>
      </c>
      <c r="C199" s="69">
        <f t="shared" si="19"/>
        <v>0</v>
      </c>
      <c r="D199" s="69">
        <f t="shared" si="15"/>
        <v>0</v>
      </c>
      <c r="E199" s="69">
        <f t="shared" si="16"/>
        <v>0</v>
      </c>
      <c r="F199" s="69">
        <f t="shared" si="17"/>
        <v>0</v>
      </c>
      <c r="G199" s="69">
        <f t="shared" si="18"/>
        <v>0</v>
      </c>
    </row>
    <row r="200" spans="1:7" x14ac:dyDescent="0.2">
      <c r="A200" s="69">
        <f t="shared" si="20"/>
        <v>186</v>
      </c>
      <c r="B200" s="88">
        <f t="shared" si="14"/>
        <v>186</v>
      </c>
      <c r="C200" s="69">
        <f t="shared" si="19"/>
        <v>0</v>
      </c>
      <c r="D200" s="69">
        <f t="shared" si="15"/>
        <v>0</v>
      </c>
      <c r="E200" s="69">
        <f t="shared" si="16"/>
        <v>0</v>
      </c>
      <c r="F200" s="69">
        <f t="shared" si="17"/>
        <v>0</v>
      </c>
      <c r="G200" s="69">
        <f t="shared" si="18"/>
        <v>0</v>
      </c>
    </row>
    <row r="201" spans="1:7" x14ac:dyDescent="0.2">
      <c r="A201" s="69">
        <f t="shared" si="20"/>
        <v>187</v>
      </c>
      <c r="B201" s="88">
        <f t="shared" si="14"/>
        <v>187</v>
      </c>
      <c r="C201" s="69">
        <f t="shared" si="19"/>
        <v>0</v>
      </c>
      <c r="D201" s="69">
        <f t="shared" si="15"/>
        <v>0</v>
      </c>
      <c r="E201" s="69">
        <f t="shared" si="16"/>
        <v>0</v>
      </c>
      <c r="F201" s="69">
        <f t="shared" si="17"/>
        <v>0</v>
      </c>
      <c r="G201" s="69">
        <f t="shared" si="18"/>
        <v>0</v>
      </c>
    </row>
    <row r="202" spans="1:7" x14ac:dyDescent="0.2">
      <c r="A202" s="69">
        <f t="shared" si="20"/>
        <v>188</v>
      </c>
      <c r="B202" s="88">
        <f t="shared" ref="B202:B265" si="21">+B201+1</f>
        <v>188</v>
      </c>
      <c r="C202" s="69">
        <f t="shared" si="19"/>
        <v>0</v>
      </c>
      <c r="D202" s="69">
        <f t="shared" si="15"/>
        <v>0</v>
      </c>
      <c r="E202" s="69">
        <f t="shared" si="16"/>
        <v>0</v>
      </c>
      <c r="F202" s="69">
        <f t="shared" si="17"/>
        <v>0</v>
      </c>
      <c r="G202" s="69">
        <f t="shared" si="18"/>
        <v>0</v>
      </c>
    </row>
    <row r="203" spans="1:7" x14ac:dyDescent="0.2">
      <c r="A203" s="69">
        <f t="shared" si="20"/>
        <v>189</v>
      </c>
      <c r="B203" s="88">
        <f t="shared" si="21"/>
        <v>189</v>
      </c>
      <c r="C203" s="69">
        <f t="shared" si="19"/>
        <v>0</v>
      </c>
      <c r="D203" s="69">
        <f t="shared" si="15"/>
        <v>0</v>
      </c>
      <c r="E203" s="69">
        <f t="shared" si="16"/>
        <v>0</v>
      </c>
      <c r="F203" s="69">
        <f t="shared" si="17"/>
        <v>0</v>
      </c>
      <c r="G203" s="69">
        <f t="shared" si="18"/>
        <v>0</v>
      </c>
    </row>
    <row r="204" spans="1:7" x14ac:dyDescent="0.2">
      <c r="A204" s="69">
        <f t="shared" si="20"/>
        <v>190</v>
      </c>
      <c r="B204" s="88">
        <f t="shared" si="21"/>
        <v>190</v>
      </c>
      <c r="C204" s="69">
        <f t="shared" si="19"/>
        <v>0</v>
      </c>
      <c r="D204" s="69">
        <f t="shared" si="15"/>
        <v>0</v>
      </c>
      <c r="E204" s="69">
        <f t="shared" si="16"/>
        <v>0</v>
      </c>
      <c r="F204" s="69">
        <f t="shared" si="17"/>
        <v>0</v>
      </c>
      <c r="G204" s="69">
        <f t="shared" si="18"/>
        <v>0</v>
      </c>
    </row>
    <row r="205" spans="1:7" x14ac:dyDescent="0.2">
      <c r="A205" s="69">
        <f t="shared" si="20"/>
        <v>191</v>
      </c>
      <c r="B205" s="88">
        <f t="shared" si="21"/>
        <v>191</v>
      </c>
      <c r="C205" s="69">
        <f t="shared" si="19"/>
        <v>0</v>
      </c>
      <c r="D205" s="69">
        <f t="shared" si="15"/>
        <v>0</v>
      </c>
      <c r="E205" s="69">
        <f t="shared" si="16"/>
        <v>0</v>
      </c>
      <c r="F205" s="69">
        <f t="shared" si="17"/>
        <v>0</v>
      </c>
      <c r="G205" s="69">
        <f t="shared" si="18"/>
        <v>0</v>
      </c>
    </row>
    <row r="206" spans="1:7" x14ac:dyDescent="0.2">
      <c r="A206" s="69">
        <f t="shared" si="20"/>
        <v>192</v>
      </c>
      <c r="B206" s="88">
        <f t="shared" si="21"/>
        <v>192</v>
      </c>
      <c r="C206" s="69">
        <f t="shared" si="19"/>
        <v>0</v>
      </c>
      <c r="D206" s="69">
        <f t="shared" si="15"/>
        <v>0</v>
      </c>
      <c r="E206" s="69">
        <f t="shared" si="16"/>
        <v>0</v>
      </c>
      <c r="F206" s="69">
        <f t="shared" si="17"/>
        <v>0</v>
      </c>
      <c r="G206" s="69">
        <f t="shared" si="18"/>
        <v>0</v>
      </c>
    </row>
    <row r="207" spans="1:7" x14ac:dyDescent="0.2">
      <c r="A207" s="69">
        <f t="shared" si="20"/>
        <v>193</v>
      </c>
      <c r="B207" s="88">
        <f t="shared" si="21"/>
        <v>193</v>
      </c>
      <c r="C207" s="69">
        <f t="shared" si="19"/>
        <v>0</v>
      </c>
      <c r="D207" s="69">
        <f t="shared" ref="D207:D270" si="22">IF(C207=0,0,IF(PV($G$6,$F$9-B207,-$F$10)&gt;0,PV($G$6,$F$9-B207,-$F$10),0))</f>
        <v>0</v>
      </c>
      <c r="E207" s="69">
        <f t="shared" ref="E207:E270" si="23">IF(C207=0,0,+$F$10)</f>
        <v>0</v>
      </c>
      <c r="F207" s="69">
        <f t="shared" ref="F207:F270" si="24">C207-D207</f>
        <v>0</v>
      </c>
      <c r="G207" s="69">
        <f t="shared" ref="G207:G270" si="25">E207-F207</f>
        <v>0</v>
      </c>
    </row>
    <row r="208" spans="1:7" x14ac:dyDescent="0.2">
      <c r="A208" s="69">
        <f t="shared" si="20"/>
        <v>194</v>
      </c>
      <c r="B208" s="88">
        <f t="shared" si="21"/>
        <v>194</v>
      </c>
      <c r="C208" s="69">
        <f t="shared" ref="C208:C271" si="26">D207</f>
        <v>0</v>
      </c>
      <c r="D208" s="69">
        <f t="shared" si="22"/>
        <v>0</v>
      </c>
      <c r="E208" s="69">
        <f t="shared" si="23"/>
        <v>0</v>
      </c>
      <c r="F208" s="69">
        <f t="shared" si="24"/>
        <v>0</v>
      </c>
      <c r="G208" s="69">
        <f t="shared" si="25"/>
        <v>0</v>
      </c>
    </row>
    <row r="209" spans="1:7" x14ac:dyDescent="0.2">
      <c r="A209" s="69">
        <f t="shared" si="20"/>
        <v>195</v>
      </c>
      <c r="B209" s="88">
        <f t="shared" si="21"/>
        <v>195</v>
      </c>
      <c r="C209" s="69">
        <f t="shared" si="26"/>
        <v>0</v>
      </c>
      <c r="D209" s="69">
        <f t="shared" si="22"/>
        <v>0</v>
      </c>
      <c r="E209" s="69">
        <f t="shared" si="23"/>
        <v>0</v>
      </c>
      <c r="F209" s="69">
        <f t="shared" si="24"/>
        <v>0</v>
      </c>
      <c r="G209" s="69">
        <f t="shared" si="25"/>
        <v>0</v>
      </c>
    </row>
    <row r="210" spans="1:7" x14ac:dyDescent="0.2">
      <c r="A210" s="69">
        <f t="shared" si="20"/>
        <v>196</v>
      </c>
      <c r="B210" s="88">
        <f t="shared" si="21"/>
        <v>196</v>
      </c>
      <c r="C210" s="69">
        <f t="shared" si="26"/>
        <v>0</v>
      </c>
      <c r="D210" s="69">
        <f t="shared" si="22"/>
        <v>0</v>
      </c>
      <c r="E210" s="69">
        <f t="shared" si="23"/>
        <v>0</v>
      </c>
      <c r="F210" s="69">
        <f t="shared" si="24"/>
        <v>0</v>
      </c>
      <c r="G210" s="69">
        <f t="shared" si="25"/>
        <v>0</v>
      </c>
    </row>
    <row r="211" spans="1:7" x14ac:dyDescent="0.2">
      <c r="A211" s="69">
        <f t="shared" si="20"/>
        <v>197</v>
      </c>
      <c r="B211" s="88">
        <f t="shared" si="21"/>
        <v>197</v>
      </c>
      <c r="C211" s="69">
        <f t="shared" si="26"/>
        <v>0</v>
      </c>
      <c r="D211" s="69">
        <f t="shared" si="22"/>
        <v>0</v>
      </c>
      <c r="E211" s="69">
        <f t="shared" si="23"/>
        <v>0</v>
      </c>
      <c r="F211" s="69">
        <f t="shared" si="24"/>
        <v>0</v>
      </c>
      <c r="G211" s="69">
        <f t="shared" si="25"/>
        <v>0</v>
      </c>
    </row>
    <row r="212" spans="1:7" x14ac:dyDescent="0.2">
      <c r="A212" s="69">
        <f t="shared" si="20"/>
        <v>198</v>
      </c>
      <c r="B212" s="88">
        <f t="shared" si="21"/>
        <v>198</v>
      </c>
      <c r="C212" s="69">
        <f t="shared" si="26"/>
        <v>0</v>
      </c>
      <c r="D212" s="69">
        <f t="shared" si="22"/>
        <v>0</v>
      </c>
      <c r="E212" s="69">
        <f t="shared" si="23"/>
        <v>0</v>
      </c>
      <c r="F212" s="69">
        <f t="shared" si="24"/>
        <v>0</v>
      </c>
      <c r="G212" s="69">
        <f t="shared" si="25"/>
        <v>0</v>
      </c>
    </row>
    <row r="213" spans="1:7" x14ac:dyDescent="0.2">
      <c r="A213" s="69">
        <f t="shared" si="20"/>
        <v>199</v>
      </c>
      <c r="B213" s="88">
        <f t="shared" si="21"/>
        <v>199</v>
      </c>
      <c r="C213" s="69">
        <f t="shared" si="26"/>
        <v>0</v>
      </c>
      <c r="D213" s="69">
        <f t="shared" si="22"/>
        <v>0</v>
      </c>
      <c r="E213" s="69">
        <f t="shared" si="23"/>
        <v>0</v>
      </c>
      <c r="F213" s="69">
        <f t="shared" si="24"/>
        <v>0</v>
      </c>
      <c r="G213" s="69">
        <f t="shared" si="25"/>
        <v>0</v>
      </c>
    </row>
    <row r="214" spans="1:7" x14ac:dyDescent="0.2">
      <c r="A214" s="69">
        <f t="shared" si="20"/>
        <v>200</v>
      </c>
      <c r="B214" s="88">
        <f t="shared" si="21"/>
        <v>200</v>
      </c>
      <c r="C214" s="69">
        <f t="shared" si="26"/>
        <v>0</v>
      </c>
      <c r="D214" s="69">
        <f t="shared" si="22"/>
        <v>0</v>
      </c>
      <c r="E214" s="69">
        <f t="shared" si="23"/>
        <v>0</v>
      </c>
      <c r="F214" s="69">
        <f t="shared" si="24"/>
        <v>0</v>
      </c>
      <c r="G214" s="69">
        <f t="shared" si="25"/>
        <v>0</v>
      </c>
    </row>
    <row r="215" spans="1:7" x14ac:dyDescent="0.2">
      <c r="A215" s="69">
        <f t="shared" si="20"/>
        <v>201</v>
      </c>
      <c r="B215" s="88">
        <f t="shared" si="21"/>
        <v>201</v>
      </c>
      <c r="C215" s="69">
        <f t="shared" si="26"/>
        <v>0</v>
      </c>
      <c r="D215" s="69">
        <f t="shared" si="22"/>
        <v>0</v>
      </c>
      <c r="E215" s="69">
        <f t="shared" si="23"/>
        <v>0</v>
      </c>
      <c r="F215" s="69">
        <f t="shared" si="24"/>
        <v>0</v>
      </c>
      <c r="G215" s="69">
        <f t="shared" si="25"/>
        <v>0</v>
      </c>
    </row>
    <row r="216" spans="1:7" x14ac:dyDescent="0.2">
      <c r="A216" s="69">
        <f t="shared" si="20"/>
        <v>202</v>
      </c>
      <c r="B216" s="88">
        <f t="shared" si="21"/>
        <v>202</v>
      </c>
      <c r="C216" s="69">
        <f t="shared" si="26"/>
        <v>0</v>
      </c>
      <c r="D216" s="69">
        <f t="shared" si="22"/>
        <v>0</v>
      </c>
      <c r="E216" s="69">
        <f t="shared" si="23"/>
        <v>0</v>
      </c>
      <c r="F216" s="69">
        <f t="shared" si="24"/>
        <v>0</v>
      </c>
      <c r="G216" s="69">
        <f t="shared" si="25"/>
        <v>0</v>
      </c>
    </row>
    <row r="217" spans="1:7" x14ac:dyDescent="0.2">
      <c r="A217" s="69">
        <f t="shared" si="20"/>
        <v>203</v>
      </c>
      <c r="B217" s="88">
        <f t="shared" si="21"/>
        <v>203</v>
      </c>
      <c r="C217" s="69">
        <f t="shared" si="26"/>
        <v>0</v>
      </c>
      <c r="D217" s="69">
        <f t="shared" si="22"/>
        <v>0</v>
      </c>
      <c r="E217" s="69">
        <f t="shared" si="23"/>
        <v>0</v>
      </c>
      <c r="F217" s="69">
        <f t="shared" si="24"/>
        <v>0</v>
      </c>
      <c r="G217" s="69">
        <f t="shared" si="25"/>
        <v>0</v>
      </c>
    </row>
    <row r="218" spans="1:7" x14ac:dyDescent="0.2">
      <c r="A218" s="69">
        <f t="shared" si="20"/>
        <v>204</v>
      </c>
      <c r="B218" s="88">
        <f t="shared" si="21"/>
        <v>204</v>
      </c>
      <c r="C218" s="69">
        <f t="shared" si="26"/>
        <v>0</v>
      </c>
      <c r="D218" s="69">
        <f t="shared" si="22"/>
        <v>0</v>
      </c>
      <c r="E218" s="69">
        <f t="shared" si="23"/>
        <v>0</v>
      </c>
      <c r="F218" s="69">
        <f t="shared" si="24"/>
        <v>0</v>
      </c>
      <c r="G218" s="69">
        <f t="shared" si="25"/>
        <v>0</v>
      </c>
    </row>
    <row r="219" spans="1:7" x14ac:dyDescent="0.2">
      <c r="A219" s="69">
        <f t="shared" ref="A219:A282" si="27">CEILING((B219/(12/$F$7)),1)</f>
        <v>205</v>
      </c>
      <c r="B219" s="88">
        <f t="shared" si="21"/>
        <v>205</v>
      </c>
      <c r="C219" s="69">
        <f t="shared" si="26"/>
        <v>0</v>
      </c>
      <c r="D219" s="69">
        <f t="shared" si="22"/>
        <v>0</v>
      </c>
      <c r="E219" s="69">
        <f t="shared" si="23"/>
        <v>0</v>
      </c>
      <c r="F219" s="69">
        <f t="shared" si="24"/>
        <v>0</v>
      </c>
      <c r="G219" s="69">
        <f t="shared" si="25"/>
        <v>0</v>
      </c>
    </row>
    <row r="220" spans="1:7" x14ac:dyDescent="0.2">
      <c r="A220" s="69">
        <f t="shared" si="27"/>
        <v>206</v>
      </c>
      <c r="B220" s="88">
        <f t="shared" si="21"/>
        <v>206</v>
      </c>
      <c r="C220" s="69">
        <f t="shared" si="26"/>
        <v>0</v>
      </c>
      <c r="D220" s="69">
        <f t="shared" si="22"/>
        <v>0</v>
      </c>
      <c r="E220" s="69">
        <f t="shared" si="23"/>
        <v>0</v>
      </c>
      <c r="F220" s="69">
        <f t="shared" si="24"/>
        <v>0</v>
      </c>
      <c r="G220" s="69">
        <f t="shared" si="25"/>
        <v>0</v>
      </c>
    </row>
    <row r="221" spans="1:7" x14ac:dyDescent="0.2">
      <c r="A221" s="69">
        <f t="shared" si="27"/>
        <v>207</v>
      </c>
      <c r="B221" s="88">
        <f t="shared" si="21"/>
        <v>207</v>
      </c>
      <c r="C221" s="69">
        <f t="shared" si="26"/>
        <v>0</v>
      </c>
      <c r="D221" s="69">
        <f t="shared" si="22"/>
        <v>0</v>
      </c>
      <c r="E221" s="69">
        <f t="shared" si="23"/>
        <v>0</v>
      </c>
      <c r="F221" s="69">
        <f t="shared" si="24"/>
        <v>0</v>
      </c>
      <c r="G221" s="69">
        <f t="shared" si="25"/>
        <v>0</v>
      </c>
    </row>
    <row r="222" spans="1:7" x14ac:dyDescent="0.2">
      <c r="A222" s="69">
        <f t="shared" si="27"/>
        <v>208</v>
      </c>
      <c r="B222" s="88">
        <f t="shared" si="21"/>
        <v>208</v>
      </c>
      <c r="C222" s="69">
        <f t="shared" si="26"/>
        <v>0</v>
      </c>
      <c r="D222" s="69">
        <f t="shared" si="22"/>
        <v>0</v>
      </c>
      <c r="E222" s="69">
        <f t="shared" si="23"/>
        <v>0</v>
      </c>
      <c r="F222" s="69">
        <f t="shared" si="24"/>
        <v>0</v>
      </c>
      <c r="G222" s="69">
        <f t="shared" si="25"/>
        <v>0</v>
      </c>
    </row>
    <row r="223" spans="1:7" x14ac:dyDescent="0.2">
      <c r="A223" s="69">
        <f t="shared" si="27"/>
        <v>209</v>
      </c>
      <c r="B223" s="88">
        <f t="shared" si="21"/>
        <v>209</v>
      </c>
      <c r="C223" s="69">
        <f t="shared" si="26"/>
        <v>0</v>
      </c>
      <c r="D223" s="69">
        <f t="shared" si="22"/>
        <v>0</v>
      </c>
      <c r="E223" s="69">
        <f t="shared" si="23"/>
        <v>0</v>
      </c>
      <c r="F223" s="69">
        <f t="shared" si="24"/>
        <v>0</v>
      </c>
      <c r="G223" s="69">
        <f t="shared" si="25"/>
        <v>0</v>
      </c>
    </row>
    <row r="224" spans="1:7" x14ac:dyDescent="0.2">
      <c r="A224" s="69">
        <f t="shared" si="27"/>
        <v>210</v>
      </c>
      <c r="B224" s="88">
        <f t="shared" si="21"/>
        <v>210</v>
      </c>
      <c r="C224" s="69">
        <f t="shared" si="26"/>
        <v>0</v>
      </c>
      <c r="D224" s="69">
        <f t="shared" si="22"/>
        <v>0</v>
      </c>
      <c r="E224" s="69">
        <f t="shared" si="23"/>
        <v>0</v>
      </c>
      <c r="F224" s="69">
        <f t="shared" si="24"/>
        <v>0</v>
      </c>
      <c r="G224" s="69">
        <f t="shared" si="25"/>
        <v>0</v>
      </c>
    </row>
    <row r="225" spans="1:7" x14ac:dyDescent="0.2">
      <c r="A225" s="69">
        <f t="shared" si="27"/>
        <v>211</v>
      </c>
      <c r="B225" s="88">
        <f t="shared" si="21"/>
        <v>211</v>
      </c>
      <c r="C225" s="69">
        <f t="shared" si="26"/>
        <v>0</v>
      </c>
      <c r="D225" s="69">
        <f t="shared" si="22"/>
        <v>0</v>
      </c>
      <c r="E225" s="69">
        <f t="shared" si="23"/>
        <v>0</v>
      </c>
      <c r="F225" s="69">
        <f t="shared" si="24"/>
        <v>0</v>
      </c>
      <c r="G225" s="69">
        <f t="shared" si="25"/>
        <v>0</v>
      </c>
    </row>
    <row r="226" spans="1:7" x14ac:dyDescent="0.2">
      <c r="A226" s="69">
        <f t="shared" si="27"/>
        <v>212</v>
      </c>
      <c r="B226" s="88">
        <f t="shared" si="21"/>
        <v>212</v>
      </c>
      <c r="C226" s="69">
        <f t="shared" si="26"/>
        <v>0</v>
      </c>
      <c r="D226" s="69">
        <f t="shared" si="22"/>
        <v>0</v>
      </c>
      <c r="E226" s="69">
        <f t="shared" si="23"/>
        <v>0</v>
      </c>
      <c r="F226" s="69">
        <f t="shared" si="24"/>
        <v>0</v>
      </c>
      <c r="G226" s="69">
        <f t="shared" si="25"/>
        <v>0</v>
      </c>
    </row>
    <row r="227" spans="1:7" x14ac:dyDescent="0.2">
      <c r="A227" s="69">
        <f t="shared" si="27"/>
        <v>213</v>
      </c>
      <c r="B227" s="88">
        <f t="shared" si="21"/>
        <v>213</v>
      </c>
      <c r="C227" s="69">
        <f t="shared" si="26"/>
        <v>0</v>
      </c>
      <c r="D227" s="69">
        <f t="shared" si="22"/>
        <v>0</v>
      </c>
      <c r="E227" s="69">
        <f t="shared" si="23"/>
        <v>0</v>
      </c>
      <c r="F227" s="69">
        <f t="shared" si="24"/>
        <v>0</v>
      </c>
      <c r="G227" s="69">
        <f t="shared" si="25"/>
        <v>0</v>
      </c>
    </row>
    <row r="228" spans="1:7" x14ac:dyDescent="0.2">
      <c r="A228" s="69">
        <f t="shared" si="27"/>
        <v>214</v>
      </c>
      <c r="B228" s="88">
        <f t="shared" si="21"/>
        <v>214</v>
      </c>
      <c r="C228" s="69">
        <f t="shared" si="26"/>
        <v>0</v>
      </c>
      <c r="D228" s="69">
        <f t="shared" si="22"/>
        <v>0</v>
      </c>
      <c r="E228" s="69">
        <f t="shared" si="23"/>
        <v>0</v>
      </c>
      <c r="F228" s="69">
        <f t="shared" si="24"/>
        <v>0</v>
      </c>
      <c r="G228" s="69">
        <f t="shared" si="25"/>
        <v>0</v>
      </c>
    </row>
    <row r="229" spans="1:7" x14ac:dyDescent="0.2">
      <c r="A229" s="69">
        <f t="shared" si="27"/>
        <v>215</v>
      </c>
      <c r="B229" s="88">
        <f t="shared" si="21"/>
        <v>215</v>
      </c>
      <c r="C229" s="69">
        <f t="shared" si="26"/>
        <v>0</v>
      </c>
      <c r="D229" s="69">
        <f t="shared" si="22"/>
        <v>0</v>
      </c>
      <c r="E229" s="69">
        <f t="shared" si="23"/>
        <v>0</v>
      </c>
      <c r="F229" s="69">
        <f t="shared" si="24"/>
        <v>0</v>
      </c>
      <c r="G229" s="69">
        <f t="shared" si="25"/>
        <v>0</v>
      </c>
    </row>
    <row r="230" spans="1:7" x14ac:dyDescent="0.2">
      <c r="A230" s="69">
        <f t="shared" si="27"/>
        <v>216</v>
      </c>
      <c r="B230" s="88">
        <f t="shared" si="21"/>
        <v>216</v>
      </c>
      <c r="C230" s="69">
        <f t="shared" si="26"/>
        <v>0</v>
      </c>
      <c r="D230" s="69">
        <f t="shared" si="22"/>
        <v>0</v>
      </c>
      <c r="E230" s="69">
        <f t="shared" si="23"/>
        <v>0</v>
      </c>
      <c r="F230" s="69">
        <f t="shared" si="24"/>
        <v>0</v>
      </c>
      <c r="G230" s="69">
        <f t="shared" si="25"/>
        <v>0</v>
      </c>
    </row>
    <row r="231" spans="1:7" x14ac:dyDescent="0.2">
      <c r="A231" s="69">
        <f t="shared" si="27"/>
        <v>217</v>
      </c>
      <c r="B231" s="88">
        <f t="shared" si="21"/>
        <v>217</v>
      </c>
      <c r="C231" s="69">
        <f t="shared" si="26"/>
        <v>0</v>
      </c>
      <c r="D231" s="69">
        <f t="shared" si="22"/>
        <v>0</v>
      </c>
      <c r="E231" s="69">
        <f t="shared" si="23"/>
        <v>0</v>
      </c>
      <c r="F231" s="69">
        <f t="shared" si="24"/>
        <v>0</v>
      </c>
      <c r="G231" s="69">
        <f t="shared" si="25"/>
        <v>0</v>
      </c>
    </row>
    <row r="232" spans="1:7" x14ac:dyDescent="0.2">
      <c r="A232" s="69">
        <f t="shared" si="27"/>
        <v>218</v>
      </c>
      <c r="B232" s="88">
        <f t="shared" si="21"/>
        <v>218</v>
      </c>
      <c r="C232" s="69">
        <f t="shared" si="26"/>
        <v>0</v>
      </c>
      <c r="D232" s="69">
        <f t="shared" si="22"/>
        <v>0</v>
      </c>
      <c r="E232" s="69">
        <f t="shared" si="23"/>
        <v>0</v>
      </c>
      <c r="F232" s="69">
        <f t="shared" si="24"/>
        <v>0</v>
      </c>
      <c r="G232" s="69">
        <f t="shared" si="25"/>
        <v>0</v>
      </c>
    </row>
    <row r="233" spans="1:7" x14ac:dyDescent="0.2">
      <c r="A233" s="69">
        <f t="shared" si="27"/>
        <v>219</v>
      </c>
      <c r="B233" s="88">
        <f t="shared" si="21"/>
        <v>219</v>
      </c>
      <c r="C233" s="69">
        <f t="shared" si="26"/>
        <v>0</v>
      </c>
      <c r="D233" s="69">
        <f t="shared" si="22"/>
        <v>0</v>
      </c>
      <c r="E233" s="69">
        <f t="shared" si="23"/>
        <v>0</v>
      </c>
      <c r="F233" s="69">
        <f t="shared" si="24"/>
        <v>0</v>
      </c>
      <c r="G233" s="69">
        <f t="shared" si="25"/>
        <v>0</v>
      </c>
    </row>
    <row r="234" spans="1:7" x14ac:dyDescent="0.2">
      <c r="A234" s="69">
        <f t="shared" si="27"/>
        <v>220</v>
      </c>
      <c r="B234" s="88">
        <f t="shared" si="21"/>
        <v>220</v>
      </c>
      <c r="C234" s="69">
        <f t="shared" si="26"/>
        <v>0</v>
      </c>
      <c r="D234" s="69">
        <f t="shared" si="22"/>
        <v>0</v>
      </c>
      <c r="E234" s="69">
        <f t="shared" si="23"/>
        <v>0</v>
      </c>
      <c r="F234" s="69">
        <f t="shared" si="24"/>
        <v>0</v>
      </c>
      <c r="G234" s="69">
        <f t="shared" si="25"/>
        <v>0</v>
      </c>
    </row>
    <row r="235" spans="1:7" x14ac:dyDescent="0.2">
      <c r="A235" s="69">
        <f t="shared" si="27"/>
        <v>221</v>
      </c>
      <c r="B235" s="88">
        <f t="shared" si="21"/>
        <v>221</v>
      </c>
      <c r="C235" s="69">
        <f t="shared" si="26"/>
        <v>0</v>
      </c>
      <c r="D235" s="69">
        <f t="shared" si="22"/>
        <v>0</v>
      </c>
      <c r="E235" s="69">
        <f t="shared" si="23"/>
        <v>0</v>
      </c>
      <c r="F235" s="69">
        <f t="shared" si="24"/>
        <v>0</v>
      </c>
      <c r="G235" s="69">
        <f t="shared" si="25"/>
        <v>0</v>
      </c>
    </row>
    <row r="236" spans="1:7" x14ac:dyDescent="0.2">
      <c r="A236" s="69">
        <f t="shared" si="27"/>
        <v>222</v>
      </c>
      <c r="B236" s="88">
        <f t="shared" si="21"/>
        <v>222</v>
      </c>
      <c r="C236" s="69">
        <f t="shared" si="26"/>
        <v>0</v>
      </c>
      <c r="D236" s="69">
        <f t="shared" si="22"/>
        <v>0</v>
      </c>
      <c r="E236" s="69">
        <f t="shared" si="23"/>
        <v>0</v>
      </c>
      <c r="F236" s="69">
        <f t="shared" si="24"/>
        <v>0</v>
      </c>
      <c r="G236" s="69">
        <f t="shared" si="25"/>
        <v>0</v>
      </c>
    </row>
    <row r="237" spans="1:7" x14ac:dyDescent="0.2">
      <c r="A237" s="69">
        <f t="shared" si="27"/>
        <v>223</v>
      </c>
      <c r="B237" s="88">
        <f t="shared" si="21"/>
        <v>223</v>
      </c>
      <c r="C237" s="69">
        <f t="shared" si="26"/>
        <v>0</v>
      </c>
      <c r="D237" s="69">
        <f t="shared" si="22"/>
        <v>0</v>
      </c>
      <c r="E237" s="69">
        <f t="shared" si="23"/>
        <v>0</v>
      </c>
      <c r="F237" s="69">
        <f t="shared" si="24"/>
        <v>0</v>
      </c>
      <c r="G237" s="69">
        <f t="shared" si="25"/>
        <v>0</v>
      </c>
    </row>
    <row r="238" spans="1:7" x14ac:dyDescent="0.2">
      <c r="A238" s="69">
        <f t="shared" si="27"/>
        <v>224</v>
      </c>
      <c r="B238" s="88">
        <f t="shared" si="21"/>
        <v>224</v>
      </c>
      <c r="C238" s="69">
        <f t="shared" si="26"/>
        <v>0</v>
      </c>
      <c r="D238" s="69">
        <f t="shared" si="22"/>
        <v>0</v>
      </c>
      <c r="E238" s="69">
        <f t="shared" si="23"/>
        <v>0</v>
      </c>
      <c r="F238" s="69">
        <f t="shared" si="24"/>
        <v>0</v>
      </c>
      <c r="G238" s="69">
        <f t="shared" si="25"/>
        <v>0</v>
      </c>
    </row>
    <row r="239" spans="1:7" x14ac:dyDescent="0.2">
      <c r="A239" s="69">
        <f t="shared" si="27"/>
        <v>225</v>
      </c>
      <c r="B239" s="88">
        <f t="shared" si="21"/>
        <v>225</v>
      </c>
      <c r="C239" s="69">
        <f t="shared" si="26"/>
        <v>0</v>
      </c>
      <c r="D239" s="69">
        <f t="shared" si="22"/>
        <v>0</v>
      </c>
      <c r="E239" s="69">
        <f t="shared" si="23"/>
        <v>0</v>
      </c>
      <c r="F239" s="69">
        <f t="shared" si="24"/>
        <v>0</v>
      </c>
      <c r="G239" s="69">
        <f t="shared" si="25"/>
        <v>0</v>
      </c>
    </row>
    <row r="240" spans="1:7" x14ac:dyDescent="0.2">
      <c r="A240" s="69">
        <f t="shared" si="27"/>
        <v>226</v>
      </c>
      <c r="B240" s="88">
        <f t="shared" si="21"/>
        <v>226</v>
      </c>
      <c r="C240" s="69">
        <f t="shared" si="26"/>
        <v>0</v>
      </c>
      <c r="D240" s="69">
        <f t="shared" si="22"/>
        <v>0</v>
      </c>
      <c r="E240" s="69">
        <f t="shared" si="23"/>
        <v>0</v>
      </c>
      <c r="F240" s="69">
        <f t="shared" si="24"/>
        <v>0</v>
      </c>
      <c r="G240" s="69">
        <f t="shared" si="25"/>
        <v>0</v>
      </c>
    </row>
    <row r="241" spans="1:7" x14ac:dyDescent="0.2">
      <c r="A241" s="69">
        <f t="shared" si="27"/>
        <v>227</v>
      </c>
      <c r="B241" s="88">
        <f t="shared" si="21"/>
        <v>227</v>
      </c>
      <c r="C241" s="69">
        <f t="shared" si="26"/>
        <v>0</v>
      </c>
      <c r="D241" s="69">
        <f t="shared" si="22"/>
        <v>0</v>
      </c>
      <c r="E241" s="69">
        <f t="shared" si="23"/>
        <v>0</v>
      </c>
      <c r="F241" s="69">
        <f t="shared" si="24"/>
        <v>0</v>
      </c>
      <c r="G241" s="69">
        <f t="shared" si="25"/>
        <v>0</v>
      </c>
    </row>
    <row r="242" spans="1:7" x14ac:dyDescent="0.2">
      <c r="A242" s="69">
        <f t="shared" si="27"/>
        <v>228</v>
      </c>
      <c r="B242" s="88">
        <f t="shared" si="21"/>
        <v>228</v>
      </c>
      <c r="C242" s="69">
        <f t="shared" si="26"/>
        <v>0</v>
      </c>
      <c r="D242" s="69">
        <f t="shared" si="22"/>
        <v>0</v>
      </c>
      <c r="E242" s="69">
        <f t="shared" si="23"/>
        <v>0</v>
      </c>
      <c r="F242" s="69">
        <f t="shared" si="24"/>
        <v>0</v>
      </c>
      <c r="G242" s="69">
        <f t="shared" si="25"/>
        <v>0</v>
      </c>
    </row>
    <row r="243" spans="1:7" x14ac:dyDescent="0.2">
      <c r="A243" s="69">
        <f t="shared" si="27"/>
        <v>229</v>
      </c>
      <c r="B243" s="88">
        <f t="shared" si="21"/>
        <v>229</v>
      </c>
      <c r="C243" s="69">
        <f t="shared" si="26"/>
        <v>0</v>
      </c>
      <c r="D243" s="69">
        <f t="shared" si="22"/>
        <v>0</v>
      </c>
      <c r="E243" s="69">
        <f t="shared" si="23"/>
        <v>0</v>
      </c>
      <c r="F243" s="69">
        <f t="shared" si="24"/>
        <v>0</v>
      </c>
      <c r="G243" s="69">
        <f t="shared" si="25"/>
        <v>0</v>
      </c>
    </row>
    <row r="244" spans="1:7" x14ac:dyDescent="0.2">
      <c r="A244" s="69">
        <f t="shared" si="27"/>
        <v>230</v>
      </c>
      <c r="B244" s="88">
        <f t="shared" si="21"/>
        <v>230</v>
      </c>
      <c r="C244" s="69">
        <f t="shared" si="26"/>
        <v>0</v>
      </c>
      <c r="D244" s="69">
        <f t="shared" si="22"/>
        <v>0</v>
      </c>
      <c r="E244" s="69">
        <f t="shared" si="23"/>
        <v>0</v>
      </c>
      <c r="F244" s="69">
        <f t="shared" si="24"/>
        <v>0</v>
      </c>
      <c r="G244" s="69">
        <f t="shared" si="25"/>
        <v>0</v>
      </c>
    </row>
    <row r="245" spans="1:7" x14ac:dyDescent="0.2">
      <c r="A245" s="69">
        <f t="shared" si="27"/>
        <v>231</v>
      </c>
      <c r="B245" s="88">
        <f t="shared" si="21"/>
        <v>231</v>
      </c>
      <c r="C245" s="69">
        <f t="shared" si="26"/>
        <v>0</v>
      </c>
      <c r="D245" s="69">
        <f t="shared" si="22"/>
        <v>0</v>
      </c>
      <c r="E245" s="69">
        <f t="shared" si="23"/>
        <v>0</v>
      </c>
      <c r="F245" s="69">
        <f t="shared" si="24"/>
        <v>0</v>
      </c>
      <c r="G245" s="69">
        <f t="shared" si="25"/>
        <v>0</v>
      </c>
    </row>
    <row r="246" spans="1:7" x14ac:dyDescent="0.2">
      <c r="A246" s="69">
        <f t="shared" si="27"/>
        <v>232</v>
      </c>
      <c r="B246" s="88">
        <f t="shared" si="21"/>
        <v>232</v>
      </c>
      <c r="C246" s="69">
        <f t="shared" si="26"/>
        <v>0</v>
      </c>
      <c r="D246" s="69">
        <f t="shared" si="22"/>
        <v>0</v>
      </c>
      <c r="E246" s="69">
        <f t="shared" si="23"/>
        <v>0</v>
      </c>
      <c r="F246" s="69">
        <f t="shared" si="24"/>
        <v>0</v>
      </c>
      <c r="G246" s="69">
        <f t="shared" si="25"/>
        <v>0</v>
      </c>
    </row>
    <row r="247" spans="1:7" x14ac:dyDescent="0.2">
      <c r="A247" s="69">
        <f t="shared" si="27"/>
        <v>233</v>
      </c>
      <c r="B247" s="88">
        <f t="shared" si="21"/>
        <v>233</v>
      </c>
      <c r="C247" s="69">
        <f t="shared" si="26"/>
        <v>0</v>
      </c>
      <c r="D247" s="69">
        <f t="shared" si="22"/>
        <v>0</v>
      </c>
      <c r="E247" s="69">
        <f t="shared" si="23"/>
        <v>0</v>
      </c>
      <c r="F247" s="69">
        <f t="shared" si="24"/>
        <v>0</v>
      </c>
      <c r="G247" s="69">
        <f t="shared" si="25"/>
        <v>0</v>
      </c>
    </row>
    <row r="248" spans="1:7" x14ac:dyDescent="0.2">
      <c r="A248" s="69">
        <f t="shared" si="27"/>
        <v>234</v>
      </c>
      <c r="B248" s="88">
        <f t="shared" si="21"/>
        <v>234</v>
      </c>
      <c r="C248" s="69">
        <f t="shared" si="26"/>
        <v>0</v>
      </c>
      <c r="D248" s="69">
        <f t="shared" si="22"/>
        <v>0</v>
      </c>
      <c r="E248" s="69">
        <f t="shared" si="23"/>
        <v>0</v>
      </c>
      <c r="F248" s="69">
        <f t="shared" si="24"/>
        <v>0</v>
      </c>
      <c r="G248" s="69">
        <f t="shared" si="25"/>
        <v>0</v>
      </c>
    </row>
    <row r="249" spans="1:7" x14ac:dyDescent="0.2">
      <c r="A249" s="69">
        <f t="shared" si="27"/>
        <v>235</v>
      </c>
      <c r="B249" s="88">
        <f t="shared" si="21"/>
        <v>235</v>
      </c>
      <c r="C249" s="69">
        <f t="shared" si="26"/>
        <v>0</v>
      </c>
      <c r="D249" s="69">
        <f t="shared" si="22"/>
        <v>0</v>
      </c>
      <c r="E249" s="69">
        <f t="shared" si="23"/>
        <v>0</v>
      </c>
      <c r="F249" s="69">
        <f t="shared" si="24"/>
        <v>0</v>
      </c>
      <c r="G249" s="69">
        <f t="shared" si="25"/>
        <v>0</v>
      </c>
    </row>
    <row r="250" spans="1:7" x14ac:dyDescent="0.2">
      <c r="A250" s="69">
        <f t="shared" si="27"/>
        <v>236</v>
      </c>
      <c r="B250" s="88">
        <f t="shared" si="21"/>
        <v>236</v>
      </c>
      <c r="C250" s="69">
        <f t="shared" si="26"/>
        <v>0</v>
      </c>
      <c r="D250" s="69">
        <f t="shared" si="22"/>
        <v>0</v>
      </c>
      <c r="E250" s="69">
        <f t="shared" si="23"/>
        <v>0</v>
      </c>
      <c r="F250" s="69">
        <f t="shared" si="24"/>
        <v>0</v>
      </c>
      <c r="G250" s="69">
        <f t="shared" si="25"/>
        <v>0</v>
      </c>
    </row>
    <row r="251" spans="1:7" x14ac:dyDescent="0.2">
      <c r="A251" s="69">
        <f t="shared" si="27"/>
        <v>237</v>
      </c>
      <c r="B251" s="88">
        <f t="shared" si="21"/>
        <v>237</v>
      </c>
      <c r="C251" s="69">
        <f t="shared" si="26"/>
        <v>0</v>
      </c>
      <c r="D251" s="69">
        <f t="shared" si="22"/>
        <v>0</v>
      </c>
      <c r="E251" s="69">
        <f t="shared" si="23"/>
        <v>0</v>
      </c>
      <c r="F251" s="69">
        <f t="shared" si="24"/>
        <v>0</v>
      </c>
      <c r="G251" s="69">
        <f t="shared" si="25"/>
        <v>0</v>
      </c>
    </row>
    <row r="252" spans="1:7" x14ac:dyDescent="0.2">
      <c r="A252" s="69">
        <f t="shared" si="27"/>
        <v>238</v>
      </c>
      <c r="B252" s="88">
        <f t="shared" si="21"/>
        <v>238</v>
      </c>
      <c r="C252" s="69">
        <f t="shared" si="26"/>
        <v>0</v>
      </c>
      <c r="D252" s="69">
        <f t="shared" si="22"/>
        <v>0</v>
      </c>
      <c r="E252" s="69">
        <f t="shared" si="23"/>
        <v>0</v>
      </c>
      <c r="F252" s="69">
        <f t="shared" si="24"/>
        <v>0</v>
      </c>
      <c r="G252" s="69">
        <f t="shared" si="25"/>
        <v>0</v>
      </c>
    </row>
    <row r="253" spans="1:7" x14ac:dyDescent="0.2">
      <c r="A253" s="69">
        <f t="shared" si="27"/>
        <v>239</v>
      </c>
      <c r="B253" s="88">
        <f t="shared" si="21"/>
        <v>239</v>
      </c>
      <c r="C253" s="69">
        <f t="shared" si="26"/>
        <v>0</v>
      </c>
      <c r="D253" s="69">
        <f t="shared" si="22"/>
        <v>0</v>
      </c>
      <c r="E253" s="69">
        <f t="shared" si="23"/>
        <v>0</v>
      </c>
      <c r="F253" s="69">
        <f t="shared" si="24"/>
        <v>0</v>
      </c>
      <c r="G253" s="69">
        <f t="shared" si="25"/>
        <v>0</v>
      </c>
    </row>
    <row r="254" spans="1:7" x14ac:dyDescent="0.2">
      <c r="A254" s="69">
        <f t="shared" si="27"/>
        <v>240</v>
      </c>
      <c r="B254" s="88">
        <f t="shared" si="21"/>
        <v>240</v>
      </c>
      <c r="C254" s="69">
        <f t="shared" si="26"/>
        <v>0</v>
      </c>
      <c r="D254" s="69">
        <f t="shared" si="22"/>
        <v>0</v>
      </c>
      <c r="E254" s="69">
        <f t="shared" si="23"/>
        <v>0</v>
      </c>
      <c r="F254" s="69">
        <f t="shared" si="24"/>
        <v>0</v>
      </c>
      <c r="G254" s="69">
        <f t="shared" si="25"/>
        <v>0</v>
      </c>
    </row>
    <row r="255" spans="1:7" x14ac:dyDescent="0.2">
      <c r="A255" s="69">
        <f t="shared" si="27"/>
        <v>241</v>
      </c>
      <c r="B255" s="88">
        <f t="shared" si="21"/>
        <v>241</v>
      </c>
      <c r="C255" s="69">
        <f t="shared" si="26"/>
        <v>0</v>
      </c>
      <c r="D255" s="69">
        <f t="shared" si="22"/>
        <v>0</v>
      </c>
      <c r="E255" s="69">
        <f t="shared" si="23"/>
        <v>0</v>
      </c>
      <c r="F255" s="69">
        <f t="shared" si="24"/>
        <v>0</v>
      </c>
      <c r="G255" s="69">
        <f t="shared" si="25"/>
        <v>0</v>
      </c>
    </row>
    <row r="256" spans="1:7" x14ac:dyDescent="0.2">
      <c r="A256" s="69">
        <f t="shared" si="27"/>
        <v>242</v>
      </c>
      <c r="B256" s="88">
        <f t="shared" si="21"/>
        <v>242</v>
      </c>
      <c r="C256" s="69">
        <f t="shared" si="26"/>
        <v>0</v>
      </c>
      <c r="D256" s="69">
        <f t="shared" si="22"/>
        <v>0</v>
      </c>
      <c r="E256" s="69">
        <f t="shared" si="23"/>
        <v>0</v>
      </c>
      <c r="F256" s="69">
        <f t="shared" si="24"/>
        <v>0</v>
      </c>
      <c r="G256" s="69">
        <f t="shared" si="25"/>
        <v>0</v>
      </c>
    </row>
    <row r="257" spans="1:7" x14ac:dyDescent="0.2">
      <c r="A257" s="69">
        <f t="shared" si="27"/>
        <v>243</v>
      </c>
      <c r="B257" s="88">
        <f t="shared" si="21"/>
        <v>243</v>
      </c>
      <c r="C257" s="69">
        <f t="shared" si="26"/>
        <v>0</v>
      </c>
      <c r="D257" s="69">
        <f t="shared" si="22"/>
        <v>0</v>
      </c>
      <c r="E257" s="69">
        <f t="shared" si="23"/>
        <v>0</v>
      </c>
      <c r="F257" s="69">
        <f t="shared" si="24"/>
        <v>0</v>
      </c>
      <c r="G257" s="69">
        <f t="shared" si="25"/>
        <v>0</v>
      </c>
    </row>
    <row r="258" spans="1:7" x14ac:dyDescent="0.2">
      <c r="A258" s="69">
        <f t="shared" si="27"/>
        <v>244</v>
      </c>
      <c r="B258" s="88">
        <f t="shared" si="21"/>
        <v>244</v>
      </c>
      <c r="C258" s="69">
        <f t="shared" si="26"/>
        <v>0</v>
      </c>
      <c r="D258" s="69">
        <f t="shared" si="22"/>
        <v>0</v>
      </c>
      <c r="E258" s="69">
        <f t="shared" si="23"/>
        <v>0</v>
      </c>
      <c r="F258" s="69">
        <f t="shared" si="24"/>
        <v>0</v>
      </c>
      <c r="G258" s="69">
        <f t="shared" si="25"/>
        <v>0</v>
      </c>
    </row>
    <row r="259" spans="1:7" x14ac:dyDescent="0.2">
      <c r="A259" s="69">
        <f t="shared" si="27"/>
        <v>245</v>
      </c>
      <c r="B259" s="88">
        <f t="shared" si="21"/>
        <v>245</v>
      </c>
      <c r="C259" s="69">
        <f t="shared" si="26"/>
        <v>0</v>
      </c>
      <c r="D259" s="69">
        <f t="shared" si="22"/>
        <v>0</v>
      </c>
      <c r="E259" s="69">
        <f t="shared" si="23"/>
        <v>0</v>
      </c>
      <c r="F259" s="69">
        <f t="shared" si="24"/>
        <v>0</v>
      </c>
      <c r="G259" s="69">
        <f t="shared" si="25"/>
        <v>0</v>
      </c>
    </row>
    <row r="260" spans="1:7" x14ac:dyDescent="0.2">
      <c r="A260" s="69">
        <f t="shared" si="27"/>
        <v>246</v>
      </c>
      <c r="B260" s="88">
        <f t="shared" si="21"/>
        <v>246</v>
      </c>
      <c r="C260" s="69">
        <f t="shared" si="26"/>
        <v>0</v>
      </c>
      <c r="D260" s="69">
        <f t="shared" si="22"/>
        <v>0</v>
      </c>
      <c r="E260" s="69">
        <f t="shared" si="23"/>
        <v>0</v>
      </c>
      <c r="F260" s="69">
        <f t="shared" si="24"/>
        <v>0</v>
      </c>
      <c r="G260" s="69">
        <f t="shared" si="25"/>
        <v>0</v>
      </c>
    </row>
    <row r="261" spans="1:7" x14ac:dyDescent="0.2">
      <c r="A261" s="69">
        <f t="shared" si="27"/>
        <v>247</v>
      </c>
      <c r="B261" s="88">
        <f t="shared" si="21"/>
        <v>247</v>
      </c>
      <c r="C261" s="69">
        <f t="shared" si="26"/>
        <v>0</v>
      </c>
      <c r="D261" s="69">
        <f t="shared" si="22"/>
        <v>0</v>
      </c>
      <c r="E261" s="69">
        <f t="shared" si="23"/>
        <v>0</v>
      </c>
      <c r="F261" s="69">
        <f t="shared" si="24"/>
        <v>0</v>
      </c>
      <c r="G261" s="69">
        <f t="shared" si="25"/>
        <v>0</v>
      </c>
    </row>
    <row r="262" spans="1:7" x14ac:dyDescent="0.2">
      <c r="A262" s="69">
        <f t="shared" si="27"/>
        <v>248</v>
      </c>
      <c r="B262" s="88">
        <f t="shared" si="21"/>
        <v>248</v>
      </c>
      <c r="C262" s="69">
        <f t="shared" si="26"/>
        <v>0</v>
      </c>
      <c r="D262" s="69">
        <f t="shared" si="22"/>
        <v>0</v>
      </c>
      <c r="E262" s="69">
        <f t="shared" si="23"/>
        <v>0</v>
      </c>
      <c r="F262" s="69">
        <f t="shared" si="24"/>
        <v>0</v>
      </c>
      <c r="G262" s="69">
        <f t="shared" si="25"/>
        <v>0</v>
      </c>
    </row>
    <row r="263" spans="1:7" x14ac:dyDescent="0.2">
      <c r="A263" s="69">
        <f t="shared" si="27"/>
        <v>249</v>
      </c>
      <c r="B263" s="88">
        <f t="shared" si="21"/>
        <v>249</v>
      </c>
      <c r="C263" s="69">
        <f t="shared" si="26"/>
        <v>0</v>
      </c>
      <c r="D263" s="69">
        <f t="shared" si="22"/>
        <v>0</v>
      </c>
      <c r="E263" s="69">
        <f t="shared" si="23"/>
        <v>0</v>
      </c>
      <c r="F263" s="69">
        <f t="shared" si="24"/>
        <v>0</v>
      </c>
      <c r="G263" s="69">
        <f t="shared" si="25"/>
        <v>0</v>
      </c>
    </row>
    <row r="264" spans="1:7" x14ac:dyDescent="0.2">
      <c r="A264" s="69">
        <f t="shared" si="27"/>
        <v>250</v>
      </c>
      <c r="B264" s="88">
        <f t="shared" si="21"/>
        <v>250</v>
      </c>
      <c r="C264" s="69">
        <f t="shared" si="26"/>
        <v>0</v>
      </c>
      <c r="D264" s="69">
        <f t="shared" si="22"/>
        <v>0</v>
      </c>
      <c r="E264" s="69">
        <f t="shared" si="23"/>
        <v>0</v>
      </c>
      <c r="F264" s="69">
        <f t="shared" si="24"/>
        <v>0</v>
      </c>
      <c r="G264" s="69">
        <f t="shared" si="25"/>
        <v>0</v>
      </c>
    </row>
    <row r="265" spans="1:7" x14ac:dyDescent="0.2">
      <c r="A265" s="69">
        <f t="shared" si="27"/>
        <v>251</v>
      </c>
      <c r="B265" s="88">
        <f t="shared" si="21"/>
        <v>251</v>
      </c>
      <c r="C265" s="69">
        <f t="shared" si="26"/>
        <v>0</v>
      </c>
      <c r="D265" s="69">
        <f t="shared" si="22"/>
        <v>0</v>
      </c>
      <c r="E265" s="69">
        <f t="shared" si="23"/>
        <v>0</v>
      </c>
      <c r="F265" s="69">
        <f t="shared" si="24"/>
        <v>0</v>
      </c>
      <c r="G265" s="69">
        <f t="shared" si="25"/>
        <v>0</v>
      </c>
    </row>
    <row r="266" spans="1:7" x14ac:dyDescent="0.2">
      <c r="A266" s="69">
        <f t="shared" si="27"/>
        <v>252</v>
      </c>
      <c r="B266" s="88">
        <f t="shared" ref="B266:B329" si="28">+B265+1</f>
        <v>252</v>
      </c>
      <c r="C266" s="69">
        <f t="shared" si="26"/>
        <v>0</v>
      </c>
      <c r="D266" s="69">
        <f t="shared" si="22"/>
        <v>0</v>
      </c>
      <c r="E266" s="69">
        <f t="shared" si="23"/>
        <v>0</v>
      </c>
      <c r="F266" s="69">
        <f t="shared" si="24"/>
        <v>0</v>
      </c>
      <c r="G266" s="69">
        <f t="shared" si="25"/>
        <v>0</v>
      </c>
    </row>
    <row r="267" spans="1:7" x14ac:dyDescent="0.2">
      <c r="A267" s="69">
        <f t="shared" si="27"/>
        <v>253</v>
      </c>
      <c r="B267" s="88">
        <f t="shared" si="28"/>
        <v>253</v>
      </c>
      <c r="C267" s="69">
        <f t="shared" si="26"/>
        <v>0</v>
      </c>
      <c r="D267" s="69">
        <f t="shared" si="22"/>
        <v>0</v>
      </c>
      <c r="E267" s="69">
        <f t="shared" si="23"/>
        <v>0</v>
      </c>
      <c r="F267" s="69">
        <f t="shared" si="24"/>
        <v>0</v>
      </c>
      <c r="G267" s="69">
        <f t="shared" si="25"/>
        <v>0</v>
      </c>
    </row>
    <row r="268" spans="1:7" x14ac:dyDescent="0.2">
      <c r="A268" s="69">
        <f t="shared" si="27"/>
        <v>254</v>
      </c>
      <c r="B268" s="88">
        <f t="shared" si="28"/>
        <v>254</v>
      </c>
      <c r="C268" s="69">
        <f t="shared" si="26"/>
        <v>0</v>
      </c>
      <c r="D268" s="69">
        <f t="shared" si="22"/>
        <v>0</v>
      </c>
      <c r="E268" s="69">
        <f t="shared" si="23"/>
        <v>0</v>
      </c>
      <c r="F268" s="69">
        <f t="shared" si="24"/>
        <v>0</v>
      </c>
      <c r="G268" s="69">
        <f t="shared" si="25"/>
        <v>0</v>
      </c>
    </row>
    <row r="269" spans="1:7" x14ac:dyDescent="0.2">
      <c r="A269" s="69">
        <f t="shared" si="27"/>
        <v>255</v>
      </c>
      <c r="B269" s="88">
        <f t="shared" si="28"/>
        <v>255</v>
      </c>
      <c r="C269" s="69">
        <f t="shared" si="26"/>
        <v>0</v>
      </c>
      <c r="D269" s="69">
        <f t="shared" si="22"/>
        <v>0</v>
      </c>
      <c r="E269" s="69">
        <f t="shared" si="23"/>
        <v>0</v>
      </c>
      <c r="F269" s="69">
        <f t="shared" si="24"/>
        <v>0</v>
      </c>
      <c r="G269" s="69">
        <f t="shared" si="25"/>
        <v>0</v>
      </c>
    </row>
    <row r="270" spans="1:7" x14ac:dyDescent="0.2">
      <c r="A270" s="69">
        <f t="shared" si="27"/>
        <v>256</v>
      </c>
      <c r="B270" s="88">
        <f t="shared" si="28"/>
        <v>256</v>
      </c>
      <c r="C270" s="69">
        <f t="shared" si="26"/>
        <v>0</v>
      </c>
      <c r="D270" s="69">
        <f t="shared" si="22"/>
        <v>0</v>
      </c>
      <c r="E270" s="69">
        <f t="shared" si="23"/>
        <v>0</v>
      </c>
      <c r="F270" s="69">
        <f t="shared" si="24"/>
        <v>0</v>
      </c>
      <c r="G270" s="69">
        <f t="shared" si="25"/>
        <v>0</v>
      </c>
    </row>
    <row r="271" spans="1:7" x14ac:dyDescent="0.2">
      <c r="A271" s="69">
        <f t="shared" si="27"/>
        <v>257</v>
      </c>
      <c r="B271" s="88">
        <f t="shared" si="28"/>
        <v>257</v>
      </c>
      <c r="C271" s="69">
        <f t="shared" si="26"/>
        <v>0</v>
      </c>
      <c r="D271" s="69">
        <f t="shared" ref="D271:D334" si="29">IF(C271=0,0,IF(PV($G$6,$F$9-B271,-$F$10)&gt;0,PV($G$6,$F$9-B271,-$F$10),0))</f>
        <v>0</v>
      </c>
      <c r="E271" s="69">
        <f t="shared" ref="E271:E334" si="30">IF(C271=0,0,+$F$10)</f>
        <v>0</v>
      </c>
      <c r="F271" s="69">
        <f t="shared" ref="F271:F334" si="31">C271-D271</f>
        <v>0</v>
      </c>
      <c r="G271" s="69">
        <f t="shared" ref="G271:G334" si="32">E271-F271</f>
        <v>0</v>
      </c>
    </row>
    <row r="272" spans="1:7" x14ac:dyDescent="0.2">
      <c r="A272" s="69">
        <f t="shared" si="27"/>
        <v>258</v>
      </c>
      <c r="B272" s="88">
        <f t="shared" si="28"/>
        <v>258</v>
      </c>
      <c r="C272" s="69">
        <f t="shared" ref="C272:C335" si="33">D271</f>
        <v>0</v>
      </c>
      <c r="D272" s="69">
        <f t="shared" si="29"/>
        <v>0</v>
      </c>
      <c r="E272" s="69">
        <f t="shared" si="30"/>
        <v>0</v>
      </c>
      <c r="F272" s="69">
        <f t="shared" si="31"/>
        <v>0</v>
      </c>
      <c r="G272" s="69">
        <f t="shared" si="32"/>
        <v>0</v>
      </c>
    </row>
    <row r="273" spans="1:7" x14ac:dyDescent="0.2">
      <c r="A273" s="69">
        <f t="shared" si="27"/>
        <v>259</v>
      </c>
      <c r="B273" s="88">
        <f t="shared" si="28"/>
        <v>259</v>
      </c>
      <c r="C273" s="69">
        <f t="shared" si="33"/>
        <v>0</v>
      </c>
      <c r="D273" s="69">
        <f t="shared" si="29"/>
        <v>0</v>
      </c>
      <c r="E273" s="69">
        <f t="shared" si="30"/>
        <v>0</v>
      </c>
      <c r="F273" s="69">
        <f t="shared" si="31"/>
        <v>0</v>
      </c>
      <c r="G273" s="69">
        <f t="shared" si="32"/>
        <v>0</v>
      </c>
    </row>
    <row r="274" spans="1:7" x14ac:dyDescent="0.2">
      <c r="A274" s="69">
        <f t="shared" si="27"/>
        <v>260</v>
      </c>
      <c r="B274" s="88">
        <f t="shared" si="28"/>
        <v>260</v>
      </c>
      <c r="C274" s="69">
        <f t="shared" si="33"/>
        <v>0</v>
      </c>
      <c r="D274" s="69">
        <f t="shared" si="29"/>
        <v>0</v>
      </c>
      <c r="E274" s="69">
        <f t="shared" si="30"/>
        <v>0</v>
      </c>
      <c r="F274" s="69">
        <f t="shared" si="31"/>
        <v>0</v>
      </c>
      <c r="G274" s="69">
        <f t="shared" si="32"/>
        <v>0</v>
      </c>
    </row>
    <row r="275" spans="1:7" x14ac:dyDescent="0.2">
      <c r="A275" s="69">
        <f t="shared" si="27"/>
        <v>261</v>
      </c>
      <c r="B275" s="88">
        <f t="shared" si="28"/>
        <v>261</v>
      </c>
      <c r="C275" s="69">
        <f t="shared" si="33"/>
        <v>0</v>
      </c>
      <c r="D275" s="69">
        <f t="shared" si="29"/>
        <v>0</v>
      </c>
      <c r="E275" s="69">
        <f t="shared" si="30"/>
        <v>0</v>
      </c>
      <c r="F275" s="69">
        <f t="shared" si="31"/>
        <v>0</v>
      </c>
      <c r="G275" s="69">
        <f t="shared" si="32"/>
        <v>0</v>
      </c>
    </row>
    <row r="276" spans="1:7" x14ac:dyDescent="0.2">
      <c r="A276" s="69">
        <f t="shared" si="27"/>
        <v>262</v>
      </c>
      <c r="B276" s="88">
        <f t="shared" si="28"/>
        <v>262</v>
      </c>
      <c r="C276" s="69">
        <f t="shared" si="33"/>
        <v>0</v>
      </c>
      <c r="D276" s="69">
        <f t="shared" si="29"/>
        <v>0</v>
      </c>
      <c r="E276" s="69">
        <f t="shared" si="30"/>
        <v>0</v>
      </c>
      <c r="F276" s="69">
        <f t="shared" si="31"/>
        <v>0</v>
      </c>
      <c r="G276" s="69">
        <f t="shared" si="32"/>
        <v>0</v>
      </c>
    </row>
    <row r="277" spans="1:7" x14ac:dyDescent="0.2">
      <c r="A277" s="69">
        <f t="shared" si="27"/>
        <v>263</v>
      </c>
      <c r="B277" s="88">
        <f t="shared" si="28"/>
        <v>263</v>
      </c>
      <c r="C277" s="69">
        <f t="shared" si="33"/>
        <v>0</v>
      </c>
      <c r="D277" s="69">
        <f t="shared" si="29"/>
        <v>0</v>
      </c>
      <c r="E277" s="69">
        <f t="shared" si="30"/>
        <v>0</v>
      </c>
      <c r="F277" s="69">
        <f t="shared" si="31"/>
        <v>0</v>
      </c>
      <c r="G277" s="69">
        <f t="shared" si="32"/>
        <v>0</v>
      </c>
    </row>
    <row r="278" spans="1:7" x14ac:dyDescent="0.2">
      <c r="A278" s="69">
        <f t="shared" si="27"/>
        <v>264</v>
      </c>
      <c r="B278" s="88">
        <f t="shared" si="28"/>
        <v>264</v>
      </c>
      <c r="C278" s="69">
        <f t="shared" si="33"/>
        <v>0</v>
      </c>
      <c r="D278" s="69">
        <f t="shared" si="29"/>
        <v>0</v>
      </c>
      <c r="E278" s="69">
        <f t="shared" si="30"/>
        <v>0</v>
      </c>
      <c r="F278" s="69">
        <f t="shared" si="31"/>
        <v>0</v>
      </c>
      <c r="G278" s="69">
        <f t="shared" si="32"/>
        <v>0</v>
      </c>
    </row>
    <row r="279" spans="1:7" x14ac:dyDescent="0.2">
      <c r="A279" s="69">
        <f t="shared" si="27"/>
        <v>265</v>
      </c>
      <c r="B279" s="88">
        <f t="shared" si="28"/>
        <v>265</v>
      </c>
      <c r="C279" s="69">
        <f t="shared" si="33"/>
        <v>0</v>
      </c>
      <c r="D279" s="69">
        <f t="shared" si="29"/>
        <v>0</v>
      </c>
      <c r="E279" s="69">
        <f t="shared" si="30"/>
        <v>0</v>
      </c>
      <c r="F279" s="69">
        <f t="shared" si="31"/>
        <v>0</v>
      </c>
      <c r="G279" s="69">
        <f t="shared" si="32"/>
        <v>0</v>
      </c>
    </row>
    <row r="280" spans="1:7" x14ac:dyDescent="0.2">
      <c r="A280" s="69">
        <f t="shared" si="27"/>
        <v>266</v>
      </c>
      <c r="B280" s="88">
        <f t="shared" si="28"/>
        <v>266</v>
      </c>
      <c r="C280" s="69">
        <f t="shared" si="33"/>
        <v>0</v>
      </c>
      <c r="D280" s="69">
        <f t="shared" si="29"/>
        <v>0</v>
      </c>
      <c r="E280" s="69">
        <f t="shared" si="30"/>
        <v>0</v>
      </c>
      <c r="F280" s="69">
        <f t="shared" si="31"/>
        <v>0</v>
      </c>
      <c r="G280" s="69">
        <f t="shared" si="32"/>
        <v>0</v>
      </c>
    </row>
    <row r="281" spans="1:7" x14ac:dyDescent="0.2">
      <c r="A281" s="69">
        <f t="shared" si="27"/>
        <v>267</v>
      </c>
      <c r="B281" s="88">
        <f t="shared" si="28"/>
        <v>267</v>
      </c>
      <c r="C281" s="69">
        <f t="shared" si="33"/>
        <v>0</v>
      </c>
      <c r="D281" s="69">
        <f t="shared" si="29"/>
        <v>0</v>
      </c>
      <c r="E281" s="69">
        <f t="shared" si="30"/>
        <v>0</v>
      </c>
      <c r="F281" s="69">
        <f t="shared" si="31"/>
        <v>0</v>
      </c>
      <c r="G281" s="69">
        <f t="shared" si="32"/>
        <v>0</v>
      </c>
    </row>
    <row r="282" spans="1:7" x14ac:dyDescent="0.2">
      <c r="A282" s="69">
        <f t="shared" si="27"/>
        <v>268</v>
      </c>
      <c r="B282" s="88">
        <f t="shared" si="28"/>
        <v>268</v>
      </c>
      <c r="C282" s="69">
        <f t="shared" si="33"/>
        <v>0</v>
      </c>
      <c r="D282" s="69">
        <f t="shared" si="29"/>
        <v>0</v>
      </c>
      <c r="E282" s="69">
        <f t="shared" si="30"/>
        <v>0</v>
      </c>
      <c r="F282" s="69">
        <f t="shared" si="31"/>
        <v>0</v>
      </c>
      <c r="G282" s="69">
        <f t="shared" si="32"/>
        <v>0</v>
      </c>
    </row>
    <row r="283" spans="1:7" x14ac:dyDescent="0.2">
      <c r="A283" s="69">
        <f t="shared" ref="A283:A346" si="34">CEILING((B283/(12/$F$7)),1)</f>
        <v>269</v>
      </c>
      <c r="B283" s="88">
        <f t="shared" si="28"/>
        <v>269</v>
      </c>
      <c r="C283" s="69">
        <f t="shared" si="33"/>
        <v>0</v>
      </c>
      <c r="D283" s="69">
        <f t="shared" si="29"/>
        <v>0</v>
      </c>
      <c r="E283" s="69">
        <f t="shared" si="30"/>
        <v>0</v>
      </c>
      <c r="F283" s="69">
        <f t="shared" si="31"/>
        <v>0</v>
      </c>
      <c r="G283" s="69">
        <f t="shared" si="32"/>
        <v>0</v>
      </c>
    </row>
    <row r="284" spans="1:7" x14ac:dyDescent="0.2">
      <c r="A284" s="69">
        <f t="shared" si="34"/>
        <v>270</v>
      </c>
      <c r="B284" s="88">
        <f t="shared" si="28"/>
        <v>270</v>
      </c>
      <c r="C284" s="69">
        <f t="shared" si="33"/>
        <v>0</v>
      </c>
      <c r="D284" s="69">
        <f t="shared" si="29"/>
        <v>0</v>
      </c>
      <c r="E284" s="69">
        <f t="shared" si="30"/>
        <v>0</v>
      </c>
      <c r="F284" s="69">
        <f t="shared" si="31"/>
        <v>0</v>
      </c>
      <c r="G284" s="69">
        <f t="shared" si="32"/>
        <v>0</v>
      </c>
    </row>
    <row r="285" spans="1:7" x14ac:dyDescent="0.2">
      <c r="A285" s="69">
        <f t="shared" si="34"/>
        <v>271</v>
      </c>
      <c r="B285" s="88">
        <f t="shared" si="28"/>
        <v>271</v>
      </c>
      <c r="C285" s="69">
        <f t="shared" si="33"/>
        <v>0</v>
      </c>
      <c r="D285" s="69">
        <f t="shared" si="29"/>
        <v>0</v>
      </c>
      <c r="E285" s="69">
        <f t="shared" si="30"/>
        <v>0</v>
      </c>
      <c r="F285" s="69">
        <f t="shared" si="31"/>
        <v>0</v>
      </c>
      <c r="G285" s="69">
        <f t="shared" si="32"/>
        <v>0</v>
      </c>
    </row>
    <row r="286" spans="1:7" x14ac:dyDescent="0.2">
      <c r="A286" s="69">
        <f t="shared" si="34"/>
        <v>272</v>
      </c>
      <c r="B286" s="88">
        <f t="shared" si="28"/>
        <v>272</v>
      </c>
      <c r="C286" s="69">
        <f t="shared" si="33"/>
        <v>0</v>
      </c>
      <c r="D286" s="69">
        <f t="shared" si="29"/>
        <v>0</v>
      </c>
      <c r="E286" s="69">
        <f t="shared" si="30"/>
        <v>0</v>
      </c>
      <c r="F286" s="69">
        <f t="shared" si="31"/>
        <v>0</v>
      </c>
      <c r="G286" s="69">
        <f t="shared" si="32"/>
        <v>0</v>
      </c>
    </row>
    <row r="287" spans="1:7" x14ac:dyDescent="0.2">
      <c r="A287" s="69">
        <f t="shared" si="34"/>
        <v>273</v>
      </c>
      <c r="B287" s="88">
        <f t="shared" si="28"/>
        <v>273</v>
      </c>
      <c r="C287" s="69">
        <f t="shared" si="33"/>
        <v>0</v>
      </c>
      <c r="D287" s="69">
        <f t="shared" si="29"/>
        <v>0</v>
      </c>
      <c r="E287" s="69">
        <f t="shared" si="30"/>
        <v>0</v>
      </c>
      <c r="F287" s="69">
        <f t="shared" si="31"/>
        <v>0</v>
      </c>
      <c r="G287" s="69">
        <f t="shared" si="32"/>
        <v>0</v>
      </c>
    </row>
    <row r="288" spans="1:7" x14ac:dyDescent="0.2">
      <c r="A288" s="69">
        <f t="shared" si="34"/>
        <v>274</v>
      </c>
      <c r="B288" s="88">
        <f t="shared" si="28"/>
        <v>274</v>
      </c>
      <c r="C288" s="69">
        <f t="shared" si="33"/>
        <v>0</v>
      </c>
      <c r="D288" s="69">
        <f t="shared" si="29"/>
        <v>0</v>
      </c>
      <c r="E288" s="69">
        <f t="shared" si="30"/>
        <v>0</v>
      </c>
      <c r="F288" s="69">
        <f t="shared" si="31"/>
        <v>0</v>
      </c>
      <c r="G288" s="69">
        <f t="shared" si="32"/>
        <v>0</v>
      </c>
    </row>
    <row r="289" spans="1:7" x14ac:dyDescent="0.2">
      <c r="A289" s="69">
        <f t="shared" si="34"/>
        <v>275</v>
      </c>
      <c r="B289" s="88">
        <f t="shared" si="28"/>
        <v>275</v>
      </c>
      <c r="C289" s="69">
        <f t="shared" si="33"/>
        <v>0</v>
      </c>
      <c r="D289" s="69">
        <f t="shared" si="29"/>
        <v>0</v>
      </c>
      <c r="E289" s="69">
        <f t="shared" si="30"/>
        <v>0</v>
      </c>
      <c r="F289" s="69">
        <f t="shared" si="31"/>
        <v>0</v>
      </c>
      <c r="G289" s="69">
        <f t="shared" si="32"/>
        <v>0</v>
      </c>
    </row>
    <row r="290" spans="1:7" x14ac:dyDescent="0.2">
      <c r="A290" s="69">
        <f t="shared" si="34"/>
        <v>276</v>
      </c>
      <c r="B290" s="88">
        <f t="shared" si="28"/>
        <v>276</v>
      </c>
      <c r="C290" s="69">
        <f t="shared" si="33"/>
        <v>0</v>
      </c>
      <c r="D290" s="69">
        <f t="shared" si="29"/>
        <v>0</v>
      </c>
      <c r="E290" s="69">
        <f t="shared" si="30"/>
        <v>0</v>
      </c>
      <c r="F290" s="69">
        <f t="shared" si="31"/>
        <v>0</v>
      </c>
      <c r="G290" s="69">
        <f t="shared" si="32"/>
        <v>0</v>
      </c>
    </row>
    <row r="291" spans="1:7" x14ac:dyDescent="0.2">
      <c r="A291" s="69">
        <f t="shared" si="34"/>
        <v>277</v>
      </c>
      <c r="B291" s="88">
        <f t="shared" si="28"/>
        <v>277</v>
      </c>
      <c r="C291" s="69">
        <f t="shared" si="33"/>
        <v>0</v>
      </c>
      <c r="D291" s="69">
        <f t="shared" si="29"/>
        <v>0</v>
      </c>
      <c r="E291" s="69">
        <f t="shared" si="30"/>
        <v>0</v>
      </c>
      <c r="F291" s="69">
        <f t="shared" si="31"/>
        <v>0</v>
      </c>
      <c r="G291" s="69">
        <f t="shared" si="32"/>
        <v>0</v>
      </c>
    </row>
    <row r="292" spans="1:7" x14ac:dyDescent="0.2">
      <c r="A292" s="69">
        <f t="shared" si="34"/>
        <v>278</v>
      </c>
      <c r="B292" s="88">
        <f t="shared" si="28"/>
        <v>278</v>
      </c>
      <c r="C292" s="69">
        <f t="shared" si="33"/>
        <v>0</v>
      </c>
      <c r="D292" s="69">
        <f t="shared" si="29"/>
        <v>0</v>
      </c>
      <c r="E292" s="69">
        <f t="shared" si="30"/>
        <v>0</v>
      </c>
      <c r="F292" s="69">
        <f t="shared" si="31"/>
        <v>0</v>
      </c>
      <c r="G292" s="69">
        <f t="shared" si="32"/>
        <v>0</v>
      </c>
    </row>
    <row r="293" spans="1:7" x14ac:dyDescent="0.2">
      <c r="A293" s="69">
        <f t="shared" si="34"/>
        <v>279</v>
      </c>
      <c r="B293" s="88">
        <f t="shared" si="28"/>
        <v>279</v>
      </c>
      <c r="C293" s="69">
        <f t="shared" si="33"/>
        <v>0</v>
      </c>
      <c r="D293" s="69">
        <f t="shared" si="29"/>
        <v>0</v>
      </c>
      <c r="E293" s="69">
        <f t="shared" si="30"/>
        <v>0</v>
      </c>
      <c r="F293" s="69">
        <f t="shared" si="31"/>
        <v>0</v>
      </c>
      <c r="G293" s="69">
        <f t="shared" si="32"/>
        <v>0</v>
      </c>
    </row>
    <row r="294" spans="1:7" x14ac:dyDescent="0.2">
      <c r="A294" s="69">
        <f t="shared" si="34"/>
        <v>280</v>
      </c>
      <c r="B294" s="88">
        <f t="shared" si="28"/>
        <v>280</v>
      </c>
      <c r="C294" s="69">
        <f t="shared" si="33"/>
        <v>0</v>
      </c>
      <c r="D294" s="69">
        <f t="shared" si="29"/>
        <v>0</v>
      </c>
      <c r="E294" s="69">
        <f t="shared" si="30"/>
        <v>0</v>
      </c>
      <c r="F294" s="69">
        <f t="shared" si="31"/>
        <v>0</v>
      </c>
      <c r="G294" s="69">
        <f t="shared" si="32"/>
        <v>0</v>
      </c>
    </row>
    <row r="295" spans="1:7" x14ac:dyDescent="0.2">
      <c r="A295" s="69">
        <f t="shared" si="34"/>
        <v>281</v>
      </c>
      <c r="B295" s="88">
        <f t="shared" si="28"/>
        <v>281</v>
      </c>
      <c r="C295" s="69">
        <f t="shared" si="33"/>
        <v>0</v>
      </c>
      <c r="D295" s="69">
        <f t="shared" si="29"/>
        <v>0</v>
      </c>
      <c r="E295" s="69">
        <f t="shared" si="30"/>
        <v>0</v>
      </c>
      <c r="F295" s="69">
        <f t="shared" si="31"/>
        <v>0</v>
      </c>
      <c r="G295" s="69">
        <f t="shared" si="32"/>
        <v>0</v>
      </c>
    </row>
    <row r="296" spans="1:7" x14ac:dyDescent="0.2">
      <c r="A296" s="69">
        <f t="shared" si="34"/>
        <v>282</v>
      </c>
      <c r="B296" s="88">
        <f t="shared" si="28"/>
        <v>282</v>
      </c>
      <c r="C296" s="69">
        <f t="shared" si="33"/>
        <v>0</v>
      </c>
      <c r="D296" s="69">
        <f t="shared" si="29"/>
        <v>0</v>
      </c>
      <c r="E296" s="69">
        <f t="shared" si="30"/>
        <v>0</v>
      </c>
      <c r="F296" s="69">
        <f t="shared" si="31"/>
        <v>0</v>
      </c>
      <c r="G296" s="69">
        <f t="shared" si="32"/>
        <v>0</v>
      </c>
    </row>
    <row r="297" spans="1:7" x14ac:dyDescent="0.2">
      <c r="A297" s="69">
        <f t="shared" si="34"/>
        <v>283</v>
      </c>
      <c r="B297" s="88">
        <f t="shared" si="28"/>
        <v>283</v>
      </c>
      <c r="C297" s="69">
        <f t="shared" si="33"/>
        <v>0</v>
      </c>
      <c r="D297" s="69">
        <f t="shared" si="29"/>
        <v>0</v>
      </c>
      <c r="E297" s="69">
        <f t="shared" si="30"/>
        <v>0</v>
      </c>
      <c r="F297" s="69">
        <f t="shared" si="31"/>
        <v>0</v>
      </c>
      <c r="G297" s="69">
        <f t="shared" si="32"/>
        <v>0</v>
      </c>
    </row>
    <row r="298" spans="1:7" x14ac:dyDescent="0.2">
      <c r="A298" s="69">
        <f t="shared" si="34"/>
        <v>284</v>
      </c>
      <c r="B298" s="88">
        <f t="shared" si="28"/>
        <v>284</v>
      </c>
      <c r="C298" s="69">
        <f t="shared" si="33"/>
        <v>0</v>
      </c>
      <c r="D298" s="69">
        <f t="shared" si="29"/>
        <v>0</v>
      </c>
      <c r="E298" s="69">
        <f t="shared" si="30"/>
        <v>0</v>
      </c>
      <c r="F298" s="69">
        <f t="shared" si="31"/>
        <v>0</v>
      </c>
      <c r="G298" s="69">
        <f t="shared" si="32"/>
        <v>0</v>
      </c>
    </row>
    <row r="299" spans="1:7" x14ac:dyDescent="0.2">
      <c r="A299" s="69">
        <f t="shared" si="34"/>
        <v>285</v>
      </c>
      <c r="B299" s="88">
        <f t="shared" si="28"/>
        <v>285</v>
      </c>
      <c r="C299" s="69">
        <f t="shared" si="33"/>
        <v>0</v>
      </c>
      <c r="D299" s="69">
        <f t="shared" si="29"/>
        <v>0</v>
      </c>
      <c r="E299" s="69">
        <f t="shared" si="30"/>
        <v>0</v>
      </c>
      <c r="F299" s="69">
        <f t="shared" si="31"/>
        <v>0</v>
      </c>
      <c r="G299" s="69">
        <f t="shared" si="32"/>
        <v>0</v>
      </c>
    </row>
    <row r="300" spans="1:7" x14ac:dyDescent="0.2">
      <c r="A300" s="69">
        <f t="shared" si="34"/>
        <v>286</v>
      </c>
      <c r="B300" s="88">
        <f t="shared" si="28"/>
        <v>286</v>
      </c>
      <c r="C300" s="69">
        <f t="shared" si="33"/>
        <v>0</v>
      </c>
      <c r="D300" s="69">
        <f t="shared" si="29"/>
        <v>0</v>
      </c>
      <c r="E300" s="69">
        <f t="shared" si="30"/>
        <v>0</v>
      </c>
      <c r="F300" s="69">
        <f t="shared" si="31"/>
        <v>0</v>
      </c>
      <c r="G300" s="69">
        <f t="shared" si="32"/>
        <v>0</v>
      </c>
    </row>
    <row r="301" spans="1:7" x14ac:dyDescent="0.2">
      <c r="A301" s="69">
        <f t="shared" si="34"/>
        <v>287</v>
      </c>
      <c r="B301" s="88">
        <f t="shared" si="28"/>
        <v>287</v>
      </c>
      <c r="C301" s="69">
        <f t="shared" si="33"/>
        <v>0</v>
      </c>
      <c r="D301" s="69">
        <f t="shared" si="29"/>
        <v>0</v>
      </c>
      <c r="E301" s="69">
        <f t="shared" si="30"/>
        <v>0</v>
      </c>
      <c r="F301" s="69">
        <f t="shared" si="31"/>
        <v>0</v>
      </c>
      <c r="G301" s="69">
        <f t="shared" si="32"/>
        <v>0</v>
      </c>
    </row>
    <row r="302" spans="1:7" x14ac:dyDescent="0.2">
      <c r="A302" s="69">
        <f t="shared" si="34"/>
        <v>288</v>
      </c>
      <c r="B302" s="88">
        <f t="shared" si="28"/>
        <v>288</v>
      </c>
      <c r="C302" s="69">
        <f t="shared" si="33"/>
        <v>0</v>
      </c>
      <c r="D302" s="69">
        <f t="shared" si="29"/>
        <v>0</v>
      </c>
      <c r="E302" s="69">
        <f t="shared" si="30"/>
        <v>0</v>
      </c>
      <c r="F302" s="69">
        <f t="shared" si="31"/>
        <v>0</v>
      </c>
      <c r="G302" s="69">
        <f t="shared" si="32"/>
        <v>0</v>
      </c>
    </row>
    <row r="303" spans="1:7" x14ac:dyDescent="0.2">
      <c r="A303" s="69">
        <f t="shared" si="34"/>
        <v>289</v>
      </c>
      <c r="B303" s="88">
        <f t="shared" si="28"/>
        <v>289</v>
      </c>
      <c r="C303" s="69">
        <f t="shared" si="33"/>
        <v>0</v>
      </c>
      <c r="D303" s="69">
        <f t="shared" si="29"/>
        <v>0</v>
      </c>
      <c r="E303" s="69">
        <f t="shared" si="30"/>
        <v>0</v>
      </c>
      <c r="F303" s="69">
        <f t="shared" si="31"/>
        <v>0</v>
      </c>
      <c r="G303" s="69">
        <f t="shared" si="32"/>
        <v>0</v>
      </c>
    </row>
    <row r="304" spans="1:7" x14ac:dyDescent="0.2">
      <c r="A304" s="69">
        <f t="shared" si="34"/>
        <v>290</v>
      </c>
      <c r="B304" s="88">
        <f t="shared" si="28"/>
        <v>290</v>
      </c>
      <c r="C304" s="69">
        <f t="shared" si="33"/>
        <v>0</v>
      </c>
      <c r="D304" s="69">
        <f t="shared" si="29"/>
        <v>0</v>
      </c>
      <c r="E304" s="69">
        <f t="shared" si="30"/>
        <v>0</v>
      </c>
      <c r="F304" s="69">
        <f t="shared" si="31"/>
        <v>0</v>
      </c>
      <c r="G304" s="69">
        <f t="shared" si="32"/>
        <v>0</v>
      </c>
    </row>
    <row r="305" spans="1:7" x14ac:dyDescent="0.2">
      <c r="A305" s="69">
        <f t="shared" si="34"/>
        <v>291</v>
      </c>
      <c r="B305" s="88">
        <f t="shared" si="28"/>
        <v>291</v>
      </c>
      <c r="C305" s="69">
        <f t="shared" si="33"/>
        <v>0</v>
      </c>
      <c r="D305" s="69">
        <f t="shared" si="29"/>
        <v>0</v>
      </c>
      <c r="E305" s="69">
        <f t="shared" si="30"/>
        <v>0</v>
      </c>
      <c r="F305" s="69">
        <f t="shared" si="31"/>
        <v>0</v>
      </c>
      <c r="G305" s="69">
        <f t="shared" si="32"/>
        <v>0</v>
      </c>
    </row>
    <row r="306" spans="1:7" x14ac:dyDescent="0.2">
      <c r="A306" s="69">
        <f t="shared" si="34"/>
        <v>292</v>
      </c>
      <c r="B306" s="88">
        <f t="shared" si="28"/>
        <v>292</v>
      </c>
      <c r="C306" s="69">
        <f t="shared" si="33"/>
        <v>0</v>
      </c>
      <c r="D306" s="69">
        <f t="shared" si="29"/>
        <v>0</v>
      </c>
      <c r="E306" s="69">
        <f t="shared" si="30"/>
        <v>0</v>
      </c>
      <c r="F306" s="69">
        <f t="shared" si="31"/>
        <v>0</v>
      </c>
      <c r="G306" s="69">
        <f t="shared" si="32"/>
        <v>0</v>
      </c>
    </row>
    <row r="307" spans="1:7" x14ac:dyDescent="0.2">
      <c r="A307" s="69">
        <f t="shared" si="34"/>
        <v>293</v>
      </c>
      <c r="B307" s="88">
        <f t="shared" si="28"/>
        <v>293</v>
      </c>
      <c r="C307" s="69">
        <f t="shared" si="33"/>
        <v>0</v>
      </c>
      <c r="D307" s="69">
        <f t="shared" si="29"/>
        <v>0</v>
      </c>
      <c r="E307" s="69">
        <f t="shared" si="30"/>
        <v>0</v>
      </c>
      <c r="F307" s="69">
        <f t="shared" si="31"/>
        <v>0</v>
      </c>
      <c r="G307" s="69">
        <f t="shared" si="32"/>
        <v>0</v>
      </c>
    </row>
    <row r="308" spans="1:7" x14ac:dyDescent="0.2">
      <c r="A308" s="69">
        <f t="shared" si="34"/>
        <v>294</v>
      </c>
      <c r="B308" s="88">
        <f t="shared" si="28"/>
        <v>294</v>
      </c>
      <c r="C308" s="69">
        <f t="shared" si="33"/>
        <v>0</v>
      </c>
      <c r="D308" s="69">
        <f t="shared" si="29"/>
        <v>0</v>
      </c>
      <c r="E308" s="69">
        <f t="shared" si="30"/>
        <v>0</v>
      </c>
      <c r="F308" s="69">
        <f t="shared" si="31"/>
        <v>0</v>
      </c>
      <c r="G308" s="69">
        <f t="shared" si="32"/>
        <v>0</v>
      </c>
    </row>
    <row r="309" spans="1:7" x14ac:dyDescent="0.2">
      <c r="A309" s="69">
        <f t="shared" si="34"/>
        <v>295</v>
      </c>
      <c r="B309" s="88">
        <f t="shared" si="28"/>
        <v>295</v>
      </c>
      <c r="C309" s="69">
        <f t="shared" si="33"/>
        <v>0</v>
      </c>
      <c r="D309" s="69">
        <f t="shared" si="29"/>
        <v>0</v>
      </c>
      <c r="E309" s="69">
        <f t="shared" si="30"/>
        <v>0</v>
      </c>
      <c r="F309" s="69">
        <f t="shared" si="31"/>
        <v>0</v>
      </c>
      <c r="G309" s="69">
        <f t="shared" si="32"/>
        <v>0</v>
      </c>
    </row>
    <row r="310" spans="1:7" x14ac:dyDescent="0.2">
      <c r="A310" s="69">
        <f t="shared" si="34"/>
        <v>296</v>
      </c>
      <c r="B310" s="88">
        <f t="shared" si="28"/>
        <v>296</v>
      </c>
      <c r="C310" s="69">
        <f t="shared" si="33"/>
        <v>0</v>
      </c>
      <c r="D310" s="69">
        <f t="shared" si="29"/>
        <v>0</v>
      </c>
      <c r="E310" s="69">
        <f t="shared" si="30"/>
        <v>0</v>
      </c>
      <c r="F310" s="69">
        <f t="shared" si="31"/>
        <v>0</v>
      </c>
      <c r="G310" s="69">
        <f t="shared" si="32"/>
        <v>0</v>
      </c>
    </row>
    <row r="311" spans="1:7" x14ac:dyDescent="0.2">
      <c r="A311" s="69">
        <f t="shared" si="34"/>
        <v>297</v>
      </c>
      <c r="B311" s="88">
        <f t="shared" si="28"/>
        <v>297</v>
      </c>
      <c r="C311" s="69">
        <f t="shared" si="33"/>
        <v>0</v>
      </c>
      <c r="D311" s="69">
        <f t="shared" si="29"/>
        <v>0</v>
      </c>
      <c r="E311" s="69">
        <f t="shared" si="30"/>
        <v>0</v>
      </c>
      <c r="F311" s="69">
        <f t="shared" si="31"/>
        <v>0</v>
      </c>
      <c r="G311" s="69">
        <f t="shared" si="32"/>
        <v>0</v>
      </c>
    </row>
    <row r="312" spans="1:7" x14ac:dyDescent="0.2">
      <c r="A312" s="69">
        <f t="shared" si="34"/>
        <v>298</v>
      </c>
      <c r="B312" s="88">
        <f t="shared" si="28"/>
        <v>298</v>
      </c>
      <c r="C312" s="69">
        <f t="shared" si="33"/>
        <v>0</v>
      </c>
      <c r="D312" s="69">
        <f t="shared" si="29"/>
        <v>0</v>
      </c>
      <c r="E312" s="69">
        <f t="shared" si="30"/>
        <v>0</v>
      </c>
      <c r="F312" s="69">
        <f t="shared" si="31"/>
        <v>0</v>
      </c>
      <c r="G312" s="69">
        <f t="shared" si="32"/>
        <v>0</v>
      </c>
    </row>
    <row r="313" spans="1:7" x14ac:dyDescent="0.2">
      <c r="A313" s="69">
        <f t="shared" si="34"/>
        <v>299</v>
      </c>
      <c r="B313" s="88">
        <f t="shared" si="28"/>
        <v>299</v>
      </c>
      <c r="C313" s="69">
        <f t="shared" si="33"/>
        <v>0</v>
      </c>
      <c r="D313" s="69">
        <f t="shared" si="29"/>
        <v>0</v>
      </c>
      <c r="E313" s="69">
        <f t="shared" si="30"/>
        <v>0</v>
      </c>
      <c r="F313" s="69">
        <f t="shared" si="31"/>
        <v>0</v>
      </c>
      <c r="G313" s="69">
        <f t="shared" si="32"/>
        <v>0</v>
      </c>
    </row>
    <row r="314" spans="1:7" x14ac:dyDescent="0.2">
      <c r="A314" s="69">
        <f t="shared" si="34"/>
        <v>300</v>
      </c>
      <c r="B314" s="88">
        <f t="shared" si="28"/>
        <v>300</v>
      </c>
      <c r="C314" s="69">
        <f t="shared" si="33"/>
        <v>0</v>
      </c>
      <c r="D314" s="69">
        <f t="shared" si="29"/>
        <v>0</v>
      </c>
      <c r="E314" s="69">
        <f t="shared" si="30"/>
        <v>0</v>
      </c>
      <c r="F314" s="69">
        <f t="shared" si="31"/>
        <v>0</v>
      </c>
      <c r="G314" s="69">
        <f t="shared" si="32"/>
        <v>0</v>
      </c>
    </row>
    <row r="315" spans="1:7" x14ac:dyDescent="0.2">
      <c r="A315" s="69">
        <f t="shared" si="34"/>
        <v>301</v>
      </c>
      <c r="B315" s="88">
        <f t="shared" si="28"/>
        <v>301</v>
      </c>
      <c r="C315" s="69">
        <f t="shared" si="33"/>
        <v>0</v>
      </c>
      <c r="D315" s="69">
        <f t="shared" si="29"/>
        <v>0</v>
      </c>
      <c r="E315" s="69">
        <f t="shared" si="30"/>
        <v>0</v>
      </c>
      <c r="F315" s="69">
        <f t="shared" si="31"/>
        <v>0</v>
      </c>
      <c r="G315" s="69">
        <f t="shared" si="32"/>
        <v>0</v>
      </c>
    </row>
    <row r="316" spans="1:7" x14ac:dyDescent="0.2">
      <c r="A316" s="69">
        <f t="shared" si="34"/>
        <v>302</v>
      </c>
      <c r="B316" s="88">
        <f t="shared" si="28"/>
        <v>302</v>
      </c>
      <c r="C316" s="69">
        <f t="shared" si="33"/>
        <v>0</v>
      </c>
      <c r="D316" s="69">
        <f t="shared" si="29"/>
        <v>0</v>
      </c>
      <c r="E316" s="69">
        <f t="shared" si="30"/>
        <v>0</v>
      </c>
      <c r="F316" s="69">
        <f t="shared" si="31"/>
        <v>0</v>
      </c>
      <c r="G316" s="69">
        <f t="shared" si="32"/>
        <v>0</v>
      </c>
    </row>
    <row r="317" spans="1:7" x14ac:dyDescent="0.2">
      <c r="A317" s="69">
        <f t="shared" si="34"/>
        <v>303</v>
      </c>
      <c r="B317" s="88">
        <f t="shared" si="28"/>
        <v>303</v>
      </c>
      <c r="C317" s="69">
        <f t="shared" si="33"/>
        <v>0</v>
      </c>
      <c r="D317" s="69">
        <f t="shared" si="29"/>
        <v>0</v>
      </c>
      <c r="E317" s="69">
        <f t="shared" si="30"/>
        <v>0</v>
      </c>
      <c r="F317" s="69">
        <f t="shared" si="31"/>
        <v>0</v>
      </c>
      <c r="G317" s="69">
        <f t="shared" si="32"/>
        <v>0</v>
      </c>
    </row>
    <row r="318" spans="1:7" x14ac:dyDescent="0.2">
      <c r="A318" s="69">
        <f t="shared" si="34"/>
        <v>304</v>
      </c>
      <c r="B318" s="88">
        <f t="shared" si="28"/>
        <v>304</v>
      </c>
      <c r="C318" s="69">
        <f t="shared" si="33"/>
        <v>0</v>
      </c>
      <c r="D318" s="69">
        <f t="shared" si="29"/>
        <v>0</v>
      </c>
      <c r="E318" s="69">
        <f t="shared" si="30"/>
        <v>0</v>
      </c>
      <c r="F318" s="69">
        <f t="shared" si="31"/>
        <v>0</v>
      </c>
      <c r="G318" s="69">
        <f t="shared" si="32"/>
        <v>0</v>
      </c>
    </row>
    <row r="319" spans="1:7" x14ac:dyDescent="0.2">
      <c r="A319" s="69">
        <f t="shared" si="34"/>
        <v>305</v>
      </c>
      <c r="B319" s="88">
        <f t="shared" si="28"/>
        <v>305</v>
      </c>
      <c r="C319" s="69">
        <f t="shared" si="33"/>
        <v>0</v>
      </c>
      <c r="D319" s="69">
        <f t="shared" si="29"/>
        <v>0</v>
      </c>
      <c r="E319" s="69">
        <f t="shared" si="30"/>
        <v>0</v>
      </c>
      <c r="F319" s="69">
        <f t="shared" si="31"/>
        <v>0</v>
      </c>
      <c r="G319" s="69">
        <f t="shared" si="32"/>
        <v>0</v>
      </c>
    </row>
    <row r="320" spans="1:7" x14ac:dyDescent="0.2">
      <c r="A320" s="69">
        <f t="shared" si="34"/>
        <v>306</v>
      </c>
      <c r="B320" s="88">
        <f t="shared" si="28"/>
        <v>306</v>
      </c>
      <c r="C320" s="69">
        <f t="shared" si="33"/>
        <v>0</v>
      </c>
      <c r="D320" s="69">
        <f t="shared" si="29"/>
        <v>0</v>
      </c>
      <c r="E320" s="69">
        <f t="shared" si="30"/>
        <v>0</v>
      </c>
      <c r="F320" s="69">
        <f t="shared" si="31"/>
        <v>0</v>
      </c>
      <c r="G320" s="69">
        <f t="shared" si="32"/>
        <v>0</v>
      </c>
    </row>
    <row r="321" spans="1:7" x14ac:dyDescent="0.2">
      <c r="A321" s="69">
        <f t="shared" si="34"/>
        <v>307</v>
      </c>
      <c r="B321" s="88">
        <f t="shared" si="28"/>
        <v>307</v>
      </c>
      <c r="C321" s="69">
        <f t="shared" si="33"/>
        <v>0</v>
      </c>
      <c r="D321" s="69">
        <f t="shared" si="29"/>
        <v>0</v>
      </c>
      <c r="E321" s="69">
        <f t="shared" si="30"/>
        <v>0</v>
      </c>
      <c r="F321" s="69">
        <f t="shared" si="31"/>
        <v>0</v>
      </c>
      <c r="G321" s="69">
        <f t="shared" si="32"/>
        <v>0</v>
      </c>
    </row>
    <row r="322" spans="1:7" x14ac:dyDescent="0.2">
      <c r="A322" s="69">
        <f t="shared" si="34"/>
        <v>308</v>
      </c>
      <c r="B322" s="88">
        <f t="shared" si="28"/>
        <v>308</v>
      </c>
      <c r="C322" s="69">
        <f t="shared" si="33"/>
        <v>0</v>
      </c>
      <c r="D322" s="69">
        <f t="shared" si="29"/>
        <v>0</v>
      </c>
      <c r="E322" s="69">
        <f t="shared" si="30"/>
        <v>0</v>
      </c>
      <c r="F322" s="69">
        <f t="shared" si="31"/>
        <v>0</v>
      </c>
      <c r="G322" s="69">
        <f t="shared" si="32"/>
        <v>0</v>
      </c>
    </row>
    <row r="323" spans="1:7" x14ac:dyDescent="0.2">
      <c r="A323" s="69">
        <f t="shared" si="34"/>
        <v>309</v>
      </c>
      <c r="B323" s="88">
        <f t="shared" si="28"/>
        <v>309</v>
      </c>
      <c r="C323" s="69">
        <f t="shared" si="33"/>
        <v>0</v>
      </c>
      <c r="D323" s="69">
        <f t="shared" si="29"/>
        <v>0</v>
      </c>
      <c r="E323" s="69">
        <f t="shared" si="30"/>
        <v>0</v>
      </c>
      <c r="F323" s="69">
        <f t="shared" si="31"/>
        <v>0</v>
      </c>
      <c r="G323" s="69">
        <f t="shared" si="32"/>
        <v>0</v>
      </c>
    </row>
    <row r="324" spans="1:7" x14ac:dyDescent="0.2">
      <c r="A324" s="69">
        <f t="shared" si="34"/>
        <v>310</v>
      </c>
      <c r="B324" s="88">
        <f t="shared" si="28"/>
        <v>310</v>
      </c>
      <c r="C324" s="69">
        <f t="shared" si="33"/>
        <v>0</v>
      </c>
      <c r="D324" s="69">
        <f t="shared" si="29"/>
        <v>0</v>
      </c>
      <c r="E324" s="69">
        <f t="shared" si="30"/>
        <v>0</v>
      </c>
      <c r="F324" s="69">
        <f t="shared" si="31"/>
        <v>0</v>
      </c>
      <c r="G324" s="69">
        <f t="shared" si="32"/>
        <v>0</v>
      </c>
    </row>
    <row r="325" spans="1:7" x14ac:dyDescent="0.2">
      <c r="A325" s="69">
        <f t="shared" si="34"/>
        <v>311</v>
      </c>
      <c r="B325" s="88">
        <f t="shared" si="28"/>
        <v>311</v>
      </c>
      <c r="C325" s="69">
        <f t="shared" si="33"/>
        <v>0</v>
      </c>
      <c r="D325" s="69">
        <f t="shared" si="29"/>
        <v>0</v>
      </c>
      <c r="E325" s="69">
        <f t="shared" si="30"/>
        <v>0</v>
      </c>
      <c r="F325" s="69">
        <f t="shared" si="31"/>
        <v>0</v>
      </c>
      <c r="G325" s="69">
        <f t="shared" si="32"/>
        <v>0</v>
      </c>
    </row>
    <row r="326" spans="1:7" x14ac:dyDescent="0.2">
      <c r="A326" s="69">
        <f t="shared" si="34"/>
        <v>312</v>
      </c>
      <c r="B326" s="88">
        <f t="shared" si="28"/>
        <v>312</v>
      </c>
      <c r="C326" s="69">
        <f t="shared" si="33"/>
        <v>0</v>
      </c>
      <c r="D326" s="69">
        <f t="shared" si="29"/>
        <v>0</v>
      </c>
      <c r="E326" s="69">
        <f t="shared" si="30"/>
        <v>0</v>
      </c>
      <c r="F326" s="69">
        <f t="shared" si="31"/>
        <v>0</v>
      </c>
      <c r="G326" s="69">
        <f t="shared" si="32"/>
        <v>0</v>
      </c>
    </row>
    <row r="327" spans="1:7" x14ac:dyDescent="0.2">
      <c r="A327" s="69">
        <f t="shared" si="34"/>
        <v>313</v>
      </c>
      <c r="B327" s="88">
        <f t="shared" si="28"/>
        <v>313</v>
      </c>
      <c r="C327" s="69">
        <f t="shared" si="33"/>
        <v>0</v>
      </c>
      <c r="D327" s="69">
        <f t="shared" si="29"/>
        <v>0</v>
      </c>
      <c r="E327" s="69">
        <f t="shared" si="30"/>
        <v>0</v>
      </c>
      <c r="F327" s="69">
        <f t="shared" si="31"/>
        <v>0</v>
      </c>
      <c r="G327" s="69">
        <f t="shared" si="32"/>
        <v>0</v>
      </c>
    </row>
    <row r="328" spans="1:7" x14ac:dyDescent="0.2">
      <c r="A328" s="69">
        <f t="shared" si="34"/>
        <v>314</v>
      </c>
      <c r="B328" s="88">
        <f t="shared" si="28"/>
        <v>314</v>
      </c>
      <c r="C328" s="69">
        <f t="shared" si="33"/>
        <v>0</v>
      </c>
      <c r="D328" s="69">
        <f t="shared" si="29"/>
        <v>0</v>
      </c>
      <c r="E328" s="69">
        <f t="shared" si="30"/>
        <v>0</v>
      </c>
      <c r="F328" s="69">
        <f t="shared" si="31"/>
        <v>0</v>
      </c>
      <c r="G328" s="69">
        <f t="shared" si="32"/>
        <v>0</v>
      </c>
    </row>
    <row r="329" spans="1:7" x14ac:dyDescent="0.2">
      <c r="A329" s="69">
        <f t="shared" si="34"/>
        <v>315</v>
      </c>
      <c r="B329" s="88">
        <f t="shared" si="28"/>
        <v>315</v>
      </c>
      <c r="C329" s="69">
        <f t="shared" si="33"/>
        <v>0</v>
      </c>
      <c r="D329" s="69">
        <f t="shared" si="29"/>
        <v>0</v>
      </c>
      <c r="E329" s="69">
        <f t="shared" si="30"/>
        <v>0</v>
      </c>
      <c r="F329" s="69">
        <f t="shared" si="31"/>
        <v>0</v>
      </c>
      <c r="G329" s="69">
        <f t="shared" si="32"/>
        <v>0</v>
      </c>
    </row>
    <row r="330" spans="1:7" x14ac:dyDescent="0.2">
      <c r="A330" s="69">
        <f t="shared" si="34"/>
        <v>316</v>
      </c>
      <c r="B330" s="88">
        <f t="shared" ref="B330:B374" si="35">+B329+1</f>
        <v>316</v>
      </c>
      <c r="C330" s="69">
        <f t="shared" si="33"/>
        <v>0</v>
      </c>
      <c r="D330" s="69">
        <f t="shared" si="29"/>
        <v>0</v>
      </c>
      <c r="E330" s="69">
        <f t="shared" si="30"/>
        <v>0</v>
      </c>
      <c r="F330" s="69">
        <f t="shared" si="31"/>
        <v>0</v>
      </c>
      <c r="G330" s="69">
        <f t="shared" si="32"/>
        <v>0</v>
      </c>
    </row>
    <row r="331" spans="1:7" x14ac:dyDescent="0.2">
      <c r="A331" s="69">
        <f t="shared" si="34"/>
        <v>317</v>
      </c>
      <c r="B331" s="88">
        <f t="shared" si="35"/>
        <v>317</v>
      </c>
      <c r="C331" s="69">
        <f t="shared" si="33"/>
        <v>0</v>
      </c>
      <c r="D331" s="69">
        <f t="shared" si="29"/>
        <v>0</v>
      </c>
      <c r="E331" s="69">
        <f t="shared" si="30"/>
        <v>0</v>
      </c>
      <c r="F331" s="69">
        <f t="shared" si="31"/>
        <v>0</v>
      </c>
      <c r="G331" s="69">
        <f t="shared" si="32"/>
        <v>0</v>
      </c>
    </row>
    <row r="332" spans="1:7" x14ac:dyDescent="0.2">
      <c r="A332" s="69">
        <f t="shared" si="34"/>
        <v>318</v>
      </c>
      <c r="B332" s="88">
        <f t="shared" si="35"/>
        <v>318</v>
      </c>
      <c r="C332" s="69">
        <f t="shared" si="33"/>
        <v>0</v>
      </c>
      <c r="D332" s="69">
        <f t="shared" si="29"/>
        <v>0</v>
      </c>
      <c r="E332" s="69">
        <f t="shared" si="30"/>
        <v>0</v>
      </c>
      <c r="F332" s="69">
        <f t="shared" si="31"/>
        <v>0</v>
      </c>
      <c r="G332" s="69">
        <f t="shared" si="32"/>
        <v>0</v>
      </c>
    </row>
    <row r="333" spans="1:7" x14ac:dyDescent="0.2">
      <c r="A333" s="69">
        <f t="shared" si="34"/>
        <v>319</v>
      </c>
      <c r="B333" s="88">
        <f t="shared" si="35"/>
        <v>319</v>
      </c>
      <c r="C333" s="69">
        <f t="shared" si="33"/>
        <v>0</v>
      </c>
      <c r="D333" s="69">
        <f t="shared" si="29"/>
        <v>0</v>
      </c>
      <c r="E333" s="69">
        <f t="shared" si="30"/>
        <v>0</v>
      </c>
      <c r="F333" s="69">
        <f t="shared" si="31"/>
        <v>0</v>
      </c>
      <c r="G333" s="69">
        <f t="shared" si="32"/>
        <v>0</v>
      </c>
    </row>
    <row r="334" spans="1:7" x14ac:dyDescent="0.2">
      <c r="A334" s="69">
        <f t="shared" si="34"/>
        <v>320</v>
      </c>
      <c r="B334" s="88">
        <f t="shared" si="35"/>
        <v>320</v>
      </c>
      <c r="C334" s="69">
        <f t="shared" si="33"/>
        <v>0</v>
      </c>
      <c r="D334" s="69">
        <f t="shared" si="29"/>
        <v>0</v>
      </c>
      <c r="E334" s="69">
        <f t="shared" si="30"/>
        <v>0</v>
      </c>
      <c r="F334" s="69">
        <f t="shared" si="31"/>
        <v>0</v>
      </c>
      <c r="G334" s="69">
        <f t="shared" si="32"/>
        <v>0</v>
      </c>
    </row>
    <row r="335" spans="1:7" x14ac:dyDescent="0.2">
      <c r="A335" s="69">
        <f t="shared" si="34"/>
        <v>321</v>
      </c>
      <c r="B335" s="88">
        <f t="shared" si="35"/>
        <v>321</v>
      </c>
      <c r="C335" s="69">
        <f t="shared" si="33"/>
        <v>0</v>
      </c>
      <c r="D335" s="69">
        <f t="shared" ref="D335:D374" si="36">IF(C335=0,0,IF(PV($G$6,$F$9-B335,-$F$10)&gt;0,PV($G$6,$F$9-B335,-$F$10),0))</f>
        <v>0</v>
      </c>
      <c r="E335" s="69">
        <f t="shared" ref="E335:E374" si="37">IF(C335=0,0,+$F$10)</f>
        <v>0</v>
      </c>
      <c r="F335" s="69">
        <f t="shared" ref="F335:F374" si="38">C335-D335</f>
        <v>0</v>
      </c>
      <c r="G335" s="69">
        <f t="shared" ref="G335:G374" si="39">E335-F335</f>
        <v>0</v>
      </c>
    </row>
    <row r="336" spans="1:7" x14ac:dyDescent="0.2">
      <c r="A336" s="69">
        <f t="shared" si="34"/>
        <v>322</v>
      </c>
      <c r="B336" s="88">
        <f t="shared" si="35"/>
        <v>322</v>
      </c>
      <c r="C336" s="69">
        <f t="shared" ref="C336:C374" si="40">D335</f>
        <v>0</v>
      </c>
      <c r="D336" s="69">
        <f t="shared" si="36"/>
        <v>0</v>
      </c>
      <c r="E336" s="69">
        <f t="shared" si="37"/>
        <v>0</v>
      </c>
      <c r="F336" s="69">
        <f t="shared" si="38"/>
        <v>0</v>
      </c>
      <c r="G336" s="69">
        <f t="shared" si="39"/>
        <v>0</v>
      </c>
    </row>
    <row r="337" spans="1:7" x14ac:dyDescent="0.2">
      <c r="A337" s="69">
        <f t="shared" si="34"/>
        <v>323</v>
      </c>
      <c r="B337" s="88">
        <f t="shared" si="35"/>
        <v>323</v>
      </c>
      <c r="C337" s="69">
        <f t="shared" si="40"/>
        <v>0</v>
      </c>
      <c r="D337" s="69">
        <f t="shared" si="36"/>
        <v>0</v>
      </c>
      <c r="E337" s="69">
        <f t="shared" si="37"/>
        <v>0</v>
      </c>
      <c r="F337" s="69">
        <f t="shared" si="38"/>
        <v>0</v>
      </c>
      <c r="G337" s="69">
        <f t="shared" si="39"/>
        <v>0</v>
      </c>
    </row>
    <row r="338" spans="1:7" x14ac:dyDescent="0.2">
      <c r="A338" s="69">
        <f t="shared" si="34"/>
        <v>324</v>
      </c>
      <c r="B338" s="88">
        <f t="shared" si="35"/>
        <v>324</v>
      </c>
      <c r="C338" s="69">
        <f t="shared" si="40"/>
        <v>0</v>
      </c>
      <c r="D338" s="69">
        <f t="shared" si="36"/>
        <v>0</v>
      </c>
      <c r="E338" s="69">
        <f t="shared" si="37"/>
        <v>0</v>
      </c>
      <c r="F338" s="69">
        <f t="shared" si="38"/>
        <v>0</v>
      </c>
      <c r="G338" s="69">
        <f t="shared" si="39"/>
        <v>0</v>
      </c>
    </row>
    <row r="339" spans="1:7" x14ac:dyDescent="0.2">
      <c r="A339" s="69">
        <f t="shared" si="34"/>
        <v>325</v>
      </c>
      <c r="B339" s="88">
        <f t="shared" si="35"/>
        <v>325</v>
      </c>
      <c r="C339" s="69">
        <f t="shared" si="40"/>
        <v>0</v>
      </c>
      <c r="D339" s="69">
        <f t="shared" si="36"/>
        <v>0</v>
      </c>
      <c r="E339" s="69">
        <f t="shared" si="37"/>
        <v>0</v>
      </c>
      <c r="F339" s="69">
        <f t="shared" si="38"/>
        <v>0</v>
      </c>
      <c r="G339" s="69">
        <f t="shared" si="39"/>
        <v>0</v>
      </c>
    </row>
    <row r="340" spans="1:7" x14ac:dyDescent="0.2">
      <c r="A340" s="69">
        <f t="shared" si="34"/>
        <v>326</v>
      </c>
      <c r="B340" s="88">
        <f t="shared" si="35"/>
        <v>326</v>
      </c>
      <c r="C340" s="69">
        <f t="shared" si="40"/>
        <v>0</v>
      </c>
      <c r="D340" s="69">
        <f t="shared" si="36"/>
        <v>0</v>
      </c>
      <c r="E340" s="69">
        <f t="shared" si="37"/>
        <v>0</v>
      </c>
      <c r="F340" s="69">
        <f t="shared" si="38"/>
        <v>0</v>
      </c>
      <c r="G340" s="69">
        <f t="shared" si="39"/>
        <v>0</v>
      </c>
    </row>
    <row r="341" spans="1:7" x14ac:dyDescent="0.2">
      <c r="A341" s="69">
        <f t="shared" si="34"/>
        <v>327</v>
      </c>
      <c r="B341" s="88">
        <f t="shared" si="35"/>
        <v>327</v>
      </c>
      <c r="C341" s="69">
        <f t="shared" si="40"/>
        <v>0</v>
      </c>
      <c r="D341" s="69">
        <f t="shared" si="36"/>
        <v>0</v>
      </c>
      <c r="E341" s="69">
        <f t="shared" si="37"/>
        <v>0</v>
      </c>
      <c r="F341" s="69">
        <f t="shared" si="38"/>
        <v>0</v>
      </c>
      <c r="G341" s="69">
        <f t="shared" si="39"/>
        <v>0</v>
      </c>
    </row>
    <row r="342" spans="1:7" x14ac:dyDescent="0.2">
      <c r="A342" s="69">
        <f t="shared" si="34"/>
        <v>328</v>
      </c>
      <c r="B342" s="88">
        <f t="shared" si="35"/>
        <v>328</v>
      </c>
      <c r="C342" s="69">
        <f t="shared" si="40"/>
        <v>0</v>
      </c>
      <c r="D342" s="69">
        <f t="shared" si="36"/>
        <v>0</v>
      </c>
      <c r="E342" s="69">
        <f t="shared" si="37"/>
        <v>0</v>
      </c>
      <c r="F342" s="69">
        <f t="shared" si="38"/>
        <v>0</v>
      </c>
      <c r="G342" s="69">
        <f t="shared" si="39"/>
        <v>0</v>
      </c>
    </row>
    <row r="343" spans="1:7" x14ac:dyDescent="0.2">
      <c r="A343" s="69">
        <f t="shared" si="34"/>
        <v>329</v>
      </c>
      <c r="B343" s="88">
        <f t="shared" si="35"/>
        <v>329</v>
      </c>
      <c r="C343" s="69">
        <f t="shared" si="40"/>
        <v>0</v>
      </c>
      <c r="D343" s="69">
        <f t="shared" si="36"/>
        <v>0</v>
      </c>
      <c r="E343" s="69">
        <f t="shared" si="37"/>
        <v>0</v>
      </c>
      <c r="F343" s="69">
        <f t="shared" si="38"/>
        <v>0</v>
      </c>
      <c r="G343" s="69">
        <f t="shared" si="39"/>
        <v>0</v>
      </c>
    </row>
    <row r="344" spans="1:7" x14ac:dyDescent="0.2">
      <c r="A344" s="69">
        <f t="shared" si="34"/>
        <v>330</v>
      </c>
      <c r="B344" s="88">
        <f t="shared" si="35"/>
        <v>330</v>
      </c>
      <c r="C344" s="69">
        <f t="shared" si="40"/>
        <v>0</v>
      </c>
      <c r="D344" s="69">
        <f t="shared" si="36"/>
        <v>0</v>
      </c>
      <c r="E344" s="69">
        <f t="shared" si="37"/>
        <v>0</v>
      </c>
      <c r="F344" s="69">
        <f t="shared" si="38"/>
        <v>0</v>
      </c>
      <c r="G344" s="69">
        <f t="shared" si="39"/>
        <v>0</v>
      </c>
    </row>
    <row r="345" spans="1:7" x14ac:dyDescent="0.2">
      <c r="A345" s="69">
        <f t="shared" si="34"/>
        <v>331</v>
      </c>
      <c r="B345" s="88">
        <f t="shared" si="35"/>
        <v>331</v>
      </c>
      <c r="C345" s="69">
        <f t="shared" si="40"/>
        <v>0</v>
      </c>
      <c r="D345" s="69">
        <f t="shared" si="36"/>
        <v>0</v>
      </c>
      <c r="E345" s="69">
        <f t="shared" si="37"/>
        <v>0</v>
      </c>
      <c r="F345" s="69">
        <f t="shared" si="38"/>
        <v>0</v>
      </c>
      <c r="G345" s="69">
        <f t="shared" si="39"/>
        <v>0</v>
      </c>
    </row>
    <row r="346" spans="1:7" x14ac:dyDescent="0.2">
      <c r="A346" s="69">
        <f t="shared" si="34"/>
        <v>332</v>
      </c>
      <c r="B346" s="88">
        <f t="shared" si="35"/>
        <v>332</v>
      </c>
      <c r="C346" s="69">
        <f t="shared" si="40"/>
        <v>0</v>
      </c>
      <c r="D346" s="69">
        <f t="shared" si="36"/>
        <v>0</v>
      </c>
      <c r="E346" s="69">
        <f t="shared" si="37"/>
        <v>0</v>
      </c>
      <c r="F346" s="69">
        <f t="shared" si="38"/>
        <v>0</v>
      </c>
      <c r="G346" s="69">
        <f t="shared" si="39"/>
        <v>0</v>
      </c>
    </row>
    <row r="347" spans="1:7" x14ac:dyDescent="0.2">
      <c r="A347" s="69">
        <f t="shared" ref="A347:A374" si="41">CEILING((B347/(12/$F$7)),1)</f>
        <v>333</v>
      </c>
      <c r="B347" s="88">
        <f t="shared" si="35"/>
        <v>333</v>
      </c>
      <c r="C347" s="69">
        <f t="shared" si="40"/>
        <v>0</v>
      </c>
      <c r="D347" s="69">
        <f t="shared" si="36"/>
        <v>0</v>
      </c>
      <c r="E347" s="69">
        <f t="shared" si="37"/>
        <v>0</v>
      </c>
      <c r="F347" s="69">
        <f t="shared" si="38"/>
        <v>0</v>
      </c>
      <c r="G347" s="69">
        <f t="shared" si="39"/>
        <v>0</v>
      </c>
    </row>
    <row r="348" spans="1:7" x14ac:dyDescent="0.2">
      <c r="A348" s="69">
        <f t="shared" si="41"/>
        <v>334</v>
      </c>
      <c r="B348" s="88">
        <f t="shared" si="35"/>
        <v>334</v>
      </c>
      <c r="C348" s="69">
        <f t="shared" si="40"/>
        <v>0</v>
      </c>
      <c r="D348" s="69">
        <f t="shared" si="36"/>
        <v>0</v>
      </c>
      <c r="E348" s="69">
        <f t="shared" si="37"/>
        <v>0</v>
      </c>
      <c r="F348" s="69">
        <f t="shared" si="38"/>
        <v>0</v>
      </c>
      <c r="G348" s="69">
        <f t="shared" si="39"/>
        <v>0</v>
      </c>
    </row>
    <row r="349" spans="1:7" x14ac:dyDescent="0.2">
      <c r="A349" s="69">
        <f t="shared" si="41"/>
        <v>335</v>
      </c>
      <c r="B349" s="88">
        <f t="shared" si="35"/>
        <v>335</v>
      </c>
      <c r="C349" s="69">
        <f t="shared" si="40"/>
        <v>0</v>
      </c>
      <c r="D349" s="69">
        <f t="shared" si="36"/>
        <v>0</v>
      </c>
      <c r="E349" s="69">
        <f t="shared" si="37"/>
        <v>0</v>
      </c>
      <c r="F349" s="69">
        <f t="shared" si="38"/>
        <v>0</v>
      </c>
      <c r="G349" s="69">
        <f t="shared" si="39"/>
        <v>0</v>
      </c>
    </row>
    <row r="350" spans="1:7" x14ac:dyDescent="0.2">
      <c r="A350" s="69">
        <f t="shared" si="41"/>
        <v>336</v>
      </c>
      <c r="B350" s="88">
        <f t="shared" si="35"/>
        <v>336</v>
      </c>
      <c r="C350" s="69">
        <f t="shared" si="40"/>
        <v>0</v>
      </c>
      <c r="D350" s="69">
        <f t="shared" si="36"/>
        <v>0</v>
      </c>
      <c r="E350" s="69">
        <f t="shared" si="37"/>
        <v>0</v>
      </c>
      <c r="F350" s="69">
        <f t="shared" si="38"/>
        <v>0</v>
      </c>
      <c r="G350" s="69">
        <f t="shared" si="39"/>
        <v>0</v>
      </c>
    </row>
    <row r="351" spans="1:7" x14ac:dyDescent="0.2">
      <c r="A351" s="69">
        <f t="shared" si="41"/>
        <v>337</v>
      </c>
      <c r="B351" s="88">
        <f t="shared" si="35"/>
        <v>337</v>
      </c>
      <c r="C351" s="69">
        <f t="shared" si="40"/>
        <v>0</v>
      </c>
      <c r="D351" s="69">
        <f t="shared" si="36"/>
        <v>0</v>
      </c>
      <c r="E351" s="69">
        <f t="shared" si="37"/>
        <v>0</v>
      </c>
      <c r="F351" s="69">
        <f t="shared" si="38"/>
        <v>0</v>
      </c>
      <c r="G351" s="69">
        <f t="shared" si="39"/>
        <v>0</v>
      </c>
    </row>
    <row r="352" spans="1:7" x14ac:dyDescent="0.2">
      <c r="A352" s="69">
        <f t="shared" si="41"/>
        <v>338</v>
      </c>
      <c r="B352" s="88">
        <f t="shared" si="35"/>
        <v>338</v>
      </c>
      <c r="C352" s="69">
        <f t="shared" si="40"/>
        <v>0</v>
      </c>
      <c r="D352" s="69">
        <f t="shared" si="36"/>
        <v>0</v>
      </c>
      <c r="E352" s="69">
        <f t="shared" si="37"/>
        <v>0</v>
      </c>
      <c r="F352" s="69">
        <f t="shared" si="38"/>
        <v>0</v>
      </c>
      <c r="G352" s="69">
        <f t="shared" si="39"/>
        <v>0</v>
      </c>
    </row>
    <row r="353" spans="1:7" x14ac:dyDescent="0.2">
      <c r="A353" s="69">
        <f t="shared" si="41"/>
        <v>339</v>
      </c>
      <c r="B353" s="88">
        <f t="shared" si="35"/>
        <v>339</v>
      </c>
      <c r="C353" s="69">
        <f t="shared" si="40"/>
        <v>0</v>
      </c>
      <c r="D353" s="69">
        <f t="shared" si="36"/>
        <v>0</v>
      </c>
      <c r="E353" s="69">
        <f t="shared" si="37"/>
        <v>0</v>
      </c>
      <c r="F353" s="69">
        <f t="shared" si="38"/>
        <v>0</v>
      </c>
      <c r="G353" s="69">
        <f t="shared" si="39"/>
        <v>0</v>
      </c>
    </row>
    <row r="354" spans="1:7" x14ac:dyDescent="0.2">
      <c r="A354" s="69">
        <f t="shared" si="41"/>
        <v>340</v>
      </c>
      <c r="B354" s="88">
        <f t="shared" si="35"/>
        <v>340</v>
      </c>
      <c r="C354" s="69">
        <f t="shared" si="40"/>
        <v>0</v>
      </c>
      <c r="D354" s="69">
        <f t="shared" si="36"/>
        <v>0</v>
      </c>
      <c r="E354" s="69">
        <f t="shared" si="37"/>
        <v>0</v>
      </c>
      <c r="F354" s="69">
        <f t="shared" si="38"/>
        <v>0</v>
      </c>
      <c r="G354" s="69">
        <f t="shared" si="39"/>
        <v>0</v>
      </c>
    </row>
    <row r="355" spans="1:7" x14ac:dyDescent="0.2">
      <c r="A355" s="69">
        <f t="shared" si="41"/>
        <v>341</v>
      </c>
      <c r="B355" s="88">
        <f t="shared" si="35"/>
        <v>341</v>
      </c>
      <c r="C355" s="69">
        <f t="shared" si="40"/>
        <v>0</v>
      </c>
      <c r="D355" s="69">
        <f t="shared" si="36"/>
        <v>0</v>
      </c>
      <c r="E355" s="69">
        <f t="shared" si="37"/>
        <v>0</v>
      </c>
      <c r="F355" s="69">
        <f t="shared" si="38"/>
        <v>0</v>
      </c>
      <c r="G355" s="69">
        <f t="shared" si="39"/>
        <v>0</v>
      </c>
    </row>
    <row r="356" spans="1:7" x14ac:dyDescent="0.2">
      <c r="A356" s="69">
        <f t="shared" si="41"/>
        <v>342</v>
      </c>
      <c r="B356" s="88">
        <f t="shared" si="35"/>
        <v>342</v>
      </c>
      <c r="C356" s="69">
        <f t="shared" si="40"/>
        <v>0</v>
      </c>
      <c r="D356" s="69">
        <f t="shared" si="36"/>
        <v>0</v>
      </c>
      <c r="E356" s="69">
        <f t="shared" si="37"/>
        <v>0</v>
      </c>
      <c r="F356" s="69">
        <f t="shared" si="38"/>
        <v>0</v>
      </c>
      <c r="G356" s="69">
        <f t="shared" si="39"/>
        <v>0</v>
      </c>
    </row>
    <row r="357" spans="1:7" x14ac:dyDescent="0.2">
      <c r="A357" s="69">
        <f t="shared" si="41"/>
        <v>343</v>
      </c>
      <c r="B357" s="88">
        <f t="shared" si="35"/>
        <v>343</v>
      </c>
      <c r="C357" s="69">
        <f t="shared" si="40"/>
        <v>0</v>
      </c>
      <c r="D357" s="69">
        <f t="shared" si="36"/>
        <v>0</v>
      </c>
      <c r="E357" s="69">
        <f t="shared" si="37"/>
        <v>0</v>
      </c>
      <c r="F357" s="69">
        <f t="shared" si="38"/>
        <v>0</v>
      </c>
      <c r="G357" s="69">
        <f t="shared" si="39"/>
        <v>0</v>
      </c>
    </row>
    <row r="358" spans="1:7" x14ac:dyDescent="0.2">
      <c r="A358" s="69">
        <f t="shared" si="41"/>
        <v>344</v>
      </c>
      <c r="B358" s="88">
        <f t="shared" si="35"/>
        <v>344</v>
      </c>
      <c r="C358" s="69">
        <f t="shared" si="40"/>
        <v>0</v>
      </c>
      <c r="D358" s="69">
        <f t="shared" si="36"/>
        <v>0</v>
      </c>
      <c r="E358" s="69">
        <f t="shared" si="37"/>
        <v>0</v>
      </c>
      <c r="F358" s="69">
        <f t="shared" si="38"/>
        <v>0</v>
      </c>
      <c r="G358" s="69">
        <f t="shared" si="39"/>
        <v>0</v>
      </c>
    </row>
    <row r="359" spans="1:7" x14ac:dyDescent="0.2">
      <c r="A359" s="69">
        <f t="shared" si="41"/>
        <v>345</v>
      </c>
      <c r="B359" s="88">
        <f t="shared" si="35"/>
        <v>345</v>
      </c>
      <c r="C359" s="69">
        <f t="shared" si="40"/>
        <v>0</v>
      </c>
      <c r="D359" s="69">
        <f t="shared" si="36"/>
        <v>0</v>
      </c>
      <c r="E359" s="69">
        <f t="shared" si="37"/>
        <v>0</v>
      </c>
      <c r="F359" s="69">
        <f t="shared" si="38"/>
        <v>0</v>
      </c>
      <c r="G359" s="69">
        <f t="shared" si="39"/>
        <v>0</v>
      </c>
    </row>
    <row r="360" spans="1:7" x14ac:dyDescent="0.2">
      <c r="A360" s="69">
        <f t="shared" si="41"/>
        <v>346</v>
      </c>
      <c r="B360" s="88">
        <f t="shared" si="35"/>
        <v>346</v>
      </c>
      <c r="C360" s="69">
        <f t="shared" si="40"/>
        <v>0</v>
      </c>
      <c r="D360" s="69">
        <f t="shared" si="36"/>
        <v>0</v>
      </c>
      <c r="E360" s="69">
        <f t="shared" si="37"/>
        <v>0</v>
      </c>
      <c r="F360" s="69">
        <f t="shared" si="38"/>
        <v>0</v>
      </c>
      <c r="G360" s="69">
        <f t="shared" si="39"/>
        <v>0</v>
      </c>
    </row>
    <row r="361" spans="1:7" x14ac:dyDescent="0.2">
      <c r="A361" s="69">
        <f t="shared" si="41"/>
        <v>347</v>
      </c>
      <c r="B361" s="88">
        <f t="shared" si="35"/>
        <v>347</v>
      </c>
      <c r="C361" s="69">
        <f t="shared" si="40"/>
        <v>0</v>
      </c>
      <c r="D361" s="69">
        <f t="shared" si="36"/>
        <v>0</v>
      </c>
      <c r="E361" s="69">
        <f t="shared" si="37"/>
        <v>0</v>
      </c>
      <c r="F361" s="69">
        <f t="shared" si="38"/>
        <v>0</v>
      </c>
      <c r="G361" s="69">
        <f t="shared" si="39"/>
        <v>0</v>
      </c>
    </row>
    <row r="362" spans="1:7" x14ac:dyDescent="0.2">
      <c r="A362" s="69">
        <f t="shared" si="41"/>
        <v>348</v>
      </c>
      <c r="B362" s="88">
        <f t="shared" si="35"/>
        <v>348</v>
      </c>
      <c r="C362" s="69">
        <f t="shared" si="40"/>
        <v>0</v>
      </c>
      <c r="D362" s="69">
        <f t="shared" si="36"/>
        <v>0</v>
      </c>
      <c r="E362" s="69">
        <f t="shared" si="37"/>
        <v>0</v>
      </c>
      <c r="F362" s="69">
        <f t="shared" si="38"/>
        <v>0</v>
      </c>
      <c r="G362" s="69">
        <f t="shared" si="39"/>
        <v>0</v>
      </c>
    </row>
    <row r="363" spans="1:7" x14ac:dyDescent="0.2">
      <c r="A363" s="69">
        <f t="shared" si="41"/>
        <v>349</v>
      </c>
      <c r="B363" s="88">
        <f t="shared" si="35"/>
        <v>349</v>
      </c>
      <c r="C363" s="69">
        <f t="shared" si="40"/>
        <v>0</v>
      </c>
      <c r="D363" s="69">
        <f t="shared" si="36"/>
        <v>0</v>
      </c>
      <c r="E363" s="69">
        <f t="shared" si="37"/>
        <v>0</v>
      </c>
      <c r="F363" s="69">
        <f t="shared" si="38"/>
        <v>0</v>
      </c>
      <c r="G363" s="69">
        <f t="shared" si="39"/>
        <v>0</v>
      </c>
    </row>
    <row r="364" spans="1:7" x14ac:dyDescent="0.2">
      <c r="A364" s="69">
        <f t="shared" si="41"/>
        <v>350</v>
      </c>
      <c r="B364" s="88">
        <f t="shared" si="35"/>
        <v>350</v>
      </c>
      <c r="C364" s="69">
        <f t="shared" si="40"/>
        <v>0</v>
      </c>
      <c r="D364" s="69">
        <f t="shared" si="36"/>
        <v>0</v>
      </c>
      <c r="E364" s="69">
        <f t="shared" si="37"/>
        <v>0</v>
      </c>
      <c r="F364" s="69">
        <f t="shared" si="38"/>
        <v>0</v>
      </c>
      <c r="G364" s="69">
        <f t="shared" si="39"/>
        <v>0</v>
      </c>
    </row>
    <row r="365" spans="1:7" x14ac:dyDescent="0.2">
      <c r="A365" s="69">
        <f t="shared" si="41"/>
        <v>351</v>
      </c>
      <c r="B365" s="88">
        <f t="shared" si="35"/>
        <v>351</v>
      </c>
      <c r="C365" s="69">
        <f t="shared" si="40"/>
        <v>0</v>
      </c>
      <c r="D365" s="69">
        <f t="shared" si="36"/>
        <v>0</v>
      </c>
      <c r="E365" s="69">
        <f t="shared" si="37"/>
        <v>0</v>
      </c>
      <c r="F365" s="69">
        <f t="shared" si="38"/>
        <v>0</v>
      </c>
      <c r="G365" s="69">
        <f t="shared" si="39"/>
        <v>0</v>
      </c>
    </row>
    <row r="366" spans="1:7" x14ac:dyDescent="0.2">
      <c r="A366" s="69">
        <f t="shared" si="41"/>
        <v>352</v>
      </c>
      <c r="B366" s="88">
        <f t="shared" si="35"/>
        <v>352</v>
      </c>
      <c r="C366" s="69">
        <f t="shared" si="40"/>
        <v>0</v>
      </c>
      <c r="D366" s="69">
        <f t="shared" si="36"/>
        <v>0</v>
      </c>
      <c r="E366" s="69">
        <f t="shared" si="37"/>
        <v>0</v>
      </c>
      <c r="F366" s="69">
        <f t="shared" si="38"/>
        <v>0</v>
      </c>
      <c r="G366" s="69">
        <f t="shared" si="39"/>
        <v>0</v>
      </c>
    </row>
    <row r="367" spans="1:7" x14ac:dyDescent="0.2">
      <c r="A367" s="69">
        <f t="shared" si="41"/>
        <v>353</v>
      </c>
      <c r="B367" s="88">
        <f t="shared" si="35"/>
        <v>353</v>
      </c>
      <c r="C367" s="69">
        <f t="shared" si="40"/>
        <v>0</v>
      </c>
      <c r="D367" s="69">
        <f t="shared" si="36"/>
        <v>0</v>
      </c>
      <c r="E367" s="69">
        <f t="shared" si="37"/>
        <v>0</v>
      </c>
      <c r="F367" s="69">
        <f t="shared" si="38"/>
        <v>0</v>
      </c>
      <c r="G367" s="69">
        <f t="shared" si="39"/>
        <v>0</v>
      </c>
    </row>
    <row r="368" spans="1:7" x14ac:dyDescent="0.2">
      <c r="A368" s="69">
        <f t="shared" si="41"/>
        <v>354</v>
      </c>
      <c r="B368" s="88">
        <f t="shared" si="35"/>
        <v>354</v>
      </c>
      <c r="C368" s="69">
        <f t="shared" si="40"/>
        <v>0</v>
      </c>
      <c r="D368" s="69">
        <f t="shared" si="36"/>
        <v>0</v>
      </c>
      <c r="E368" s="69">
        <f t="shared" si="37"/>
        <v>0</v>
      </c>
      <c r="F368" s="69">
        <f t="shared" si="38"/>
        <v>0</v>
      </c>
      <c r="G368" s="69">
        <f t="shared" si="39"/>
        <v>0</v>
      </c>
    </row>
    <row r="369" spans="1:7" x14ac:dyDescent="0.2">
      <c r="A369" s="69">
        <f t="shared" si="41"/>
        <v>355</v>
      </c>
      <c r="B369" s="88">
        <f t="shared" si="35"/>
        <v>355</v>
      </c>
      <c r="C369" s="69">
        <f t="shared" si="40"/>
        <v>0</v>
      </c>
      <c r="D369" s="69">
        <f t="shared" si="36"/>
        <v>0</v>
      </c>
      <c r="E369" s="69">
        <f t="shared" si="37"/>
        <v>0</v>
      </c>
      <c r="F369" s="69">
        <f t="shared" si="38"/>
        <v>0</v>
      </c>
      <c r="G369" s="69">
        <f t="shared" si="39"/>
        <v>0</v>
      </c>
    </row>
    <row r="370" spans="1:7" x14ac:dyDescent="0.2">
      <c r="A370" s="69">
        <f t="shared" si="41"/>
        <v>356</v>
      </c>
      <c r="B370" s="88">
        <f t="shared" si="35"/>
        <v>356</v>
      </c>
      <c r="C370" s="69">
        <f t="shared" si="40"/>
        <v>0</v>
      </c>
      <c r="D370" s="69">
        <f t="shared" si="36"/>
        <v>0</v>
      </c>
      <c r="E370" s="69">
        <f t="shared" si="37"/>
        <v>0</v>
      </c>
      <c r="F370" s="69">
        <f t="shared" si="38"/>
        <v>0</v>
      </c>
      <c r="G370" s="69">
        <f t="shared" si="39"/>
        <v>0</v>
      </c>
    </row>
    <row r="371" spans="1:7" x14ac:dyDescent="0.2">
      <c r="A371" s="69">
        <f t="shared" si="41"/>
        <v>357</v>
      </c>
      <c r="B371" s="88">
        <f t="shared" si="35"/>
        <v>357</v>
      </c>
      <c r="C371" s="69">
        <f t="shared" si="40"/>
        <v>0</v>
      </c>
      <c r="D371" s="69">
        <f t="shared" si="36"/>
        <v>0</v>
      </c>
      <c r="E371" s="69">
        <f t="shared" si="37"/>
        <v>0</v>
      </c>
      <c r="F371" s="69">
        <f t="shared" si="38"/>
        <v>0</v>
      </c>
      <c r="G371" s="69">
        <f t="shared" si="39"/>
        <v>0</v>
      </c>
    </row>
    <row r="372" spans="1:7" x14ac:dyDescent="0.2">
      <c r="A372" s="69">
        <f t="shared" si="41"/>
        <v>358</v>
      </c>
      <c r="B372" s="88">
        <f t="shared" si="35"/>
        <v>358</v>
      </c>
      <c r="C372" s="69">
        <f t="shared" si="40"/>
        <v>0</v>
      </c>
      <c r="D372" s="69">
        <f t="shared" si="36"/>
        <v>0</v>
      </c>
      <c r="E372" s="69">
        <f t="shared" si="37"/>
        <v>0</v>
      </c>
      <c r="F372" s="69">
        <f t="shared" si="38"/>
        <v>0</v>
      </c>
      <c r="G372" s="69">
        <f t="shared" si="39"/>
        <v>0</v>
      </c>
    </row>
    <row r="373" spans="1:7" x14ac:dyDescent="0.2">
      <c r="A373" s="69">
        <f t="shared" si="41"/>
        <v>359</v>
      </c>
      <c r="B373" s="88">
        <f t="shared" si="35"/>
        <v>359</v>
      </c>
      <c r="C373" s="69">
        <f t="shared" si="40"/>
        <v>0</v>
      </c>
      <c r="D373" s="69">
        <f t="shared" si="36"/>
        <v>0</v>
      </c>
      <c r="E373" s="69">
        <f t="shared" si="37"/>
        <v>0</v>
      </c>
      <c r="F373" s="69">
        <f t="shared" si="38"/>
        <v>0</v>
      </c>
      <c r="G373" s="69">
        <f t="shared" si="39"/>
        <v>0</v>
      </c>
    </row>
    <row r="374" spans="1:7" x14ac:dyDescent="0.2">
      <c r="A374" s="69">
        <f t="shared" si="41"/>
        <v>360</v>
      </c>
      <c r="B374" s="88">
        <f t="shared" si="35"/>
        <v>360</v>
      </c>
      <c r="C374" s="69">
        <f t="shared" si="40"/>
        <v>0</v>
      </c>
      <c r="D374" s="69">
        <f t="shared" si="36"/>
        <v>0</v>
      </c>
      <c r="E374" s="69">
        <f t="shared" si="37"/>
        <v>0</v>
      </c>
      <c r="F374" s="69">
        <f t="shared" si="38"/>
        <v>0</v>
      </c>
      <c r="G374" s="69">
        <f t="shared" si="39"/>
        <v>0</v>
      </c>
    </row>
  </sheetData>
  <printOptions gridLinesSet="0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Istruzioni</vt:lpstr>
      <vt:lpstr>DATI ROGETTO E FINANZIAMENTO</vt:lpstr>
      <vt:lpstr>BUSINESS PLAN</vt:lpstr>
      <vt:lpstr>ANALISI BEP</vt:lpstr>
      <vt:lpstr>ALTRI DATI</vt:lpstr>
      <vt:lpstr>piano ammo MUTUO</vt:lpstr>
      <vt:lpstr>'BUSINESS PLAN'!Area_stampa</vt:lpstr>
      <vt:lpstr>'piano ammo MUTUO'!Area_stampa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dovier</dc:creator>
  <cp:lastModifiedBy>maurizio dovier</cp:lastModifiedBy>
  <dcterms:created xsi:type="dcterms:W3CDTF">2025-03-29T12:02:23Z</dcterms:created>
  <dcterms:modified xsi:type="dcterms:W3CDTF">2025-03-29T18:56:29Z</dcterms:modified>
</cp:coreProperties>
</file>