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44\Desktop\"/>
    </mc:Choice>
  </mc:AlternateContent>
  <xr:revisionPtr revIDLastSave="0" documentId="13_ncr:1_{C45F06CB-63D2-4D0F-827A-C29E63DDB85D}" xr6:coauthVersionLast="47" xr6:coauthVersionMax="47" xr10:uidLastSave="{00000000-0000-0000-0000-000000000000}"/>
  <bookViews>
    <workbookView xWindow="-108" yWindow="-108" windowWidth="20376" windowHeight="12096" activeTab="1" xr2:uid="{AE39F185-C940-4E81-A878-E33BA32887A8}"/>
  </bookViews>
  <sheets>
    <sheet name="Esercizi_S_G" sheetId="1" r:id="rId1"/>
    <sheet name="Gibbs_Helmholt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C11" i="2"/>
  <c r="B11" i="2"/>
  <c r="D28" i="1"/>
  <c r="C28" i="1"/>
  <c r="B28" i="1"/>
  <c r="E15" i="1"/>
  <c r="F15" i="1"/>
  <c r="D18" i="1"/>
  <c r="D15" i="1"/>
  <c r="C18" i="1"/>
  <c r="B18" i="1"/>
  <c r="C15" i="1"/>
  <c r="B15" i="1"/>
  <c r="B5" i="1"/>
</calcChain>
</file>

<file path=xl/sharedStrings.xml><?xml version="1.0" encoding="utf-8"?>
<sst xmlns="http://schemas.openxmlformats.org/spreadsheetml/2006/main" count="61" uniqueCount="49">
  <si>
    <r>
      <t>CHCl</t>
    </r>
    <r>
      <rPr>
        <vertAlign val="subscript"/>
        <sz val="11"/>
        <color theme="1"/>
        <rFont val="Calibri"/>
        <family val="2"/>
        <scheme val="minor"/>
      </rPr>
      <t>3</t>
    </r>
  </si>
  <si>
    <t>Tb/K</t>
  </si>
  <si>
    <t>kJmol-1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</si>
  <si>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vap</t>
    </r>
    <r>
      <rPr>
        <sz val="11"/>
        <color theme="1"/>
        <rFont val="Calibri"/>
        <family val="2"/>
        <scheme val="minor"/>
      </rPr>
      <t>S°?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</si>
  <si>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vap</t>
    </r>
    <r>
      <rPr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1"/>
        <charset val="2"/>
        <scheme val="minor"/>
      </rPr>
      <t>°</t>
    </r>
  </si>
  <si>
    <t>JK-1mol-1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</si>
  <si>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vap</t>
    </r>
    <r>
      <rPr>
        <sz val="11"/>
        <color theme="1"/>
        <rFont val="Calibri"/>
        <family val="2"/>
        <scheme val="minor"/>
      </rPr>
      <t>S°=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vapH°/Tb</t>
    </r>
  </si>
  <si>
    <t>esercizio 4.14 Atkins Chimica Fisica 3a edizione</t>
  </si>
  <si>
    <t>esercizio 4.15 e 4.16</t>
  </si>
  <si>
    <t>T/K</t>
  </si>
  <si>
    <t>reazione a)</t>
  </si>
  <si>
    <t>2 CH3CHO(g) + O2(g) --&gt; 2 CH3COOH(l)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</si>
  <si>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rH°</t>
    </r>
    <r>
      <rPr>
        <sz val="11"/>
        <color theme="1"/>
        <rFont val="Calibri"/>
        <family val="1"/>
        <charset val="2"/>
        <scheme val="minor"/>
      </rPr>
      <t>?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</si>
  <si>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rS°</t>
    </r>
    <r>
      <rPr>
        <sz val="11"/>
        <color theme="1"/>
        <rFont val="Calibri"/>
        <family val="1"/>
        <charset val="2"/>
        <scheme val="minor"/>
      </rPr>
      <t>?</t>
    </r>
  </si>
  <si>
    <t>S°/JK-1mol-1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</si>
  <si>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H°</t>
    </r>
    <r>
      <rPr>
        <sz val="11"/>
        <color theme="1"/>
        <rFont val="Calibri"/>
        <family val="1"/>
        <charset val="2"/>
        <scheme val="minor"/>
      </rPr>
      <t>/kJmol-1</t>
    </r>
  </si>
  <si>
    <t>CH3COOH</t>
  </si>
  <si>
    <t>CH3CHO</t>
  </si>
  <si>
    <t>O2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</si>
  <si>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H°</t>
    </r>
    <r>
      <rPr>
        <sz val="11"/>
        <color theme="1"/>
        <rFont val="Calibri"/>
        <family val="1"/>
        <charset val="2"/>
        <scheme val="minor"/>
      </rPr>
      <t>/kJmol-1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</si>
  <si>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S°</t>
    </r>
    <r>
      <rPr>
        <sz val="11"/>
        <color theme="1"/>
        <rFont val="Calibri"/>
        <family val="1"/>
        <charset val="2"/>
        <scheme val="minor"/>
      </rPr>
      <t>/JK-1mol-1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</si>
  <si>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H°</t>
    </r>
    <r>
      <rPr>
        <sz val="11"/>
        <color theme="1"/>
        <rFont val="Calibri"/>
        <family val="1"/>
        <charset val="2"/>
        <scheme val="minor"/>
      </rPr>
      <t>/kJ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</si>
  <si>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S°</t>
    </r>
    <r>
      <rPr>
        <sz val="11"/>
        <color theme="1"/>
        <rFont val="Calibri"/>
        <family val="1"/>
        <charset val="2"/>
        <scheme val="minor"/>
      </rPr>
      <t>/JK-1</t>
    </r>
  </si>
  <si>
    <t>reazione abis)</t>
  </si>
  <si>
    <t xml:space="preserve"> CH3CHO(g) +1/2 O2(g) --&gt;  CH3COOH(l)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</si>
  <si>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G°</t>
    </r>
    <r>
      <rPr>
        <sz val="11"/>
        <color theme="1"/>
        <rFont val="Calibri"/>
        <family val="1"/>
        <charset val="2"/>
        <scheme val="minor"/>
      </rPr>
      <t>/kJ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</si>
  <si>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G°</t>
    </r>
    <r>
      <rPr>
        <sz val="11"/>
        <color theme="1"/>
        <rFont val="Calibri"/>
        <family val="1"/>
        <charset val="2"/>
        <scheme val="minor"/>
      </rPr>
      <t>/kJmol-1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</si>
  <si>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Samb°</t>
    </r>
    <r>
      <rPr>
        <sz val="11"/>
        <color theme="1"/>
        <rFont val="Calibri"/>
        <family val="1"/>
        <charset val="2"/>
        <scheme val="minor"/>
      </rPr>
      <t>/JK-1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</si>
  <si>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G°</t>
    </r>
    <r>
      <rPr>
        <sz val="11"/>
        <color theme="1"/>
        <rFont val="Calibri"/>
        <family val="1"/>
        <charset val="2"/>
        <scheme val="minor"/>
      </rPr>
      <t>/kJmol-1</t>
    </r>
  </si>
  <si>
    <t>reazione di  formazione di CH3COOH(l)</t>
  </si>
  <si>
    <t>2 C(grafite) + O2(g) + 2H2(g) --&gt;CH3COOH(l)</t>
  </si>
  <si>
    <t>C(grafite)</t>
  </si>
  <si>
    <t>O2(g)</t>
  </si>
  <si>
    <t>H2(g)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</si>
  <si>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S°</t>
    </r>
    <r>
      <rPr>
        <sz val="11"/>
        <color theme="1"/>
        <rFont val="Calibri"/>
        <family val="1"/>
        <charset val="2"/>
        <scheme val="minor"/>
      </rPr>
      <t>/JK-1mol-1</t>
    </r>
  </si>
  <si>
    <t>Problema 5.1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</si>
  <si>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rG°?</t>
    </r>
  </si>
  <si>
    <t>2CO(g) + O2(g) --&gt; 2CO2(g)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</si>
  <si>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rH°(298 )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</si>
  <si>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fG°(298 )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</si>
  <si>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fH°(298 )</t>
    </r>
  </si>
  <si>
    <t>CO2</t>
  </si>
  <si>
    <t>CO</t>
  </si>
  <si>
    <t>Ti</t>
  </si>
  <si>
    <t>Tf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</si>
  <si>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rG°(298 )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</si>
  <si>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rG°(375 )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</si>
  <si>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rG°(375 )</t>
    </r>
    <r>
      <rPr>
        <b/>
        <sz val="11"/>
        <color theme="1"/>
        <rFont val="Calibri"/>
        <family val="1"/>
        <charset val="2"/>
        <scheme val="minor"/>
      </rPr>
      <t>/375</t>
    </r>
  </si>
  <si>
    <t>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</si>
</sst>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b/>
      <sz val="11"/>
      <color theme="1"/>
      <name val="Calibri"/>
      <family val="1"/>
      <charset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4" fillId="0" borderId="0" xfId="0" applyFont="1"/>
    <xf numFmtId="0" fontId="0" fillId="0" borderId="0" xfId="0" applyFont="1"/>
    <xf numFmtId="0" fontId="5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A60B-FCCF-424A-A82A-52F7484F4F15}">
  <dimension ref="A1:F28"/>
  <sheetViews>
    <sheetView topLeftCell="B20" zoomScale="246" zoomScaleNormal="246" workbookViewId="0">
      <selection activeCell="D27" sqref="D27"/>
    </sheetView>
  </sheetViews>
  <sheetFormatPr defaultRowHeight="14.4"/>
  <cols>
    <col min="1" max="1" width="11.5546875" customWidth="1"/>
    <col min="2" max="2" width="11.33203125" customWidth="1"/>
    <col min="3" max="3" width="12.44140625" customWidth="1"/>
    <col min="5" max="5" width="10.5546875" customWidth="1"/>
  </cols>
  <sheetData>
    <row r="1" spans="1:6">
      <c r="A1" t="s">
        <v>7</v>
      </c>
    </row>
    <row r="2" spans="1:6" ht="15.6">
      <c r="A2" s="1" t="s">
        <v>3</v>
      </c>
      <c r="B2" t="s">
        <v>0</v>
      </c>
      <c r="C2" s="2" t="s">
        <v>1</v>
      </c>
      <c r="D2">
        <v>334.88</v>
      </c>
    </row>
    <row r="3" spans="1:6" ht="15.6">
      <c r="A3" s="1" t="s">
        <v>4</v>
      </c>
      <c r="B3">
        <v>29.4</v>
      </c>
      <c r="C3" t="s">
        <v>2</v>
      </c>
    </row>
    <row r="4" spans="1:6" ht="15.6">
      <c r="A4" s="1" t="s">
        <v>6</v>
      </c>
    </row>
    <row r="5" spans="1:6">
      <c r="B5">
        <f>B3*1000/D2</f>
        <v>87.792642140468232</v>
      </c>
      <c r="C5" t="s">
        <v>5</v>
      </c>
    </row>
    <row r="7" spans="1:6">
      <c r="A7" s="1" t="s">
        <v>8</v>
      </c>
    </row>
    <row r="8" spans="1:6">
      <c r="A8" s="1" t="s">
        <v>9</v>
      </c>
      <c r="B8">
        <v>298</v>
      </c>
      <c r="C8" s="1" t="s">
        <v>12</v>
      </c>
      <c r="D8" s="1" t="s">
        <v>13</v>
      </c>
    </row>
    <row r="9" spans="1:6">
      <c r="A9" s="1" t="s">
        <v>10</v>
      </c>
      <c r="B9" t="s">
        <v>11</v>
      </c>
    </row>
    <row r="10" spans="1:6" ht="15.6">
      <c r="B10" s="1" t="s">
        <v>15</v>
      </c>
      <c r="C10" t="s">
        <v>14</v>
      </c>
      <c r="E10" s="1" t="s">
        <v>28</v>
      </c>
      <c r="F10" s="1"/>
    </row>
    <row r="11" spans="1:6">
      <c r="A11" s="1" t="s">
        <v>16</v>
      </c>
      <c r="B11">
        <v>-484.5</v>
      </c>
      <c r="C11">
        <v>159.80000000000001</v>
      </c>
      <c r="E11">
        <v>-389.9</v>
      </c>
    </row>
    <row r="12" spans="1:6">
      <c r="A12" s="1" t="s">
        <v>17</v>
      </c>
      <c r="B12">
        <v>-166.19</v>
      </c>
      <c r="C12">
        <v>250.3</v>
      </c>
      <c r="E12">
        <v>-128.86000000000001</v>
      </c>
    </row>
    <row r="13" spans="1:6">
      <c r="A13" s="1" t="s">
        <v>18</v>
      </c>
      <c r="B13">
        <v>0</v>
      </c>
      <c r="C13">
        <v>205.13800000000001</v>
      </c>
      <c r="E13">
        <v>0</v>
      </c>
    </row>
    <row r="14" spans="1:6" ht="15.6">
      <c r="B14" s="1" t="s">
        <v>21</v>
      </c>
      <c r="C14" s="1" t="s">
        <v>22</v>
      </c>
      <c r="D14" s="1" t="s">
        <v>25</v>
      </c>
      <c r="E14" s="1" t="s">
        <v>25</v>
      </c>
      <c r="F14" s="1" t="s">
        <v>27</v>
      </c>
    </row>
    <row r="15" spans="1:6">
      <c r="B15">
        <f>2*B11-2*B12-B13</f>
        <v>-636.62</v>
      </c>
      <c r="C15">
        <f>2*C11-2*C12-C13</f>
        <v>-386.13800000000003</v>
      </c>
      <c r="D15">
        <f>B15-$B$8*C15/1000</f>
        <v>-521.55087600000002</v>
      </c>
      <c r="E15">
        <f>2*E11-2*E12-E13</f>
        <v>-522.07999999999993</v>
      </c>
      <c r="F15">
        <f>-B15*1000/$B$8</f>
        <v>2136.3087248322149</v>
      </c>
    </row>
    <row r="16" spans="1:6">
      <c r="A16" s="1" t="s">
        <v>23</v>
      </c>
      <c r="B16" t="s">
        <v>24</v>
      </c>
    </row>
    <row r="17" spans="1:4" ht="15.6">
      <c r="B17" s="1" t="s">
        <v>19</v>
      </c>
      <c r="C17" s="1" t="s">
        <v>20</v>
      </c>
      <c r="D17" s="1" t="s">
        <v>26</v>
      </c>
    </row>
    <row r="18" spans="1:4">
      <c r="B18">
        <f>B11-B12-0.5*B13</f>
        <v>-318.31</v>
      </c>
      <c r="C18">
        <f>C11-C12-0.5*C13</f>
        <v>-193.06900000000002</v>
      </c>
      <c r="D18">
        <f>B18-$B$8*C18/1000</f>
        <v>-260.77543800000001</v>
      </c>
    </row>
    <row r="20" spans="1:4">
      <c r="A20" t="s">
        <v>29</v>
      </c>
    </row>
    <row r="21" spans="1:4">
      <c r="A21" t="s">
        <v>30</v>
      </c>
    </row>
    <row r="22" spans="1:4" ht="15.6">
      <c r="B22" s="1" t="s">
        <v>15</v>
      </c>
      <c r="C22" t="s">
        <v>14</v>
      </c>
    </row>
    <row r="23" spans="1:4">
      <c r="A23" s="1" t="s">
        <v>16</v>
      </c>
      <c r="B23">
        <v>-484.5</v>
      </c>
      <c r="C23">
        <v>159.80000000000001</v>
      </c>
    </row>
    <row r="24" spans="1:4">
      <c r="A24" t="s">
        <v>31</v>
      </c>
      <c r="B24">
        <v>0</v>
      </c>
      <c r="C24">
        <v>5.74</v>
      </c>
    </row>
    <row r="25" spans="1:4">
      <c r="A25" t="s">
        <v>32</v>
      </c>
      <c r="B25">
        <v>0</v>
      </c>
      <c r="C25">
        <v>205.38</v>
      </c>
    </row>
    <row r="26" spans="1:4">
      <c r="A26" t="s">
        <v>33</v>
      </c>
      <c r="B26">
        <v>0</v>
      </c>
      <c r="C26">
        <v>130.684</v>
      </c>
    </row>
    <row r="27" spans="1:4" ht="15.6">
      <c r="B27" s="1" t="s">
        <v>15</v>
      </c>
      <c r="C27" s="1" t="s">
        <v>34</v>
      </c>
      <c r="D27" s="1" t="s">
        <v>28</v>
      </c>
    </row>
    <row r="28" spans="1:4">
      <c r="B28">
        <f>B23-2*B24-B25-2*B26</f>
        <v>-484.5</v>
      </c>
      <c r="C28">
        <f>C23-2*C24-C25-2*C26</f>
        <v>-318.428</v>
      </c>
      <c r="D28">
        <f>B28-$B$8*C28/1000</f>
        <v>-389.60845599999999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6015-8A81-46C2-A30C-C2C4A27A3A97}">
  <dimension ref="A1:C16"/>
  <sheetViews>
    <sheetView tabSelected="1" zoomScale="174" zoomScaleNormal="174" workbookViewId="0">
      <selection activeCell="D12" sqref="D12"/>
    </sheetView>
  </sheetViews>
  <sheetFormatPr defaultRowHeight="14.4"/>
  <cols>
    <col min="1" max="1" width="14.109375" customWidth="1"/>
  </cols>
  <sheetData>
    <row r="1" spans="1:3">
      <c r="A1" t="s">
        <v>35</v>
      </c>
    </row>
    <row r="2" spans="1:3">
      <c r="A2" s="1" t="s">
        <v>36</v>
      </c>
      <c r="B2" t="s">
        <v>9</v>
      </c>
      <c r="C2">
        <v>375</v>
      </c>
    </row>
    <row r="3" spans="1:3">
      <c r="A3" t="s">
        <v>37</v>
      </c>
    </row>
    <row r="4" spans="1:3">
      <c r="B4" s="1" t="s">
        <v>39</v>
      </c>
      <c r="C4" s="1" t="s">
        <v>40</v>
      </c>
    </row>
    <row r="5" spans="1:3">
      <c r="B5" s="1" t="s">
        <v>2</v>
      </c>
      <c r="C5" s="1" t="s">
        <v>2</v>
      </c>
    </row>
    <row r="6" spans="1:3">
      <c r="A6" t="s">
        <v>41</v>
      </c>
      <c r="B6" s="1">
        <v>-394.36</v>
      </c>
      <c r="C6" s="1">
        <v>-393.51</v>
      </c>
    </row>
    <row r="7" spans="1:3">
      <c r="A7" t="s">
        <v>42</v>
      </c>
      <c r="B7">
        <v>-137.16999999999999</v>
      </c>
      <c r="C7">
        <v>-110.53</v>
      </c>
    </row>
    <row r="8" spans="1:3">
      <c r="A8" t="s">
        <v>18</v>
      </c>
      <c r="B8">
        <v>0</v>
      </c>
      <c r="C8">
        <v>0</v>
      </c>
    </row>
    <row r="9" spans="1:3">
      <c r="B9" s="3" t="s">
        <v>45</v>
      </c>
      <c r="C9" s="1" t="s">
        <v>38</v>
      </c>
    </row>
    <row r="10" spans="1:3">
      <c r="B10" s="3" t="s">
        <v>48</v>
      </c>
      <c r="C10" s="1" t="s">
        <v>48</v>
      </c>
    </row>
    <row r="11" spans="1:3">
      <c r="B11" s="4">
        <f>2*B6-2*B7</f>
        <v>-514.38000000000011</v>
      </c>
      <c r="C11">
        <f>2*C6-2*C7</f>
        <v>-565.96</v>
      </c>
    </row>
    <row r="13" spans="1:3">
      <c r="B13" t="s">
        <v>43</v>
      </c>
      <c r="C13" t="s">
        <v>44</v>
      </c>
    </row>
    <row r="14" spans="1:3">
      <c r="B14">
        <v>298</v>
      </c>
      <c r="C14">
        <v>375</v>
      </c>
    </row>
    <row r="15" spans="1:3">
      <c r="A15" s="3" t="s">
        <v>47</v>
      </c>
      <c r="B15">
        <f>B11/B14+C11*(1/C14-1/B14)</f>
        <v>-1.3361394183445192</v>
      </c>
    </row>
    <row r="16" spans="1:3">
      <c r="A16" s="3" t="s">
        <v>46</v>
      </c>
      <c r="B16" s="4">
        <f>B15*C14</f>
        <v>-501.05228187919471</v>
      </c>
      <c r="C16" s="3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F60B50A3E5E644B24FC83C95A4D028" ma:contentTypeVersion="11" ma:contentTypeDescription="Creare un nuovo documento." ma:contentTypeScope="" ma:versionID="3041f6e39f190b61dc9d46553c157b23">
  <xsd:schema xmlns:xsd="http://www.w3.org/2001/XMLSchema" xmlns:xs="http://www.w3.org/2001/XMLSchema" xmlns:p="http://schemas.microsoft.com/office/2006/metadata/properties" xmlns:ns2="f3ec0090-a91c-41e3-8ea3-4e47221e0305" xmlns:ns3="e2159b33-9406-468d-939c-07ba024f37a5" targetNamespace="http://schemas.microsoft.com/office/2006/metadata/properties" ma:root="true" ma:fieldsID="1d79bd20525a437854712462ea9051be" ns2:_="" ns3:_="">
    <xsd:import namespace="f3ec0090-a91c-41e3-8ea3-4e47221e0305"/>
    <xsd:import namespace="e2159b33-9406-468d-939c-07ba024f3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0090-a91c-41e3-8ea3-4e47221e0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364805e-22fd-4701-b436-1ee1bdeaa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59b33-9406-468d-939c-07ba024f37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5886f4-f8df-4689-9308-cce423995497}" ma:internalName="TaxCatchAll" ma:showField="CatchAllData" ma:web="e2159b33-9406-468d-939c-07ba024f37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59b33-9406-468d-939c-07ba024f37a5" xsi:nil="true"/>
    <lcf76f155ced4ddcb4097134ff3c332f xmlns="f3ec0090-a91c-41e3-8ea3-4e47221e03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799134-CCFC-4769-ADDF-412EC4B7F7E4}"/>
</file>

<file path=customXml/itemProps2.xml><?xml version="1.0" encoding="utf-8"?>
<ds:datastoreItem xmlns:ds="http://schemas.openxmlformats.org/officeDocument/2006/customXml" ds:itemID="{7D218343-7618-45AA-BCE9-E4304F820994}"/>
</file>

<file path=customXml/itemProps3.xml><?xml version="1.0" encoding="utf-8"?>
<ds:datastoreItem xmlns:ds="http://schemas.openxmlformats.org/officeDocument/2006/customXml" ds:itemID="{3C9ADF68-05E1-4CEA-B849-981AD5855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Esercizi_S_G</vt:lpstr>
      <vt:lpstr>Gibbs_Helmholtz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ASARO FIORETTA</dc:creator>
  <cp:lastModifiedBy>ASARO FIORETTA</cp:lastModifiedBy>
  <dcterms:created xsi:type="dcterms:W3CDTF">2025-03-25T08:09:43Z</dcterms:created>
  <dcterms:modified xsi:type="dcterms:W3CDTF">2025-03-25T09:47:39Z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0x01010085F60B50A3E5E644B24FC83C95A4D028</vt:lpwstr>
  </property>
</Properties>
</file>