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2" yWindow="23" windowWidth="19158" windowHeight="8893" activeTab="5"/>
  </bookViews>
  <sheets>
    <sheet name="Foglio1" sheetId="1" r:id="rId1"/>
    <sheet name="Diagramma di prelievo" sheetId="5" r:id="rId2"/>
    <sheet name="Volumi cumulati" sheetId="6" r:id="rId3"/>
    <sheet name="Portata media" sheetId="7" r:id="rId4"/>
    <sheet name="Volume di accumulo" sheetId="8" r:id="rId5"/>
    <sheet name="Grafico1" sheetId="4" r:id="rId6"/>
    <sheet name="Foglio2" sheetId="2" r:id="rId7"/>
    <sheet name="Foglio3" sheetId="3" r:id="rId8"/>
  </sheets>
  <calcPr calcId="125725"/>
</workbook>
</file>

<file path=xl/calcChain.xml><?xml version="1.0" encoding="utf-8"?>
<calcChain xmlns="http://schemas.openxmlformats.org/spreadsheetml/2006/main">
  <c r="O19" i="1"/>
  <c r="P19"/>
  <c r="H5"/>
  <c r="H6"/>
  <c r="H7"/>
  <c r="H8"/>
  <c r="H9"/>
  <c r="H10"/>
  <c r="H11"/>
  <c r="H12"/>
  <c r="H13"/>
  <c r="H14"/>
  <c r="H15"/>
  <c r="H16"/>
  <c r="H17"/>
  <c r="H18"/>
  <c r="R4"/>
  <c r="H4"/>
  <c r="F20"/>
  <c r="F21"/>
  <c r="D4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P8" l="1"/>
  <c r="P12"/>
  <c r="P16"/>
  <c r="P4"/>
  <c r="P7"/>
  <c r="P11"/>
  <c r="P15"/>
  <c r="P6"/>
  <c r="P10"/>
  <c r="P14"/>
  <c r="P18"/>
  <c r="P5"/>
  <c r="P9"/>
  <c r="P13"/>
  <c r="P17"/>
  <c r="Q4"/>
  <c r="F6"/>
  <c r="F10"/>
  <c r="F14"/>
  <c r="F18"/>
  <c r="F5"/>
  <c r="F9"/>
  <c r="F13"/>
  <c r="F17"/>
  <c r="F8"/>
  <c r="F12"/>
  <c r="F16"/>
  <c r="F4"/>
  <c r="F7"/>
  <c r="F11"/>
  <c r="F15"/>
  <c r="F19"/>
  <c r="O7" l="1"/>
  <c r="O11"/>
  <c r="O15"/>
  <c r="O6"/>
  <c r="O10"/>
  <c r="O14"/>
  <c r="O18"/>
  <c r="O5"/>
  <c r="O9"/>
  <c r="O13"/>
  <c r="O17"/>
  <c r="O8"/>
  <c r="O12"/>
  <c r="O16"/>
  <c r="O4"/>
  <c r="E3"/>
  <c r="G22"/>
  <c r="G7"/>
  <c r="G11"/>
  <c r="G15"/>
  <c r="G19"/>
  <c r="G8"/>
  <c r="G16"/>
  <c r="G21"/>
  <c r="G10"/>
  <c r="G14"/>
  <c r="G18"/>
  <c r="G4"/>
  <c r="K4" s="1"/>
  <c r="L4" s="1"/>
  <c r="G6"/>
  <c r="G20"/>
  <c r="G9"/>
  <c r="G13"/>
  <c r="G17"/>
  <c r="G5"/>
  <c r="G12"/>
  <c r="E7" l="1"/>
  <c r="E15"/>
  <c r="L16" s="1"/>
  <c r="E19"/>
  <c r="E18"/>
  <c r="E4"/>
  <c r="E22"/>
  <c r="E8"/>
  <c r="E9"/>
  <c r="E6"/>
  <c r="E12"/>
  <c r="E13"/>
  <c r="E10"/>
  <c r="E16"/>
  <c r="L17" s="1"/>
  <c r="E17"/>
  <c r="L18" s="1"/>
  <c r="E14"/>
  <c r="E20"/>
  <c r="E21"/>
  <c r="E5"/>
  <c r="E11"/>
  <c r="L12" s="1"/>
  <c r="K5"/>
  <c r="M4"/>
  <c r="K6" l="1"/>
  <c r="L5"/>
  <c r="M5" s="1"/>
  <c r="K7" l="1"/>
  <c r="L6"/>
  <c r="M6" s="1"/>
  <c r="K8" l="1"/>
  <c r="L7"/>
  <c r="M7" s="1"/>
  <c r="K9" l="1"/>
  <c r="L8"/>
  <c r="M8" s="1"/>
  <c r="M9" l="1"/>
  <c r="K10"/>
  <c r="L9"/>
  <c r="K11" l="1"/>
  <c r="L10"/>
  <c r="M10" s="1"/>
  <c r="L11" l="1"/>
  <c r="M11" s="1"/>
  <c r="M12" s="1"/>
  <c r="K12"/>
  <c r="K13" s="1"/>
  <c r="K14" l="1"/>
  <c r="L13"/>
  <c r="M13" s="1"/>
  <c r="K15" l="1"/>
  <c r="L14"/>
  <c r="M14" s="1"/>
  <c r="M15" l="1"/>
  <c r="M16" s="1"/>
  <c r="M17" s="1"/>
  <c r="M18" s="1"/>
  <c r="K16"/>
  <c r="K17" s="1"/>
  <c r="K18" s="1"/>
  <c r="K19" s="1"/>
  <c r="L15"/>
  <c r="K20" l="1"/>
  <c r="L19"/>
  <c r="M19" s="1"/>
  <c r="J3"/>
  <c r="J2"/>
  <c r="J4" l="1"/>
  <c r="L20"/>
  <c r="M20" s="1"/>
  <c r="K21"/>
  <c r="L21" s="1"/>
  <c r="M21" l="1"/>
</calcChain>
</file>

<file path=xl/sharedStrings.xml><?xml version="1.0" encoding="utf-8"?>
<sst xmlns="http://schemas.openxmlformats.org/spreadsheetml/2006/main" count="18" uniqueCount="17">
  <si>
    <t>Ora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</si>
  <si>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</si>
  <si>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</si>
  <si>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Volume presente nel serbatoio</t>
  </si>
  <si>
    <t>Differenza portate</t>
  </si>
  <si>
    <t>Differenza volumi</t>
  </si>
  <si>
    <t>volume prelevato cumulato</t>
  </si>
  <si>
    <t xml:space="preserve">volume conferito </t>
  </si>
  <si>
    <t>Volume conferito cumulato</t>
  </si>
  <si>
    <t>portata di prelievo</t>
  </si>
  <si>
    <t>Portata di immissione</t>
  </si>
  <si>
    <t>volume immesso cumulato</t>
  </si>
  <si>
    <t>Capacità di compensazione</t>
  </si>
  <si>
    <t>Curva media inferiore</t>
  </si>
  <si>
    <t>Curva media superiore</t>
  </si>
  <si>
    <t>Massimo</t>
  </si>
  <si>
    <t>Minimo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</si>
</sst>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horizontal="right" vertical="top" wrapText="1"/>
    </xf>
    <xf numFmtId="20" fontId="0" fillId="0" borderId="0" xfId="0" applyNumberFormat="1"/>
    <xf numFmtId="164" fontId="0" fillId="0" borderId="0" xfId="1" applyNumberFormat="1" applyFont="1" applyAlignment="1">
      <alignment horizontal="right"/>
    </xf>
    <xf numFmtId="43" fontId="0" fillId="0" borderId="0" xfId="1" applyFont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2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layout/>
    </c:title>
    <c:plotArea>
      <c:layout>
        <c:manualLayout>
          <c:layoutTarget val="inner"/>
          <c:xMode val="edge"/>
          <c:yMode val="edge"/>
          <c:x val="7.1543981330581194E-2"/>
          <c:y val="2.8320493533014537E-2"/>
          <c:w val="0.79854682176577507"/>
          <c:h val="0.94335901293397129"/>
        </c:manualLayout>
      </c:layout>
      <c:barChart>
        <c:barDir val="col"/>
        <c:grouping val="clustered"/>
        <c:ser>
          <c:idx val="0"/>
          <c:order val="0"/>
          <c:tx>
            <c:strRef>
              <c:f>Foglio1!$C$1</c:f>
              <c:strCache>
                <c:ptCount val="1"/>
                <c:pt idx="0">
                  <c:v>portata di prelievo</c:v>
                </c:pt>
              </c:strCache>
            </c:strRef>
          </c:tx>
          <c:dLbls>
            <c:showVal val="1"/>
          </c:dLbls>
          <c:cat>
            <c:numRef>
              <c:f>Foglio1!$B$3:$B$20</c:f>
              <c:numCache>
                <c:formatCode>h:mm</c:formatCode>
                <c:ptCount val="18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</c:numCache>
            </c:numRef>
          </c:cat>
          <c:val>
            <c:numRef>
              <c:f>Foglio1!$C$3:$C$21</c:f>
              <c:numCache>
                <c:formatCode>General</c:formatCode>
                <c:ptCount val="19"/>
                <c:pt idx="0">
                  <c:v>110</c:v>
                </c:pt>
                <c:pt idx="1">
                  <c:v>70</c:v>
                </c:pt>
                <c:pt idx="2">
                  <c:v>30</c:v>
                </c:pt>
                <c:pt idx="3">
                  <c:v>30</c:v>
                </c:pt>
                <c:pt idx="4">
                  <c:v>130</c:v>
                </c:pt>
                <c:pt idx="5">
                  <c:v>120</c:v>
                </c:pt>
                <c:pt idx="6">
                  <c:v>70</c:v>
                </c:pt>
                <c:pt idx="7">
                  <c:v>30</c:v>
                </c:pt>
                <c:pt idx="8">
                  <c:v>140</c:v>
                </c:pt>
                <c:pt idx="9">
                  <c:v>80</c:v>
                </c:pt>
                <c:pt idx="10">
                  <c:v>60</c:v>
                </c:pt>
                <c:pt idx="11">
                  <c:v>60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30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gapWidth val="27"/>
        <c:axId val="63267200"/>
        <c:axId val="65797120"/>
      </c:barChart>
      <c:catAx>
        <c:axId val="63267200"/>
        <c:scaling>
          <c:orientation val="minMax"/>
        </c:scaling>
        <c:axPos val="b"/>
        <c:numFmt formatCode="h:mm" sourceLinked="1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65797120"/>
        <c:crossesAt val="0"/>
        <c:lblAlgn val="ctr"/>
        <c:lblOffset val="100"/>
      </c:catAx>
      <c:valAx>
        <c:axId val="6579712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 baseline="0"/>
                  <a:t>m</a:t>
                </a:r>
                <a:r>
                  <a:rPr lang="en-US" sz="2000" baseline="30000"/>
                  <a:t>3</a:t>
                </a:r>
                <a:r>
                  <a:rPr lang="en-US" sz="2000" baseline="0"/>
                  <a:t>/h</a:t>
                </a:r>
                <a:endParaRPr lang="en-US" sz="2000" baseline="30000"/>
              </a:p>
            </c:rich>
          </c:tx>
          <c:layout/>
        </c:title>
        <c:numFmt formatCode="General" sourceLinked="1"/>
        <c:tickLblPos val="nextTo"/>
        <c:crossAx val="63267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400"/>
      </a:pPr>
      <a:endParaRPr lang="it-IT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7.1543981330581194E-2"/>
          <c:y val="2.8320493533014537E-2"/>
          <c:w val="0.74109308218088976"/>
          <c:h val="0.94335901293397151"/>
        </c:manualLayout>
      </c:layout>
      <c:barChart>
        <c:barDir val="col"/>
        <c:grouping val="clustered"/>
        <c:ser>
          <c:idx val="0"/>
          <c:order val="0"/>
          <c:tx>
            <c:strRef>
              <c:f>Foglio1!$C$1</c:f>
              <c:strCache>
                <c:ptCount val="1"/>
                <c:pt idx="0">
                  <c:v>portata di prelievo</c:v>
                </c:pt>
              </c:strCache>
            </c:strRef>
          </c:tx>
          <c:dLbls>
            <c:showVal val="1"/>
          </c:dLbls>
          <c:cat>
            <c:numRef>
              <c:f>Foglio1!$B$3:$B$20</c:f>
              <c:numCache>
                <c:formatCode>h:mm</c:formatCode>
                <c:ptCount val="18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</c:numCache>
            </c:numRef>
          </c:cat>
          <c:val>
            <c:numRef>
              <c:f>Foglio1!$C$3:$C$21</c:f>
              <c:numCache>
                <c:formatCode>General</c:formatCode>
                <c:ptCount val="19"/>
                <c:pt idx="0">
                  <c:v>110</c:v>
                </c:pt>
                <c:pt idx="1">
                  <c:v>70</c:v>
                </c:pt>
                <c:pt idx="2">
                  <c:v>30</c:v>
                </c:pt>
                <c:pt idx="3">
                  <c:v>30</c:v>
                </c:pt>
                <c:pt idx="4">
                  <c:v>130</c:v>
                </c:pt>
                <c:pt idx="5">
                  <c:v>120</c:v>
                </c:pt>
                <c:pt idx="6">
                  <c:v>70</c:v>
                </c:pt>
                <c:pt idx="7">
                  <c:v>30</c:v>
                </c:pt>
                <c:pt idx="8">
                  <c:v>140</c:v>
                </c:pt>
                <c:pt idx="9">
                  <c:v>80</c:v>
                </c:pt>
                <c:pt idx="10">
                  <c:v>60</c:v>
                </c:pt>
                <c:pt idx="11">
                  <c:v>60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30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gapWidth val="27"/>
        <c:axId val="61871232"/>
        <c:axId val="61872768"/>
      </c:barChart>
      <c:lineChart>
        <c:grouping val="standard"/>
        <c:ser>
          <c:idx val="1"/>
          <c:order val="1"/>
          <c:tx>
            <c:strRef>
              <c:f>Foglio1!$D$1</c:f>
              <c:strCache>
                <c:ptCount val="1"/>
                <c:pt idx="0">
                  <c:v>volume prelevato cumulato</c:v>
                </c:pt>
              </c:strCache>
            </c:strRef>
          </c:tx>
          <c:marker>
            <c:symbol val="none"/>
          </c:marker>
          <c:dLbls>
            <c:dLbl>
              <c:idx val="16"/>
              <c:layout>
                <c:manualLayout>
                  <c:x val="-2.44483998233555E-3"/>
                  <c:y val="-2.509021116277324E-2"/>
                </c:manualLayout>
              </c:layout>
              <c:spPr/>
              <c:txPr>
                <a:bodyPr/>
                <a:lstStyle/>
                <a:p>
                  <a:pPr>
                    <a:defRPr sz="1800" b="1"/>
                  </a:pPr>
                  <a:endParaRPr lang="it-IT"/>
                </a:p>
              </c:txPr>
              <c:showVal val="1"/>
            </c:dLbl>
            <c:delete val="1"/>
            <c:txPr>
              <a:bodyPr/>
              <a:lstStyle/>
              <a:p>
                <a:pPr>
                  <a:defRPr sz="1800"/>
                </a:pPr>
                <a:endParaRPr lang="it-IT"/>
              </a:p>
            </c:txPr>
          </c:dLbls>
          <c:val>
            <c:numRef>
              <c:f>Foglio1!$D$3:$D$21</c:f>
              <c:numCache>
                <c:formatCode>_-* #,##0_-;\-* #,##0_-;_-* "-"??_-;_-@_-</c:formatCode>
                <c:ptCount val="19"/>
                <c:pt idx="0">
                  <c:v>0</c:v>
                </c:pt>
                <c:pt idx="1">
                  <c:v>110</c:v>
                </c:pt>
                <c:pt idx="2">
                  <c:v>180</c:v>
                </c:pt>
                <c:pt idx="3">
                  <c:v>210</c:v>
                </c:pt>
                <c:pt idx="4">
                  <c:v>240</c:v>
                </c:pt>
                <c:pt idx="5">
                  <c:v>370</c:v>
                </c:pt>
                <c:pt idx="6">
                  <c:v>490</c:v>
                </c:pt>
                <c:pt idx="7">
                  <c:v>560</c:v>
                </c:pt>
                <c:pt idx="8">
                  <c:v>590</c:v>
                </c:pt>
                <c:pt idx="9">
                  <c:v>730</c:v>
                </c:pt>
                <c:pt idx="10">
                  <c:v>810</c:v>
                </c:pt>
                <c:pt idx="11">
                  <c:v>870</c:v>
                </c:pt>
                <c:pt idx="12">
                  <c:v>930</c:v>
                </c:pt>
                <c:pt idx="13">
                  <c:v>1080</c:v>
                </c:pt>
                <c:pt idx="14">
                  <c:v>1230</c:v>
                </c:pt>
                <c:pt idx="15">
                  <c:v>1380</c:v>
                </c:pt>
                <c:pt idx="16">
                  <c:v>1410</c:v>
                </c:pt>
              </c:numCache>
            </c:numRef>
          </c:val>
        </c:ser>
        <c:marker val="1"/>
        <c:axId val="61889152"/>
        <c:axId val="61887232"/>
      </c:lineChart>
      <c:catAx>
        <c:axId val="61871232"/>
        <c:scaling>
          <c:orientation val="minMax"/>
        </c:scaling>
        <c:axPos val="b"/>
        <c:numFmt formatCode="h:mm" sourceLinked="1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61872768"/>
        <c:crossesAt val="0"/>
        <c:lblAlgn val="ctr"/>
        <c:lblOffset val="100"/>
      </c:catAx>
      <c:valAx>
        <c:axId val="6187276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it-IT" sz="1800"/>
                  <a:t>m</a:t>
                </a:r>
                <a:r>
                  <a:rPr lang="it-IT" sz="1800" baseline="30000"/>
                  <a:t>3</a:t>
                </a:r>
                <a:r>
                  <a:rPr lang="it-IT" sz="1800"/>
                  <a:t>/h</a:t>
                </a:r>
              </a:p>
            </c:rich>
          </c:tx>
          <c:layout/>
        </c:title>
        <c:numFmt formatCode="General" sourceLinked="1"/>
        <c:tickLblPos val="nextTo"/>
        <c:crossAx val="61871232"/>
        <c:crosses val="autoZero"/>
        <c:crossBetween val="between"/>
      </c:valAx>
      <c:valAx>
        <c:axId val="61887232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it-IT" sz="1800"/>
                  <a:t>m</a:t>
                </a:r>
                <a:r>
                  <a:rPr lang="it-IT" sz="1800" baseline="30000"/>
                  <a:t>3</a:t>
                </a:r>
              </a:p>
            </c:rich>
          </c:tx>
          <c:layout/>
        </c:title>
        <c:numFmt formatCode="0" sourceLinked="0"/>
        <c:tickLblPos val="nextTo"/>
        <c:crossAx val="61889152"/>
        <c:crosses val="max"/>
        <c:crossBetween val="between"/>
      </c:valAx>
      <c:catAx>
        <c:axId val="61889152"/>
        <c:scaling>
          <c:orientation val="minMax"/>
        </c:scaling>
        <c:delete val="1"/>
        <c:axPos val="b"/>
        <c:tickLblPos val="none"/>
        <c:crossAx val="61887232"/>
        <c:crosses val="autoZero"/>
        <c:lblAlgn val="ctr"/>
        <c:lblOffset val="100"/>
      </c:cat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400"/>
      </a:pPr>
      <a:endParaRPr lang="it-IT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7.1543981330581194E-2"/>
          <c:y val="2.8320493533014537E-2"/>
          <c:w val="0.74109308218088998"/>
          <c:h val="0.94335901293397173"/>
        </c:manualLayout>
      </c:layout>
      <c:barChart>
        <c:barDir val="col"/>
        <c:grouping val="clustered"/>
        <c:ser>
          <c:idx val="0"/>
          <c:order val="0"/>
          <c:tx>
            <c:strRef>
              <c:f>Foglio1!$C$1</c:f>
              <c:strCache>
                <c:ptCount val="1"/>
                <c:pt idx="0">
                  <c:v>portata di prelievo</c:v>
                </c:pt>
              </c:strCache>
            </c:strRef>
          </c:tx>
          <c:cat>
            <c:numRef>
              <c:f>Foglio1!$B$3:$B$20</c:f>
              <c:numCache>
                <c:formatCode>h:mm</c:formatCode>
                <c:ptCount val="18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</c:numCache>
            </c:numRef>
          </c:cat>
          <c:val>
            <c:numRef>
              <c:f>Foglio1!$C$3:$C$21</c:f>
              <c:numCache>
                <c:formatCode>General</c:formatCode>
                <c:ptCount val="19"/>
                <c:pt idx="0">
                  <c:v>110</c:v>
                </c:pt>
                <c:pt idx="1">
                  <c:v>70</c:v>
                </c:pt>
                <c:pt idx="2">
                  <c:v>30</c:v>
                </c:pt>
                <c:pt idx="3">
                  <c:v>30</c:v>
                </c:pt>
                <c:pt idx="4">
                  <c:v>130</c:v>
                </c:pt>
                <c:pt idx="5">
                  <c:v>120</c:v>
                </c:pt>
                <c:pt idx="6">
                  <c:v>70</c:v>
                </c:pt>
                <c:pt idx="7">
                  <c:v>30</c:v>
                </c:pt>
                <c:pt idx="8">
                  <c:v>140</c:v>
                </c:pt>
                <c:pt idx="9">
                  <c:v>80</c:v>
                </c:pt>
                <c:pt idx="10">
                  <c:v>60</c:v>
                </c:pt>
                <c:pt idx="11">
                  <c:v>60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30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gapWidth val="27"/>
        <c:axId val="61927808"/>
        <c:axId val="61929344"/>
      </c:barChart>
      <c:lineChart>
        <c:grouping val="standard"/>
        <c:ser>
          <c:idx val="1"/>
          <c:order val="1"/>
          <c:tx>
            <c:strRef>
              <c:f>Foglio1!$D$1</c:f>
              <c:strCache>
                <c:ptCount val="1"/>
                <c:pt idx="0">
                  <c:v>volume prelevato cumulato</c:v>
                </c:pt>
              </c:strCache>
            </c:strRef>
          </c:tx>
          <c:marker>
            <c:symbol val="none"/>
          </c:marker>
          <c:dLbls>
            <c:dLbl>
              <c:idx val="16"/>
              <c:layout>
                <c:manualLayout>
                  <c:x val="0"/>
                  <c:y val="3.5544465813928776E-2"/>
                </c:manualLayout>
              </c:layout>
              <c:spPr/>
              <c:txPr>
                <a:bodyPr/>
                <a:lstStyle/>
                <a:p>
                  <a:pPr>
                    <a:defRPr sz="1800" b="1"/>
                  </a:pPr>
                  <a:endParaRPr lang="it-IT"/>
                </a:p>
              </c:txPr>
              <c:showVal val="1"/>
            </c:dLbl>
            <c:delete val="1"/>
          </c:dLbls>
          <c:val>
            <c:numRef>
              <c:f>Foglio1!$D$3:$D$21</c:f>
              <c:numCache>
                <c:formatCode>_-* #,##0_-;\-* #,##0_-;_-* "-"??_-;_-@_-</c:formatCode>
                <c:ptCount val="19"/>
                <c:pt idx="0">
                  <c:v>0</c:v>
                </c:pt>
                <c:pt idx="1">
                  <c:v>110</c:v>
                </c:pt>
                <c:pt idx="2">
                  <c:v>180</c:v>
                </c:pt>
                <c:pt idx="3">
                  <c:v>210</c:v>
                </c:pt>
                <c:pt idx="4">
                  <c:v>240</c:v>
                </c:pt>
                <c:pt idx="5">
                  <c:v>370</c:v>
                </c:pt>
                <c:pt idx="6">
                  <c:v>490</c:v>
                </c:pt>
                <c:pt idx="7">
                  <c:v>560</c:v>
                </c:pt>
                <c:pt idx="8">
                  <c:v>590</c:v>
                </c:pt>
                <c:pt idx="9">
                  <c:v>730</c:v>
                </c:pt>
                <c:pt idx="10">
                  <c:v>810</c:v>
                </c:pt>
                <c:pt idx="11">
                  <c:v>870</c:v>
                </c:pt>
                <c:pt idx="12">
                  <c:v>930</c:v>
                </c:pt>
                <c:pt idx="13">
                  <c:v>1080</c:v>
                </c:pt>
                <c:pt idx="14">
                  <c:v>1230</c:v>
                </c:pt>
                <c:pt idx="15">
                  <c:v>1380</c:v>
                </c:pt>
                <c:pt idx="16">
                  <c:v>1410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Foglio1!$F$3:$F$21</c:f>
              <c:numCache>
                <c:formatCode>_-* #,##0.00_-;\-* #,##0.00_-;_-* "-"??_-;_-@_-</c:formatCode>
                <c:ptCount val="19"/>
                <c:pt idx="0" formatCode="_-* #,##0_-;\-* #,##0_-;_-* &quot;-&quot;??_-;_-@_-">
                  <c:v>0</c:v>
                </c:pt>
                <c:pt idx="1">
                  <c:v>88.125</c:v>
                </c:pt>
                <c:pt idx="2">
                  <c:v>176.25</c:v>
                </c:pt>
                <c:pt idx="3">
                  <c:v>264.375</c:v>
                </c:pt>
                <c:pt idx="4">
                  <c:v>352.5</c:v>
                </c:pt>
                <c:pt idx="5">
                  <c:v>440.625</c:v>
                </c:pt>
                <c:pt idx="6">
                  <c:v>528.75</c:v>
                </c:pt>
                <c:pt idx="7">
                  <c:v>616.875</c:v>
                </c:pt>
                <c:pt idx="8">
                  <c:v>705</c:v>
                </c:pt>
                <c:pt idx="9">
                  <c:v>793.125</c:v>
                </c:pt>
                <c:pt idx="10">
                  <c:v>881.25</c:v>
                </c:pt>
                <c:pt idx="11">
                  <c:v>969.375</c:v>
                </c:pt>
                <c:pt idx="12">
                  <c:v>1057.5</c:v>
                </c:pt>
                <c:pt idx="13">
                  <c:v>1145.625</c:v>
                </c:pt>
                <c:pt idx="14">
                  <c:v>1233.75</c:v>
                </c:pt>
                <c:pt idx="15">
                  <c:v>1321.875</c:v>
                </c:pt>
                <c:pt idx="16">
                  <c:v>1410</c:v>
                </c:pt>
                <c:pt idx="17">
                  <c:v>1498.125</c:v>
                </c:pt>
                <c:pt idx="18">
                  <c:v>1586.25</c:v>
                </c:pt>
              </c:numCache>
            </c:numRef>
          </c:val>
        </c:ser>
        <c:marker val="1"/>
        <c:axId val="65935232"/>
        <c:axId val="65933312"/>
      </c:lineChart>
      <c:catAx>
        <c:axId val="61927808"/>
        <c:scaling>
          <c:orientation val="minMax"/>
        </c:scaling>
        <c:axPos val="b"/>
        <c:numFmt formatCode="h:mm" sourceLinked="1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61929344"/>
        <c:crossesAt val="0"/>
        <c:lblAlgn val="ctr"/>
        <c:lblOffset val="100"/>
      </c:catAx>
      <c:valAx>
        <c:axId val="619293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it-IT" sz="1800"/>
                  <a:t>m</a:t>
                </a:r>
                <a:r>
                  <a:rPr lang="it-IT" sz="1800" baseline="30000"/>
                  <a:t>3</a:t>
                </a:r>
                <a:r>
                  <a:rPr lang="it-IT" sz="1800"/>
                  <a:t>/h</a:t>
                </a:r>
              </a:p>
            </c:rich>
          </c:tx>
          <c:layout/>
        </c:title>
        <c:numFmt formatCode="General" sourceLinked="1"/>
        <c:tickLblPos val="nextTo"/>
        <c:crossAx val="61927808"/>
        <c:crosses val="autoZero"/>
        <c:crossBetween val="between"/>
      </c:valAx>
      <c:valAx>
        <c:axId val="65933312"/>
        <c:scaling>
          <c:orientation val="minMax"/>
          <c:max val="1600"/>
        </c:scaling>
        <c:axPos val="r"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it-IT" sz="1800"/>
                  <a:t>m</a:t>
                </a:r>
                <a:r>
                  <a:rPr lang="it-IT" sz="1800" baseline="30000"/>
                  <a:t>3</a:t>
                </a:r>
              </a:p>
            </c:rich>
          </c:tx>
          <c:layout/>
        </c:title>
        <c:numFmt formatCode="0" sourceLinked="0"/>
        <c:tickLblPos val="nextTo"/>
        <c:crossAx val="65935232"/>
        <c:crosses val="max"/>
        <c:crossBetween val="between"/>
      </c:valAx>
      <c:catAx>
        <c:axId val="65935232"/>
        <c:scaling>
          <c:orientation val="minMax"/>
        </c:scaling>
        <c:delete val="1"/>
        <c:axPos val="b"/>
        <c:tickLblPos val="none"/>
        <c:crossAx val="65933312"/>
        <c:crosses val="autoZero"/>
        <c:lblAlgn val="ctr"/>
        <c:lblOffset val="100"/>
      </c:cat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400"/>
      </a:pPr>
      <a:endParaRPr lang="it-IT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7.1543981330581194E-2"/>
          <c:y val="2.8320493533014537E-2"/>
          <c:w val="0.74109308218089021"/>
          <c:h val="0.94335901293397184"/>
        </c:manualLayout>
      </c:layout>
      <c:barChart>
        <c:barDir val="col"/>
        <c:grouping val="clustered"/>
        <c:ser>
          <c:idx val="4"/>
          <c:order val="4"/>
          <c:tx>
            <c:strRef>
              <c:f>Foglio1!$C$1</c:f>
              <c:strCache>
                <c:ptCount val="1"/>
                <c:pt idx="0">
                  <c:v>portata di prelievo</c:v>
                </c:pt>
              </c:strCache>
            </c:strRef>
          </c:tx>
          <c:cat>
            <c:numRef>
              <c:f>Foglio1!$B$3:$B$21</c:f>
              <c:numCache>
                <c:formatCode>h:mm</c:formatCode>
                <c:ptCount val="19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  <c:pt idx="18">
                  <c:v>1</c:v>
                </c:pt>
              </c:numCache>
            </c:numRef>
          </c:cat>
          <c:val>
            <c:numRef>
              <c:f>Foglio1!$C$3:$C$21</c:f>
              <c:numCache>
                <c:formatCode>General</c:formatCode>
                <c:ptCount val="19"/>
                <c:pt idx="0">
                  <c:v>110</c:v>
                </c:pt>
                <c:pt idx="1">
                  <c:v>70</c:v>
                </c:pt>
                <c:pt idx="2">
                  <c:v>30</c:v>
                </c:pt>
                <c:pt idx="3">
                  <c:v>30</c:v>
                </c:pt>
                <c:pt idx="4">
                  <c:v>130</c:v>
                </c:pt>
                <c:pt idx="5">
                  <c:v>120</c:v>
                </c:pt>
                <c:pt idx="6">
                  <c:v>70</c:v>
                </c:pt>
                <c:pt idx="7">
                  <c:v>30</c:v>
                </c:pt>
                <c:pt idx="8">
                  <c:v>140</c:v>
                </c:pt>
                <c:pt idx="9">
                  <c:v>80</c:v>
                </c:pt>
                <c:pt idx="10">
                  <c:v>60</c:v>
                </c:pt>
                <c:pt idx="11">
                  <c:v>60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30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axId val="62709120"/>
        <c:axId val="62768256"/>
      </c:barChart>
      <c:lineChart>
        <c:grouping val="standard"/>
        <c:ser>
          <c:idx val="0"/>
          <c:order val="0"/>
          <c:tx>
            <c:strRef>
              <c:f>Foglio1!$F$1</c:f>
              <c:strCache>
                <c:ptCount val="1"/>
                <c:pt idx="0">
                  <c:v>volume immesso cumulato</c:v>
                </c:pt>
              </c:strCache>
            </c:strRef>
          </c:tx>
          <c:marker>
            <c:symbol val="none"/>
          </c:marker>
          <c:cat>
            <c:numRef>
              <c:f>Foglio1!$B$3:$B$21</c:f>
              <c:numCache>
                <c:formatCode>h:mm</c:formatCode>
                <c:ptCount val="19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  <c:pt idx="18">
                  <c:v>1</c:v>
                </c:pt>
              </c:numCache>
            </c:numRef>
          </c:cat>
          <c:val>
            <c:numRef>
              <c:f>Foglio1!$F$3:$F$21</c:f>
              <c:numCache>
                <c:formatCode>_-* #,##0.00_-;\-* #,##0.00_-;_-* "-"??_-;_-@_-</c:formatCode>
                <c:ptCount val="19"/>
                <c:pt idx="0" formatCode="_-* #,##0_-;\-* #,##0_-;_-* &quot;-&quot;??_-;_-@_-">
                  <c:v>0</c:v>
                </c:pt>
                <c:pt idx="1">
                  <c:v>88.125</c:v>
                </c:pt>
                <c:pt idx="2">
                  <c:v>176.25</c:v>
                </c:pt>
                <c:pt idx="3">
                  <c:v>264.375</c:v>
                </c:pt>
                <c:pt idx="4">
                  <c:v>352.5</c:v>
                </c:pt>
                <c:pt idx="5">
                  <c:v>440.625</c:v>
                </c:pt>
                <c:pt idx="6">
                  <c:v>528.75</c:v>
                </c:pt>
                <c:pt idx="7">
                  <c:v>616.875</c:v>
                </c:pt>
                <c:pt idx="8">
                  <c:v>705</c:v>
                </c:pt>
                <c:pt idx="9">
                  <c:v>793.125</c:v>
                </c:pt>
                <c:pt idx="10">
                  <c:v>881.25</c:v>
                </c:pt>
                <c:pt idx="11">
                  <c:v>969.375</c:v>
                </c:pt>
                <c:pt idx="12">
                  <c:v>1057.5</c:v>
                </c:pt>
                <c:pt idx="13">
                  <c:v>1145.625</c:v>
                </c:pt>
                <c:pt idx="14">
                  <c:v>1233.75</c:v>
                </c:pt>
                <c:pt idx="15">
                  <c:v>1321.875</c:v>
                </c:pt>
                <c:pt idx="16">
                  <c:v>1410</c:v>
                </c:pt>
                <c:pt idx="17">
                  <c:v>1498.125</c:v>
                </c:pt>
                <c:pt idx="18">
                  <c:v>1586.25</c:v>
                </c:pt>
              </c:numCache>
            </c:numRef>
          </c:val>
        </c:ser>
        <c:ser>
          <c:idx val="1"/>
          <c:order val="1"/>
          <c:tx>
            <c:strRef>
              <c:f>Foglio1!$D$1</c:f>
              <c:strCache>
                <c:ptCount val="1"/>
                <c:pt idx="0">
                  <c:v>volume prelevato cumulato</c:v>
                </c:pt>
              </c:strCache>
            </c:strRef>
          </c:tx>
          <c:marker>
            <c:symbol val="none"/>
          </c:marker>
          <c:cat>
            <c:numRef>
              <c:f>Foglio1!$B$3:$B$21</c:f>
              <c:numCache>
                <c:formatCode>h:mm</c:formatCode>
                <c:ptCount val="19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  <c:pt idx="18">
                  <c:v>1</c:v>
                </c:pt>
              </c:numCache>
            </c:numRef>
          </c:cat>
          <c:val>
            <c:numRef>
              <c:f>Foglio1!$D$3:$D$21</c:f>
              <c:numCache>
                <c:formatCode>_-* #,##0_-;\-* #,##0_-;_-* "-"??_-;_-@_-</c:formatCode>
                <c:ptCount val="19"/>
                <c:pt idx="0">
                  <c:v>0</c:v>
                </c:pt>
                <c:pt idx="1">
                  <c:v>110</c:v>
                </c:pt>
                <c:pt idx="2">
                  <c:v>180</c:v>
                </c:pt>
                <c:pt idx="3">
                  <c:v>210</c:v>
                </c:pt>
                <c:pt idx="4">
                  <c:v>240</c:v>
                </c:pt>
                <c:pt idx="5">
                  <c:v>370</c:v>
                </c:pt>
                <c:pt idx="6">
                  <c:v>490</c:v>
                </c:pt>
                <c:pt idx="7">
                  <c:v>560</c:v>
                </c:pt>
                <c:pt idx="8">
                  <c:v>590</c:v>
                </c:pt>
                <c:pt idx="9">
                  <c:v>730</c:v>
                </c:pt>
                <c:pt idx="10">
                  <c:v>810</c:v>
                </c:pt>
                <c:pt idx="11">
                  <c:v>870</c:v>
                </c:pt>
                <c:pt idx="12">
                  <c:v>930</c:v>
                </c:pt>
                <c:pt idx="13">
                  <c:v>1080</c:v>
                </c:pt>
                <c:pt idx="14">
                  <c:v>1230</c:v>
                </c:pt>
                <c:pt idx="15">
                  <c:v>1380</c:v>
                </c:pt>
                <c:pt idx="16">
                  <c:v>1410</c:v>
                </c:pt>
              </c:numCache>
            </c:numRef>
          </c:val>
        </c:ser>
        <c:ser>
          <c:idx val="2"/>
          <c:order val="2"/>
          <c:tx>
            <c:strRef>
              <c:f>Foglio1!$O$1</c:f>
              <c:strCache>
                <c:ptCount val="1"/>
                <c:pt idx="0">
                  <c:v>Curva media superiore</c:v>
                </c:pt>
              </c:strCache>
            </c:strRef>
          </c:tx>
          <c:marker>
            <c:symbol val="none"/>
          </c:marker>
          <c:cat>
            <c:numRef>
              <c:f>Foglio1!$B$3:$B$21</c:f>
              <c:numCache>
                <c:formatCode>h:mm</c:formatCode>
                <c:ptCount val="19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  <c:pt idx="18">
                  <c:v>1</c:v>
                </c:pt>
              </c:numCache>
            </c:numRef>
          </c:cat>
          <c:val>
            <c:numRef>
              <c:f>Foglio1!$O$3:$O$20</c:f>
              <c:numCache>
                <c:formatCode>_-* #,##0_-;\-* #,##0_-;_-* "-"??_-;_-@_-</c:formatCode>
                <c:ptCount val="18"/>
                <c:pt idx="1">
                  <c:v>146.25</c:v>
                </c:pt>
                <c:pt idx="2">
                  <c:v>234.375</c:v>
                </c:pt>
                <c:pt idx="3">
                  <c:v>322.5</c:v>
                </c:pt>
                <c:pt idx="4">
                  <c:v>410.625</c:v>
                </c:pt>
                <c:pt idx="5">
                  <c:v>498.75</c:v>
                </c:pt>
                <c:pt idx="6">
                  <c:v>586.875</c:v>
                </c:pt>
                <c:pt idx="7">
                  <c:v>675</c:v>
                </c:pt>
                <c:pt idx="8">
                  <c:v>763.125</c:v>
                </c:pt>
                <c:pt idx="9">
                  <c:v>851.25</c:v>
                </c:pt>
                <c:pt idx="10">
                  <c:v>939.375</c:v>
                </c:pt>
                <c:pt idx="11">
                  <c:v>1027.5</c:v>
                </c:pt>
                <c:pt idx="12">
                  <c:v>1115.625</c:v>
                </c:pt>
                <c:pt idx="13">
                  <c:v>1203.75</c:v>
                </c:pt>
                <c:pt idx="14">
                  <c:v>1291.875</c:v>
                </c:pt>
                <c:pt idx="15">
                  <c:v>1380</c:v>
                </c:pt>
                <c:pt idx="16">
                  <c:v>1468.125</c:v>
                </c:pt>
              </c:numCache>
            </c:numRef>
          </c:val>
        </c:ser>
        <c:ser>
          <c:idx val="3"/>
          <c:order val="3"/>
          <c:tx>
            <c:strRef>
              <c:f>Foglio1!$P$1</c:f>
              <c:strCache>
                <c:ptCount val="1"/>
                <c:pt idx="0">
                  <c:v>Curva media inferiore</c:v>
                </c:pt>
              </c:strCache>
            </c:strRef>
          </c:tx>
          <c:marker>
            <c:symbol val="none"/>
          </c:marker>
          <c:cat>
            <c:numRef>
              <c:f>Foglio1!$B$3:$B$21</c:f>
              <c:numCache>
                <c:formatCode>h:mm</c:formatCode>
                <c:ptCount val="19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  <c:pt idx="18">
                  <c:v>1</c:v>
                </c:pt>
              </c:numCache>
            </c:numRef>
          </c:cat>
          <c:val>
            <c:numRef>
              <c:f>Foglio1!$P$3:$P$21</c:f>
              <c:numCache>
                <c:formatCode>_-* #,##0.00_-;\-* #,##0.00_-;_-* "-"??_-;_-@_-</c:formatCode>
                <c:ptCount val="19"/>
                <c:pt idx="1">
                  <c:v>-39.375</c:v>
                </c:pt>
                <c:pt idx="2">
                  <c:v>48.75</c:v>
                </c:pt>
                <c:pt idx="3">
                  <c:v>136.875</c:v>
                </c:pt>
                <c:pt idx="4">
                  <c:v>225</c:v>
                </c:pt>
                <c:pt idx="5">
                  <c:v>313.125</c:v>
                </c:pt>
                <c:pt idx="6">
                  <c:v>401.25</c:v>
                </c:pt>
                <c:pt idx="7">
                  <c:v>489.375</c:v>
                </c:pt>
                <c:pt idx="8">
                  <c:v>577.5</c:v>
                </c:pt>
                <c:pt idx="9">
                  <c:v>665.625</c:v>
                </c:pt>
                <c:pt idx="10">
                  <c:v>753.75</c:v>
                </c:pt>
                <c:pt idx="11">
                  <c:v>841.875</c:v>
                </c:pt>
                <c:pt idx="12">
                  <c:v>930</c:v>
                </c:pt>
                <c:pt idx="13">
                  <c:v>1018.125</c:v>
                </c:pt>
                <c:pt idx="14">
                  <c:v>1106.25</c:v>
                </c:pt>
                <c:pt idx="15">
                  <c:v>1194.375</c:v>
                </c:pt>
                <c:pt idx="16">
                  <c:v>1282.5</c:v>
                </c:pt>
              </c:numCache>
            </c:numRef>
          </c:val>
        </c:ser>
        <c:marker val="1"/>
        <c:axId val="88373120"/>
        <c:axId val="62919040"/>
      </c:lineChart>
      <c:catAx>
        <c:axId val="62709120"/>
        <c:scaling>
          <c:orientation val="minMax"/>
        </c:scaling>
        <c:axPos val="b"/>
        <c:numFmt formatCode="h:mm" sourceLinked="1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62768256"/>
        <c:crossesAt val="0"/>
        <c:lblAlgn val="ctr"/>
        <c:lblOffset val="100"/>
      </c:catAx>
      <c:valAx>
        <c:axId val="62768256"/>
        <c:scaling>
          <c:orientation val="minMax"/>
          <c:max val="16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it-IT" sz="1800"/>
                  <a:t>m</a:t>
                </a:r>
                <a:r>
                  <a:rPr lang="it-IT" sz="1800" baseline="30000"/>
                  <a:t>3</a:t>
                </a:r>
                <a:r>
                  <a:rPr lang="it-IT" sz="1800"/>
                  <a:t>/h</a:t>
                </a:r>
              </a:p>
            </c:rich>
          </c:tx>
          <c:layout/>
        </c:title>
        <c:numFmt formatCode="General" sourceLinked="1"/>
        <c:tickLblPos val="nextTo"/>
        <c:crossAx val="62709120"/>
        <c:crosses val="autoZero"/>
        <c:crossBetween val="midCat"/>
      </c:valAx>
      <c:valAx>
        <c:axId val="62919040"/>
        <c:scaling>
          <c:orientation val="minMax"/>
          <c:max val="1600"/>
          <c:min val="0"/>
        </c:scaling>
        <c:axPos val="r"/>
        <c:title>
          <c:tx>
            <c:rich>
              <a:bodyPr rot="-5400000" vert="horz"/>
              <a:lstStyle/>
              <a:p>
                <a:pPr>
                  <a:defRPr sz="2400"/>
                </a:pPr>
                <a:r>
                  <a:rPr lang="it-IT" sz="2400"/>
                  <a:t>m</a:t>
                </a:r>
                <a:r>
                  <a:rPr lang="it-IT" sz="240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0.86548634797503721"/>
              <c:y val="0.39635816572775934"/>
            </c:manualLayout>
          </c:layout>
        </c:title>
        <c:numFmt formatCode="_-* #,##0_-;\-* #,##0_-;_-* &quot;-&quot;??_-;_-@_-" sourceLinked="1"/>
        <c:tickLblPos val="nextTo"/>
        <c:crossAx val="88373120"/>
        <c:crosses val="max"/>
        <c:crossBetween val="between"/>
      </c:valAx>
      <c:catAx>
        <c:axId val="88373120"/>
        <c:scaling>
          <c:orientation val="minMax"/>
        </c:scaling>
        <c:delete val="1"/>
        <c:axPos val="b"/>
        <c:numFmt formatCode="h:mm" sourceLinked="1"/>
        <c:tickLblPos val="none"/>
        <c:crossAx val="62919040"/>
        <c:lblAlgn val="ctr"/>
        <c:lblOffset val="100"/>
      </c:cat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400"/>
      </a:pPr>
      <a:endParaRPr lang="it-IT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7.1543981330581194E-2"/>
          <c:y val="2.8320493533014537E-2"/>
          <c:w val="0.66652546271965551"/>
          <c:h val="0.94335901293397106"/>
        </c:manualLayout>
      </c:layout>
      <c:barChart>
        <c:barDir val="col"/>
        <c:grouping val="clustered"/>
        <c:ser>
          <c:idx val="0"/>
          <c:order val="0"/>
          <c:tx>
            <c:strRef>
              <c:f>Foglio1!$C$1</c:f>
              <c:strCache>
                <c:ptCount val="1"/>
                <c:pt idx="0">
                  <c:v>portata di prelievo</c:v>
                </c:pt>
              </c:strCache>
            </c:strRef>
          </c:tx>
          <c:cat>
            <c:numRef>
              <c:f>Foglio1!$B$3:$B$20</c:f>
              <c:numCache>
                <c:formatCode>h:mm</c:formatCode>
                <c:ptCount val="18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</c:numCache>
            </c:numRef>
          </c:cat>
          <c:val>
            <c:numRef>
              <c:f>Foglio1!$C$3:$C$21</c:f>
              <c:numCache>
                <c:formatCode>General</c:formatCode>
                <c:ptCount val="19"/>
                <c:pt idx="0">
                  <c:v>110</c:v>
                </c:pt>
                <c:pt idx="1">
                  <c:v>70</c:v>
                </c:pt>
                <c:pt idx="2">
                  <c:v>30</c:v>
                </c:pt>
                <c:pt idx="3">
                  <c:v>30</c:v>
                </c:pt>
                <c:pt idx="4">
                  <c:v>130</c:v>
                </c:pt>
                <c:pt idx="5">
                  <c:v>120</c:v>
                </c:pt>
                <c:pt idx="6">
                  <c:v>70</c:v>
                </c:pt>
                <c:pt idx="7">
                  <c:v>30</c:v>
                </c:pt>
                <c:pt idx="8">
                  <c:v>140</c:v>
                </c:pt>
                <c:pt idx="9">
                  <c:v>80</c:v>
                </c:pt>
                <c:pt idx="10">
                  <c:v>60</c:v>
                </c:pt>
                <c:pt idx="11">
                  <c:v>60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30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5"/>
          <c:order val="3"/>
          <c:tx>
            <c:strRef>
              <c:f>Foglio1!$K$1</c:f>
              <c:strCache>
                <c:ptCount val="1"/>
                <c:pt idx="0">
                  <c:v>Volume presente nel serbatoio</c:v>
                </c:pt>
              </c:strCache>
            </c:strRef>
          </c:tx>
          <c:cat>
            <c:numRef>
              <c:f>Foglio1!$B$3:$B$20</c:f>
              <c:numCache>
                <c:formatCode>h:mm</c:formatCode>
                <c:ptCount val="18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</c:numCache>
            </c:numRef>
          </c:cat>
          <c:val>
            <c:numRef>
              <c:f>Foglio1!$K$3:$K$21</c:f>
              <c:numCache>
                <c:formatCode>_-* #,##0_-;\-* #,##0_-;_-* "-"??_-;_-@_-</c:formatCode>
                <c:ptCount val="19"/>
                <c:pt idx="0">
                  <c:v>186</c:v>
                </c:pt>
                <c:pt idx="1">
                  <c:v>164.125</c:v>
                </c:pt>
                <c:pt idx="2">
                  <c:v>182.25</c:v>
                </c:pt>
                <c:pt idx="3">
                  <c:v>186</c:v>
                </c:pt>
                <c:pt idx="4">
                  <c:v>186</c:v>
                </c:pt>
                <c:pt idx="5">
                  <c:v>144.125</c:v>
                </c:pt>
                <c:pt idx="6">
                  <c:v>112.25</c:v>
                </c:pt>
                <c:pt idx="7">
                  <c:v>130.375</c:v>
                </c:pt>
                <c:pt idx="8">
                  <c:v>186</c:v>
                </c:pt>
                <c:pt idx="9">
                  <c:v>134.125</c:v>
                </c:pt>
                <c:pt idx="10">
                  <c:v>142.25</c:v>
                </c:pt>
                <c:pt idx="11">
                  <c:v>170.375</c:v>
                </c:pt>
                <c:pt idx="12">
                  <c:v>186</c:v>
                </c:pt>
                <c:pt idx="13">
                  <c:v>124.125</c:v>
                </c:pt>
                <c:pt idx="14">
                  <c:v>62.25</c:v>
                </c:pt>
                <c:pt idx="15">
                  <c:v>0.375</c:v>
                </c:pt>
                <c:pt idx="16">
                  <c:v>58.5</c:v>
                </c:pt>
                <c:pt idx="17">
                  <c:v>146.625</c:v>
                </c:pt>
                <c:pt idx="18">
                  <c:v>186</c:v>
                </c:pt>
              </c:numCache>
            </c:numRef>
          </c:val>
        </c:ser>
        <c:axId val="65750912"/>
        <c:axId val="65749376"/>
      </c:barChart>
      <c:lineChart>
        <c:grouping val="standard"/>
        <c:ser>
          <c:idx val="1"/>
          <c:order val="1"/>
          <c:tx>
            <c:strRef>
              <c:f>Foglio1!$D$1</c:f>
              <c:strCache>
                <c:ptCount val="1"/>
                <c:pt idx="0">
                  <c:v>volume prelevato cumulato</c:v>
                </c:pt>
              </c:strCache>
            </c:strRef>
          </c:tx>
          <c:marker>
            <c:symbol val="none"/>
          </c:marker>
          <c:cat>
            <c:numRef>
              <c:f>Foglio1!$B$3:$B$21</c:f>
              <c:numCache>
                <c:formatCode>h:mm</c:formatCode>
                <c:ptCount val="19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  <c:pt idx="18">
                  <c:v>1</c:v>
                </c:pt>
              </c:numCache>
            </c:numRef>
          </c:cat>
          <c:val>
            <c:numRef>
              <c:f>Foglio1!$D$3:$D$21</c:f>
              <c:numCache>
                <c:formatCode>_-* #,##0_-;\-* #,##0_-;_-* "-"??_-;_-@_-</c:formatCode>
                <c:ptCount val="19"/>
                <c:pt idx="0">
                  <c:v>0</c:v>
                </c:pt>
                <c:pt idx="1">
                  <c:v>110</c:v>
                </c:pt>
                <c:pt idx="2">
                  <c:v>180</c:v>
                </c:pt>
                <c:pt idx="3">
                  <c:v>210</c:v>
                </c:pt>
                <c:pt idx="4">
                  <c:v>240</c:v>
                </c:pt>
                <c:pt idx="5">
                  <c:v>370</c:v>
                </c:pt>
                <c:pt idx="6">
                  <c:v>490</c:v>
                </c:pt>
                <c:pt idx="7">
                  <c:v>560</c:v>
                </c:pt>
                <c:pt idx="8">
                  <c:v>590</c:v>
                </c:pt>
                <c:pt idx="9">
                  <c:v>730</c:v>
                </c:pt>
                <c:pt idx="10">
                  <c:v>810</c:v>
                </c:pt>
                <c:pt idx="11">
                  <c:v>870</c:v>
                </c:pt>
                <c:pt idx="12">
                  <c:v>930</c:v>
                </c:pt>
                <c:pt idx="13">
                  <c:v>1080</c:v>
                </c:pt>
                <c:pt idx="14">
                  <c:v>1230</c:v>
                </c:pt>
                <c:pt idx="15">
                  <c:v>1380</c:v>
                </c:pt>
                <c:pt idx="16">
                  <c:v>1410</c:v>
                </c:pt>
              </c:numCache>
            </c:numRef>
          </c:val>
        </c:ser>
        <c:ser>
          <c:idx val="2"/>
          <c:order val="2"/>
          <c:tx>
            <c:strRef>
              <c:f>Foglio1!$F$1</c:f>
              <c:strCache>
                <c:ptCount val="1"/>
                <c:pt idx="0">
                  <c:v>volume immesso cumulato</c:v>
                </c:pt>
              </c:strCache>
            </c:strRef>
          </c:tx>
          <c:marker>
            <c:symbol val="none"/>
          </c:marker>
          <c:cat>
            <c:numRef>
              <c:f>Foglio1!$B$3:$B$21</c:f>
              <c:numCache>
                <c:formatCode>h:mm</c:formatCode>
                <c:ptCount val="19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  <c:pt idx="18">
                  <c:v>1</c:v>
                </c:pt>
              </c:numCache>
            </c:numRef>
          </c:cat>
          <c:val>
            <c:numRef>
              <c:f>Foglio1!$F$3:$F$21</c:f>
              <c:numCache>
                <c:formatCode>_-* #,##0.00_-;\-* #,##0.00_-;_-* "-"??_-;_-@_-</c:formatCode>
                <c:ptCount val="19"/>
                <c:pt idx="0" formatCode="_-* #,##0_-;\-* #,##0_-;_-* &quot;-&quot;??_-;_-@_-">
                  <c:v>0</c:v>
                </c:pt>
                <c:pt idx="1">
                  <c:v>88.125</c:v>
                </c:pt>
                <c:pt idx="2">
                  <c:v>176.25</c:v>
                </c:pt>
                <c:pt idx="3">
                  <c:v>264.375</c:v>
                </c:pt>
                <c:pt idx="4">
                  <c:v>352.5</c:v>
                </c:pt>
                <c:pt idx="5">
                  <c:v>440.625</c:v>
                </c:pt>
                <c:pt idx="6">
                  <c:v>528.75</c:v>
                </c:pt>
                <c:pt idx="7">
                  <c:v>616.875</c:v>
                </c:pt>
                <c:pt idx="8">
                  <c:v>705</c:v>
                </c:pt>
                <c:pt idx="9">
                  <c:v>793.125</c:v>
                </c:pt>
                <c:pt idx="10">
                  <c:v>881.25</c:v>
                </c:pt>
                <c:pt idx="11">
                  <c:v>969.375</c:v>
                </c:pt>
                <c:pt idx="12">
                  <c:v>1057.5</c:v>
                </c:pt>
                <c:pt idx="13">
                  <c:v>1145.625</c:v>
                </c:pt>
                <c:pt idx="14">
                  <c:v>1233.75</c:v>
                </c:pt>
                <c:pt idx="15">
                  <c:v>1321.875</c:v>
                </c:pt>
                <c:pt idx="16">
                  <c:v>1410</c:v>
                </c:pt>
                <c:pt idx="17">
                  <c:v>1498.125</c:v>
                </c:pt>
                <c:pt idx="18">
                  <c:v>1586.25</c:v>
                </c:pt>
              </c:numCache>
            </c:numRef>
          </c:val>
        </c:ser>
        <c:ser>
          <c:idx val="3"/>
          <c:order val="4"/>
          <c:tx>
            <c:strRef>
              <c:f>Foglio1!$M$1</c:f>
              <c:strCache>
                <c:ptCount val="1"/>
                <c:pt idx="0">
                  <c:v>Volume conferito cumulato</c:v>
                </c:pt>
              </c:strCache>
            </c:strRef>
          </c:tx>
          <c:marker>
            <c:symbol val="none"/>
          </c:marker>
          <c:cat>
            <c:numRef>
              <c:f>Foglio1!$B$3:$B$21</c:f>
              <c:numCache>
                <c:formatCode>h:mm</c:formatCode>
                <c:ptCount val="19"/>
                <c:pt idx="0">
                  <c:v>0.25</c:v>
                </c:pt>
                <c:pt idx="1">
                  <c:v>0.29166666666666669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  <c:pt idx="5">
                  <c:v>0.45833333333333298</c:v>
                </c:pt>
                <c:pt idx="6">
                  <c:v>0.5</c:v>
                </c:pt>
                <c:pt idx="7">
                  <c:v>0.54166666666666696</c:v>
                </c:pt>
                <c:pt idx="8">
                  <c:v>0.58333333333333304</c:v>
                </c:pt>
                <c:pt idx="9">
                  <c:v>0.625</c:v>
                </c:pt>
                <c:pt idx="10">
                  <c:v>0.66666666666666696</c:v>
                </c:pt>
                <c:pt idx="11">
                  <c:v>0.70833333333333404</c:v>
                </c:pt>
                <c:pt idx="12">
                  <c:v>0.75</c:v>
                </c:pt>
                <c:pt idx="13">
                  <c:v>0.79166666666666696</c:v>
                </c:pt>
                <c:pt idx="14">
                  <c:v>0.83333333333333404</c:v>
                </c:pt>
                <c:pt idx="15">
                  <c:v>0.875</c:v>
                </c:pt>
                <c:pt idx="16">
                  <c:v>0.91666666666666696</c:v>
                </c:pt>
                <c:pt idx="17">
                  <c:v>0.95833333333333404</c:v>
                </c:pt>
                <c:pt idx="18">
                  <c:v>1</c:v>
                </c:pt>
              </c:numCache>
            </c:numRef>
          </c:cat>
          <c:val>
            <c:numRef>
              <c:f>Foglio1!$M$3:$M$21</c:f>
              <c:numCache>
                <c:formatCode>_-* #,##0_-;\-* #,##0_-;_-* "-"??_-;_-@_-</c:formatCode>
                <c:ptCount val="19"/>
                <c:pt idx="0" formatCode="General">
                  <c:v>0</c:v>
                </c:pt>
                <c:pt idx="1">
                  <c:v>88.125</c:v>
                </c:pt>
                <c:pt idx="2">
                  <c:v>176.25</c:v>
                </c:pt>
                <c:pt idx="3">
                  <c:v>210</c:v>
                </c:pt>
                <c:pt idx="4">
                  <c:v>240</c:v>
                </c:pt>
                <c:pt idx="5">
                  <c:v>328.125</c:v>
                </c:pt>
                <c:pt idx="6">
                  <c:v>416.25</c:v>
                </c:pt>
                <c:pt idx="7">
                  <c:v>504.375</c:v>
                </c:pt>
                <c:pt idx="8">
                  <c:v>590</c:v>
                </c:pt>
                <c:pt idx="9">
                  <c:v>678.125</c:v>
                </c:pt>
                <c:pt idx="10">
                  <c:v>766.25</c:v>
                </c:pt>
                <c:pt idx="11">
                  <c:v>854.375</c:v>
                </c:pt>
                <c:pt idx="12">
                  <c:v>930</c:v>
                </c:pt>
                <c:pt idx="13">
                  <c:v>1018.125</c:v>
                </c:pt>
                <c:pt idx="14">
                  <c:v>1106.25</c:v>
                </c:pt>
                <c:pt idx="15">
                  <c:v>1194.375</c:v>
                </c:pt>
                <c:pt idx="16">
                  <c:v>1282.5</c:v>
                </c:pt>
                <c:pt idx="17">
                  <c:v>1370.625</c:v>
                </c:pt>
                <c:pt idx="18">
                  <c:v>1410</c:v>
                </c:pt>
              </c:numCache>
            </c:numRef>
          </c:val>
        </c:ser>
        <c:marker val="1"/>
        <c:axId val="63874176"/>
        <c:axId val="63875712"/>
      </c:lineChart>
      <c:catAx>
        <c:axId val="63874176"/>
        <c:scaling>
          <c:orientation val="minMax"/>
        </c:scaling>
        <c:axPos val="b"/>
        <c:numFmt formatCode="h:mm" sourceLinked="1"/>
        <c:tickLblPos val="nextTo"/>
        <c:txPr>
          <a:bodyPr rot="-5400000" vert="horz"/>
          <a:lstStyle/>
          <a:p>
            <a:pPr>
              <a:defRPr/>
            </a:pPr>
            <a:endParaRPr lang="it-IT"/>
          </a:p>
        </c:txPr>
        <c:crossAx val="63875712"/>
        <c:crossesAt val="0"/>
        <c:lblAlgn val="ctr"/>
        <c:lblOffset val="100"/>
      </c:catAx>
      <c:valAx>
        <c:axId val="63875712"/>
        <c:scaling>
          <c:orientation val="minMax"/>
        </c:scaling>
        <c:axPos val="l"/>
        <c:majorGridlines/>
        <c:numFmt formatCode="_-* #,##0_-;\-* #,##0_-;_-* &quot;-&quot;??_-;_-@_-" sourceLinked="1"/>
        <c:tickLblPos val="nextTo"/>
        <c:crossAx val="63874176"/>
        <c:crosses val="autoZero"/>
        <c:crossBetween val="midCat"/>
      </c:valAx>
      <c:valAx>
        <c:axId val="65749376"/>
        <c:scaling>
          <c:orientation val="minMax"/>
        </c:scaling>
        <c:axPos val="r"/>
        <c:numFmt formatCode="General" sourceLinked="1"/>
        <c:tickLblPos val="nextTo"/>
        <c:crossAx val="65750912"/>
        <c:crosses val="max"/>
        <c:crossBetween val="between"/>
      </c:valAx>
      <c:catAx>
        <c:axId val="65750912"/>
        <c:scaling>
          <c:orientation val="minMax"/>
        </c:scaling>
        <c:delete val="1"/>
        <c:axPos val="b"/>
        <c:numFmt formatCode="h:mm" sourceLinked="1"/>
        <c:tickLblPos val="none"/>
        <c:crossAx val="65749376"/>
        <c:crosses val="autoZero"/>
        <c:lblAlgn val="ctr"/>
        <c:lblOffset val="100"/>
      </c:catAx>
    </c:plotArea>
    <c:legend>
      <c:legendPos val="r"/>
      <c:layout>
        <c:manualLayout>
          <c:xMode val="edge"/>
          <c:yMode val="edge"/>
          <c:x val="0.77308621968831581"/>
          <c:y val="0.12624590843521707"/>
          <c:w val="0.14120067439082096"/>
          <c:h val="0.57814925778084669"/>
        </c:manualLayout>
      </c:layout>
    </c:legend>
    <c:plotVisOnly val="1"/>
    <c:dispBlanksAs val="gap"/>
  </c:chart>
  <c:txPr>
    <a:bodyPr/>
    <a:lstStyle/>
    <a:p>
      <a:pPr>
        <a:defRPr sz="1400"/>
      </a:pPr>
      <a:endParaRPr lang="it-IT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tabSelected="1" zoomScale="8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389228" cy="6074082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389228" cy="6074082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0389228" cy="6074082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0.67181</cdr:x>
      <cdr:y>0.03259</cdr:y>
    </cdr:from>
    <cdr:to>
      <cdr:x>0.78529</cdr:x>
      <cdr:y>0.10626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6979561" y="197941"/>
          <a:ext cx="1179039" cy="447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2000" b="1"/>
            <a:t>88 m</a:t>
          </a:r>
          <a:r>
            <a:rPr lang="it-IT" sz="2000" b="1" baseline="30000"/>
            <a:t>3</a:t>
          </a:r>
          <a:r>
            <a:rPr lang="it-IT" sz="2000" b="1"/>
            <a:t>/h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-25818" y="-25818"/>
    <xdr:ext cx="10389228" cy="6074082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0.71323</cdr:x>
      <cdr:y>0.08926</cdr:y>
    </cdr:from>
    <cdr:to>
      <cdr:x>0.71405</cdr:x>
      <cdr:y>0.18986</cdr:y>
    </cdr:to>
    <cdr:sp macro="" textlink="">
      <cdr:nvSpPr>
        <cdr:cNvPr id="3" name="Connettore 2 2"/>
        <cdr:cNvSpPr/>
      </cdr:nvSpPr>
      <cdr:spPr>
        <a:xfrm xmlns:a="http://schemas.openxmlformats.org/drawingml/2006/main" rot="16200000" flipH="1">
          <a:off x="7409867" y="542184"/>
          <a:ext cx="8607" cy="611035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arrow"/>
          <a:tailEnd type="arrow"/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it-IT"/>
        </a:p>
      </cdr:txBody>
    </cdr:sp>
  </cdr:relSizeAnchor>
  <cdr:relSizeAnchor xmlns:cdr="http://schemas.openxmlformats.org/drawingml/2006/chartDrawing">
    <cdr:from>
      <cdr:x>0.73725</cdr:x>
      <cdr:y>0.12327</cdr:y>
    </cdr:from>
    <cdr:to>
      <cdr:x>0.88801</cdr:x>
      <cdr:y>0.21111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7659444" y="748732"/>
          <a:ext cx="1566314" cy="5335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2400" b="1"/>
            <a:t>V=186 m</a:t>
          </a:r>
          <a:r>
            <a:rPr lang="it-IT" sz="2400" b="1" baseline="30000"/>
            <a:t>3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10389228" cy="6074082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zoomScaleNormal="100" workbookViewId="0">
      <selection activeCell="N25" sqref="N25"/>
    </sheetView>
  </sheetViews>
  <sheetFormatPr defaultRowHeight="14.4"/>
  <cols>
    <col min="1" max="1" width="2.8984375" bestFit="1" customWidth="1"/>
    <col min="2" max="2" width="5.3984375" bestFit="1" customWidth="1"/>
    <col min="3" max="3" width="8.796875" style="1"/>
    <col min="4" max="4" width="10.5" style="1" customWidth="1"/>
    <col min="5" max="5" width="9.59765625" style="1" bestFit="1" customWidth="1"/>
    <col min="6" max="6" width="10" bestFit="1" customWidth="1"/>
    <col min="10" max="10" width="13" bestFit="1" customWidth="1"/>
    <col min="16" max="16" width="9.09765625" bestFit="1" customWidth="1"/>
  </cols>
  <sheetData>
    <row r="1" spans="1:18" ht="57.6">
      <c r="B1" s="2" t="s">
        <v>0</v>
      </c>
      <c r="C1" s="3" t="s">
        <v>9</v>
      </c>
      <c r="D1" s="3" t="s">
        <v>6</v>
      </c>
      <c r="E1" s="3" t="s">
        <v>10</v>
      </c>
      <c r="F1" s="3" t="s">
        <v>11</v>
      </c>
      <c r="G1" s="3" t="s">
        <v>4</v>
      </c>
      <c r="H1" s="3" t="s">
        <v>5</v>
      </c>
      <c r="I1" s="3"/>
      <c r="J1" s="3" t="s">
        <v>12</v>
      </c>
      <c r="K1" s="3" t="s">
        <v>3</v>
      </c>
      <c r="L1" s="3" t="s">
        <v>7</v>
      </c>
      <c r="M1" s="3" t="s">
        <v>8</v>
      </c>
      <c r="O1" s="3" t="s">
        <v>14</v>
      </c>
      <c r="P1" s="3" t="s">
        <v>13</v>
      </c>
      <c r="Q1" s="3" t="s">
        <v>15</v>
      </c>
      <c r="R1" s="3" t="s">
        <v>16</v>
      </c>
    </row>
    <row r="2" spans="1:18" ht="16.149999999999999">
      <c r="C2" s="1" t="s">
        <v>1</v>
      </c>
      <c r="D2" s="1" t="s">
        <v>2</v>
      </c>
      <c r="F2" s="1" t="s">
        <v>2</v>
      </c>
      <c r="J2" s="7">
        <f>+MAX(K3:K19)</f>
        <v>186</v>
      </c>
    </row>
    <row r="3" spans="1:18">
      <c r="A3">
        <v>0</v>
      </c>
      <c r="B3" s="4">
        <v>0.25</v>
      </c>
      <c r="C3" s="1">
        <v>110</v>
      </c>
      <c r="D3" s="5">
        <v>0</v>
      </c>
      <c r="E3" s="5">
        <f>+F19/A19</f>
        <v>88.125</v>
      </c>
      <c r="F3" s="5">
        <v>0</v>
      </c>
      <c r="G3" s="6"/>
      <c r="J3" s="7">
        <f>+MIN(K3:K19)</f>
        <v>0.375</v>
      </c>
      <c r="K3" s="8">
        <v>186</v>
      </c>
      <c r="L3" s="7">
        <v>0</v>
      </c>
      <c r="M3">
        <v>0</v>
      </c>
    </row>
    <row r="4" spans="1:18">
      <c r="A4">
        <v>1</v>
      </c>
      <c r="B4" s="4">
        <v>0.29166666666666669</v>
      </c>
      <c r="C4" s="1">
        <v>70</v>
      </c>
      <c r="D4" s="5">
        <f>+D3+C3</f>
        <v>110</v>
      </c>
      <c r="E4" s="5">
        <f>+$E$3</f>
        <v>88.125</v>
      </c>
      <c r="F4" s="6">
        <f>+$D$19/$A$19*A4</f>
        <v>88.125</v>
      </c>
      <c r="G4" s="7">
        <f>+$E$3-C3</f>
        <v>-21.875</v>
      </c>
      <c r="H4" s="7">
        <f>+D4-F4</f>
        <v>21.875</v>
      </c>
      <c r="J4" s="8">
        <f>+J2-J3</f>
        <v>185.625</v>
      </c>
      <c r="K4" s="7">
        <f t="shared" ref="K4:K19" si="0">IF(K3+G4&lt;$K$3,K3+G4,$K$3)</f>
        <v>164.125</v>
      </c>
      <c r="L4" s="7">
        <f>+IF(C3&gt;E3,E3,IF(E3&lt;K4-K3,E3,C3+K4-K3))</f>
        <v>88.125</v>
      </c>
      <c r="M4" s="7">
        <f>+L4</f>
        <v>88.125</v>
      </c>
      <c r="O4" s="7">
        <f>+F4+$Q$4</f>
        <v>146.25</v>
      </c>
      <c r="P4" s="9">
        <f>+F4+$R$4</f>
        <v>-39.375</v>
      </c>
      <c r="Q4" s="7">
        <f>+MAX(H4:H20)</f>
        <v>58.125</v>
      </c>
      <c r="R4" s="7">
        <f>MIN(H4:H20)</f>
        <v>-127.5</v>
      </c>
    </row>
    <row r="5" spans="1:18">
      <c r="A5">
        <v>2</v>
      </c>
      <c r="B5" s="4">
        <v>0.33333333333333298</v>
      </c>
      <c r="C5" s="1">
        <v>30</v>
      </c>
      <c r="D5" s="5">
        <f>+D4+C4</f>
        <v>180</v>
      </c>
      <c r="E5" s="5">
        <f t="shared" ref="E5:E22" si="1">+$E$3</f>
        <v>88.125</v>
      </c>
      <c r="F5" s="6">
        <f t="shared" ref="F5:F21" si="2">+$D$19/$A$19*A5</f>
        <v>176.25</v>
      </c>
      <c r="G5" s="7">
        <f>+$E$3-C4</f>
        <v>18.125</v>
      </c>
      <c r="H5" s="7">
        <f t="shared" ref="H5:H20" si="3">+D5-F5</f>
        <v>3.75</v>
      </c>
      <c r="K5" s="7">
        <f t="shared" si="0"/>
        <v>182.25</v>
      </c>
      <c r="L5" s="7">
        <f t="shared" ref="L5:L21" si="4">+IF(C4&gt;E4,E4,IF(E4&lt;K5-K4,E4,C4+K5-K4))</f>
        <v>88.125</v>
      </c>
      <c r="M5" s="7">
        <f>+M4+L5</f>
        <v>176.25</v>
      </c>
      <c r="O5" s="7">
        <f t="shared" ref="O5:O23" si="5">+F5+$Q$4</f>
        <v>234.375</v>
      </c>
      <c r="P5" s="9">
        <f t="shared" ref="P5:P23" si="6">+F5+$R$4</f>
        <v>48.75</v>
      </c>
    </row>
    <row r="6" spans="1:18">
      <c r="A6">
        <v>3</v>
      </c>
      <c r="B6" s="4">
        <v>0.375</v>
      </c>
      <c r="C6" s="1">
        <v>30</v>
      </c>
      <c r="D6" s="5">
        <f>+D5+C5</f>
        <v>210</v>
      </c>
      <c r="E6" s="5">
        <f t="shared" si="1"/>
        <v>88.125</v>
      </c>
      <c r="F6" s="6">
        <f t="shared" si="2"/>
        <v>264.375</v>
      </c>
      <c r="G6" s="7">
        <f>+$E$3-C5</f>
        <v>58.125</v>
      </c>
      <c r="H6" s="7">
        <f t="shared" si="3"/>
        <v>-54.375</v>
      </c>
      <c r="K6" s="7">
        <f t="shared" si="0"/>
        <v>186</v>
      </c>
      <c r="L6" s="7">
        <f t="shared" si="4"/>
        <v>33.75</v>
      </c>
      <c r="M6" s="7">
        <f t="shared" ref="M6:M21" si="7">+M5+L6</f>
        <v>210</v>
      </c>
      <c r="O6" s="7">
        <f t="shared" si="5"/>
        <v>322.5</v>
      </c>
      <c r="P6" s="9">
        <f t="shared" si="6"/>
        <v>136.875</v>
      </c>
    </row>
    <row r="7" spans="1:18">
      <c r="A7">
        <v>4</v>
      </c>
      <c r="B7" s="4">
        <v>0.41666666666666702</v>
      </c>
      <c r="C7" s="1">
        <v>130</v>
      </c>
      <c r="D7" s="5">
        <f t="shared" ref="D7:D22" si="8">+D6+C6</f>
        <v>240</v>
      </c>
      <c r="E7" s="5">
        <f t="shared" si="1"/>
        <v>88.125</v>
      </c>
      <c r="F7" s="6">
        <f t="shared" si="2"/>
        <v>352.5</v>
      </c>
      <c r="G7" s="7">
        <f t="shared" ref="G7:G22" si="9">+$E$3-C6</f>
        <v>58.125</v>
      </c>
      <c r="H7" s="7">
        <f t="shared" si="3"/>
        <v>-112.5</v>
      </c>
      <c r="K7" s="7">
        <f t="shared" si="0"/>
        <v>186</v>
      </c>
      <c r="L7" s="7">
        <f t="shared" si="4"/>
        <v>30</v>
      </c>
      <c r="M7" s="7">
        <f t="shared" si="7"/>
        <v>240</v>
      </c>
      <c r="O7" s="7">
        <f t="shared" si="5"/>
        <v>410.625</v>
      </c>
      <c r="P7" s="9">
        <f t="shared" si="6"/>
        <v>225</v>
      </c>
    </row>
    <row r="8" spans="1:18">
      <c r="A8">
        <v>5</v>
      </c>
      <c r="B8" s="4">
        <v>0.45833333333333298</v>
      </c>
      <c r="C8" s="1">
        <v>120</v>
      </c>
      <c r="D8" s="5">
        <f t="shared" si="8"/>
        <v>370</v>
      </c>
      <c r="E8" s="5">
        <f t="shared" si="1"/>
        <v>88.125</v>
      </c>
      <c r="F8" s="6">
        <f t="shared" si="2"/>
        <v>440.625</v>
      </c>
      <c r="G8" s="7">
        <f t="shared" si="9"/>
        <v>-41.875</v>
      </c>
      <c r="H8" s="7">
        <f t="shared" si="3"/>
        <v>-70.625</v>
      </c>
      <c r="K8" s="7">
        <f t="shared" si="0"/>
        <v>144.125</v>
      </c>
      <c r="L8" s="7">
        <f t="shared" si="4"/>
        <v>88.125</v>
      </c>
      <c r="M8" s="7">
        <f t="shared" si="7"/>
        <v>328.125</v>
      </c>
      <c r="O8" s="7">
        <f t="shared" si="5"/>
        <v>498.75</v>
      </c>
      <c r="P8" s="9">
        <f t="shared" si="6"/>
        <v>313.125</v>
      </c>
    </row>
    <row r="9" spans="1:18">
      <c r="A9">
        <v>6</v>
      </c>
      <c r="B9" s="4">
        <v>0.5</v>
      </c>
      <c r="C9" s="1">
        <v>70</v>
      </c>
      <c r="D9" s="5">
        <f t="shared" si="8"/>
        <v>490</v>
      </c>
      <c r="E9" s="5">
        <f t="shared" si="1"/>
        <v>88.125</v>
      </c>
      <c r="F9" s="6">
        <f t="shared" si="2"/>
        <v>528.75</v>
      </c>
      <c r="G9" s="7">
        <f t="shared" si="9"/>
        <v>-31.875</v>
      </c>
      <c r="H9" s="7">
        <f t="shared" si="3"/>
        <v>-38.75</v>
      </c>
      <c r="K9" s="7">
        <f t="shared" si="0"/>
        <v>112.25</v>
      </c>
      <c r="L9" s="7">
        <f t="shared" si="4"/>
        <v>88.125</v>
      </c>
      <c r="M9" s="7">
        <f t="shared" si="7"/>
        <v>416.25</v>
      </c>
      <c r="O9" s="7">
        <f t="shared" si="5"/>
        <v>586.875</v>
      </c>
      <c r="P9" s="9">
        <f t="shared" si="6"/>
        <v>401.25</v>
      </c>
    </row>
    <row r="10" spans="1:18">
      <c r="A10">
        <v>7</v>
      </c>
      <c r="B10" s="4">
        <v>0.54166666666666696</v>
      </c>
      <c r="C10" s="1">
        <v>30</v>
      </c>
      <c r="D10" s="5">
        <f t="shared" si="8"/>
        <v>560</v>
      </c>
      <c r="E10" s="5">
        <f t="shared" si="1"/>
        <v>88.125</v>
      </c>
      <c r="F10" s="6">
        <f t="shared" si="2"/>
        <v>616.875</v>
      </c>
      <c r="G10" s="7">
        <f t="shared" si="9"/>
        <v>18.125</v>
      </c>
      <c r="H10" s="7">
        <f t="shared" si="3"/>
        <v>-56.875</v>
      </c>
      <c r="K10" s="7">
        <f t="shared" si="0"/>
        <v>130.375</v>
      </c>
      <c r="L10" s="7">
        <f t="shared" si="4"/>
        <v>88.125</v>
      </c>
      <c r="M10" s="7">
        <f t="shared" si="7"/>
        <v>504.375</v>
      </c>
      <c r="O10" s="7">
        <f t="shared" si="5"/>
        <v>675</v>
      </c>
      <c r="P10" s="9">
        <f t="shared" si="6"/>
        <v>489.375</v>
      </c>
    </row>
    <row r="11" spans="1:18">
      <c r="A11">
        <v>8</v>
      </c>
      <c r="B11" s="4">
        <v>0.58333333333333304</v>
      </c>
      <c r="C11" s="1">
        <v>140</v>
      </c>
      <c r="D11" s="5">
        <f t="shared" si="8"/>
        <v>590</v>
      </c>
      <c r="E11" s="5">
        <f t="shared" si="1"/>
        <v>88.125</v>
      </c>
      <c r="F11" s="6">
        <f t="shared" si="2"/>
        <v>705</v>
      </c>
      <c r="G11" s="7">
        <f t="shared" si="9"/>
        <v>58.125</v>
      </c>
      <c r="H11" s="7">
        <f t="shared" si="3"/>
        <v>-115</v>
      </c>
      <c r="K11" s="7">
        <f t="shared" si="0"/>
        <v>186</v>
      </c>
      <c r="L11" s="7">
        <f t="shared" si="4"/>
        <v>85.625</v>
      </c>
      <c r="M11" s="7">
        <f t="shared" si="7"/>
        <v>590</v>
      </c>
      <c r="O11" s="7">
        <f t="shared" si="5"/>
        <v>763.125</v>
      </c>
      <c r="P11" s="9">
        <f t="shared" si="6"/>
        <v>577.5</v>
      </c>
    </row>
    <row r="12" spans="1:18">
      <c r="A12">
        <v>9</v>
      </c>
      <c r="B12" s="4">
        <v>0.625</v>
      </c>
      <c r="C12" s="1">
        <v>80</v>
      </c>
      <c r="D12" s="5">
        <f t="shared" si="8"/>
        <v>730</v>
      </c>
      <c r="E12" s="5">
        <f t="shared" si="1"/>
        <v>88.125</v>
      </c>
      <c r="F12" s="6">
        <f t="shared" si="2"/>
        <v>793.125</v>
      </c>
      <c r="G12" s="7">
        <f t="shared" si="9"/>
        <v>-51.875</v>
      </c>
      <c r="H12" s="7">
        <f t="shared" si="3"/>
        <v>-63.125</v>
      </c>
      <c r="K12" s="7">
        <f t="shared" si="0"/>
        <v>134.125</v>
      </c>
      <c r="L12" s="7">
        <f t="shared" si="4"/>
        <v>88.125</v>
      </c>
      <c r="M12" s="7">
        <f t="shared" si="7"/>
        <v>678.125</v>
      </c>
      <c r="O12" s="7">
        <f t="shared" si="5"/>
        <v>851.25</v>
      </c>
      <c r="P12" s="9">
        <f t="shared" si="6"/>
        <v>665.625</v>
      </c>
    </row>
    <row r="13" spans="1:18">
      <c r="A13">
        <v>10</v>
      </c>
      <c r="B13" s="4">
        <v>0.66666666666666696</v>
      </c>
      <c r="C13" s="1">
        <v>60</v>
      </c>
      <c r="D13" s="5">
        <f t="shared" si="8"/>
        <v>810</v>
      </c>
      <c r="E13" s="5">
        <f t="shared" si="1"/>
        <v>88.125</v>
      </c>
      <c r="F13" s="6">
        <f t="shared" si="2"/>
        <v>881.25</v>
      </c>
      <c r="G13" s="7">
        <f t="shared" si="9"/>
        <v>8.125</v>
      </c>
      <c r="H13" s="7">
        <f t="shared" si="3"/>
        <v>-71.25</v>
      </c>
      <c r="K13" s="7">
        <f t="shared" si="0"/>
        <v>142.25</v>
      </c>
      <c r="L13" s="7">
        <f t="shared" si="4"/>
        <v>88.125</v>
      </c>
      <c r="M13" s="7">
        <f t="shared" si="7"/>
        <v>766.25</v>
      </c>
      <c r="O13" s="7">
        <f t="shared" si="5"/>
        <v>939.375</v>
      </c>
      <c r="P13" s="9">
        <f t="shared" si="6"/>
        <v>753.75</v>
      </c>
    </row>
    <row r="14" spans="1:18">
      <c r="A14">
        <v>11</v>
      </c>
      <c r="B14" s="4">
        <v>0.70833333333333404</v>
      </c>
      <c r="C14" s="1">
        <v>60</v>
      </c>
      <c r="D14" s="5">
        <f t="shared" si="8"/>
        <v>870</v>
      </c>
      <c r="E14" s="5">
        <f t="shared" si="1"/>
        <v>88.125</v>
      </c>
      <c r="F14" s="6">
        <f t="shared" si="2"/>
        <v>969.375</v>
      </c>
      <c r="G14" s="7">
        <f t="shared" si="9"/>
        <v>28.125</v>
      </c>
      <c r="H14" s="7">
        <f t="shared" si="3"/>
        <v>-99.375</v>
      </c>
      <c r="K14" s="7">
        <f t="shared" si="0"/>
        <v>170.375</v>
      </c>
      <c r="L14" s="7">
        <f t="shared" si="4"/>
        <v>88.125</v>
      </c>
      <c r="M14" s="7">
        <f t="shared" si="7"/>
        <v>854.375</v>
      </c>
      <c r="O14" s="7">
        <f t="shared" si="5"/>
        <v>1027.5</v>
      </c>
      <c r="P14" s="9">
        <f t="shared" si="6"/>
        <v>841.875</v>
      </c>
    </row>
    <row r="15" spans="1:18">
      <c r="A15">
        <v>12</v>
      </c>
      <c r="B15" s="4">
        <v>0.75</v>
      </c>
      <c r="C15" s="1">
        <v>150</v>
      </c>
      <c r="D15" s="5">
        <f t="shared" si="8"/>
        <v>930</v>
      </c>
      <c r="E15" s="5">
        <f t="shared" si="1"/>
        <v>88.125</v>
      </c>
      <c r="F15" s="6">
        <f t="shared" si="2"/>
        <v>1057.5</v>
      </c>
      <c r="G15" s="7">
        <f t="shared" si="9"/>
        <v>28.125</v>
      </c>
      <c r="H15" s="7">
        <f t="shared" si="3"/>
        <v>-127.5</v>
      </c>
      <c r="K15" s="7">
        <f t="shared" si="0"/>
        <v>186</v>
      </c>
      <c r="L15" s="7">
        <f t="shared" si="4"/>
        <v>75.625</v>
      </c>
      <c r="M15" s="7">
        <f t="shared" si="7"/>
        <v>930</v>
      </c>
      <c r="O15" s="7">
        <f t="shared" si="5"/>
        <v>1115.625</v>
      </c>
      <c r="P15" s="9">
        <f t="shared" si="6"/>
        <v>930</v>
      </c>
    </row>
    <row r="16" spans="1:18">
      <c r="A16">
        <v>13</v>
      </c>
      <c r="B16" s="4">
        <v>0.79166666666666696</v>
      </c>
      <c r="C16" s="1">
        <v>150</v>
      </c>
      <c r="D16" s="5">
        <f t="shared" si="8"/>
        <v>1080</v>
      </c>
      <c r="E16" s="5">
        <f t="shared" si="1"/>
        <v>88.125</v>
      </c>
      <c r="F16" s="6">
        <f t="shared" si="2"/>
        <v>1145.625</v>
      </c>
      <c r="G16" s="7">
        <f t="shared" si="9"/>
        <v>-61.875</v>
      </c>
      <c r="H16" s="7">
        <f t="shared" si="3"/>
        <v>-65.625</v>
      </c>
      <c r="K16" s="7">
        <f t="shared" si="0"/>
        <v>124.125</v>
      </c>
      <c r="L16" s="7">
        <f t="shared" si="4"/>
        <v>88.125</v>
      </c>
      <c r="M16" s="7">
        <f t="shared" si="7"/>
        <v>1018.125</v>
      </c>
      <c r="O16" s="7">
        <f t="shared" si="5"/>
        <v>1203.75</v>
      </c>
      <c r="P16" s="9">
        <f t="shared" si="6"/>
        <v>1018.125</v>
      </c>
    </row>
    <row r="17" spans="1:16">
      <c r="A17">
        <v>14</v>
      </c>
      <c r="B17" s="4">
        <v>0.83333333333333404</v>
      </c>
      <c r="C17" s="1">
        <v>150</v>
      </c>
      <c r="D17" s="5">
        <f t="shared" si="8"/>
        <v>1230</v>
      </c>
      <c r="E17" s="5">
        <f t="shared" si="1"/>
        <v>88.125</v>
      </c>
      <c r="F17" s="6">
        <f t="shared" si="2"/>
        <v>1233.75</v>
      </c>
      <c r="G17" s="7">
        <f t="shared" si="9"/>
        <v>-61.875</v>
      </c>
      <c r="H17" s="7">
        <f t="shared" si="3"/>
        <v>-3.75</v>
      </c>
      <c r="K17" s="7">
        <f t="shared" si="0"/>
        <v>62.25</v>
      </c>
      <c r="L17" s="7">
        <f t="shared" si="4"/>
        <v>88.125</v>
      </c>
      <c r="M17" s="7">
        <f t="shared" si="7"/>
        <v>1106.25</v>
      </c>
      <c r="O17" s="7">
        <f t="shared" si="5"/>
        <v>1291.875</v>
      </c>
      <c r="P17" s="9">
        <f t="shared" si="6"/>
        <v>1106.25</v>
      </c>
    </row>
    <row r="18" spans="1:16">
      <c r="A18">
        <v>15</v>
      </c>
      <c r="B18" s="4">
        <v>0.875</v>
      </c>
      <c r="C18" s="1">
        <v>30</v>
      </c>
      <c r="D18" s="5">
        <f t="shared" si="8"/>
        <v>1380</v>
      </c>
      <c r="E18" s="5">
        <f t="shared" si="1"/>
        <v>88.125</v>
      </c>
      <c r="F18" s="6">
        <f t="shared" si="2"/>
        <v>1321.875</v>
      </c>
      <c r="G18" s="7">
        <f t="shared" si="9"/>
        <v>-61.875</v>
      </c>
      <c r="H18" s="7">
        <f t="shared" si="3"/>
        <v>58.125</v>
      </c>
      <c r="K18" s="7">
        <f t="shared" si="0"/>
        <v>0.375</v>
      </c>
      <c r="L18" s="7">
        <f t="shared" si="4"/>
        <v>88.125</v>
      </c>
      <c r="M18" s="7">
        <f t="shared" si="7"/>
        <v>1194.375</v>
      </c>
      <c r="O18" s="7">
        <f t="shared" si="5"/>
        <v>1380</v>
      </c>
      <c r="P18" s="9">
        <f t="shared" si="6"/>
        <v>1194.375</v>
      </c>
    </row>
    <row r="19" spans="1:16">
      <c r="A19">
        <v>16</v>
      </c>
      <c r="B19" s="4">
        <v>0.91666666666666696</v>
      </c>
      <c r="C19" s="1">
        <v>0</v>
      </c>
      <c r="D19" s="5">
        <f t="shared" si="8"/>
        <v>1410</v>
      </c>
      <c r="E19" s="5">
        <f t="shared" si="1"/>
        <v>88.125</v>
      </c>
      <c r="F19" s="6">
        <f t="shared" si="2"/>
        <v>1410</v>
      </c>
      <c r="G19" s="7">
        <f t="shared" si="9"/>
        <v>58.125</v>
      </c>
      <c r="H19" s="7"/>
      <c r="K19" s="7">
        <f t="shared" si="0"/>
        <v>58.5</v>
      </c>
      <c r="L19" s="7">
        <f t="shared" si="4"/>
        <v>88.125</v>
      </c>
      <c r="M19" s="7">
        <f t="shared" si="7"/>
        <v>1282.5</v>
      </c>
      <c r="O19" s="7">
        <f t="shared" ref="O19" si="10">+F19+$Q$4</f>
        <v>1468.125</v>
      </c>
      <c r="P19" s="9">
        <f t="shared" ref="P19" si="11">+F19+$R$4</f>
        <v>1282.5</v>
      </c>
    </row>
    <row r="20" spans="1:16">
      <c r="A20">
        <v>17</v>
      </c>
      <c r="B20" s="4">
        <v>0.95833333333333404</v>
      </c>
      <c r="C20" s="1">
        <v>0</v>
      </c>
      <c r="D20" s="5"/>
      <c r="E20" s="5">
        <f t="shared" si="1"/>
        <v>88.125</v>
      </c>
      <c r="F20" s="6">
        <f t="shared" si="2"/>
        <v>1498.125</v>
      </c>
      <c r="G20" s="7">
        <f t="shared" si="9"/>
        <v>88.125</v>
      </c>
      <c r="H20" s="7"/>
      <c r="K20" s="7">
        <f t="shared" ref="K20:K21" si="12">IF(K19+G20&lt;$K$3,K19+G20,$K$3)</f>
        <v>146.625</v>
      </c>
      <c r="L20" s="7">
        <f t="shared" si="4"/>
        <v>88.125</v>
      </c>
      <c r="M20" s="7">
        <f t="shared" si="7"/>
        <v>1370.625</v>
      </c>
      <c r="O20" s="7"/>
      <c r="P20" s="9"/>
    </row>
    <row r="21" spans="1:16">
      <c r="A21">
        <v>18</v>
      </c>
      <c r="B21" s="4">
        <v>1</v>
      </c>
      <c r="C21" s="1">
        <v>0</v>
      </c>
      <c r="D21" s="5"/>
      <c r="E21" s="5">
        <f t="shared" si="1"/>
        <v>88.125</v>
      </c>
      <c r="F21" s="6">
        <f t="shared" si="2"/>
        <v>1586.25</v>
      </c>
      <c r="G21" s="7">
        <f t="shared" si="9"/>
        <v>88.125</v>
      </c>
      <c r="K21" s="7">
        <f t="shared" si="12"/>
        <v>186</v>
      </c>
      <c r="L21" s="7">
        <f t="shared" si="4"/>
        <v>39.375</v>
      </c>
      <c r="M21" s="7">
        <f t="shared" si="7"/>
        <v>1410</v>
      </c>
      <c r="O21" s="7"/>
      <c r="P21" s="9"/>
    </row>
    <row r="22" spans="1:16">
      <c r="A22">
        <v>19</v>
      </c>
      <c r="C22" s="1">
        <v>0</v>
      </c>
      <c r="D22" s="5"/>
      <c r="E22" s="5">
        <f t="shared" si="1"/>
        <v>88.125</v>
      </c>
      <c r="F22" s="6"/>
      <c r="G22" s="7">
        <f t="shared" si="9"/>
        <v>88.125</v>
      </c>
      <c r="O22" s="7"/>
      <c r="P22" s="9"/>
    </row>
    <row r="23" spans="1:16">
      <c r="O23" s="7"/>
      <c r="P2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Grafici</vt:lpstr>
      </vt:variant>
      <vt:variant>
        <vt:i4>5</vt:i4>
      </vt:variant>
    </vt:vector>
  </HeadingPairs>
  <TitlesOfParts>
    <vt:vector size="8" baseType="lpstr">
      <vt:lpstr>Foglio1</vt:lpstr>
      <vt:lpstr>Foglio2</vt:lpstr>
      <vt:lpstr>Foglio3</vt:lpstr>
      <vt:lpstr>Diagramma di prelievo</vt:lpstr>
      <vt:lpstr>Volumi cumulati</vt:lpstr>
      <vt:lpstr>Portata media</vt:lpstr>
      <vt:lpstr>Volume di accumulo</vt:lpstr>
      <vt:lpstr>Grafico1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dcterms:created xsi:type="dcterms:W3CDTF">2010-05-06T09:01:40Z</dcterms:created>
  <dcterms:modified xsi:type="dcterms:W3CDTF">2010-05-07T14:22:36Z</dcterms:modified>
</cp:coreProperties>
</file>