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hidePivotFieldList="1"/>
  <mc:AlternateContent xmlns:mc="http://schemas.openxmlformats.org/markup-compatibility/2006">
    <mc:Choice Requires="x15">
      <x15ac:absPath xmlns:x15ac="http://schemas.microsoft.com/office/spreadsheetml/2010/11/ac" url="C:\Users\domen\Downloads\"/>
    </mc:Choice>
  </mc:AlternateContent>
  <xr:revisionPtr revIDLastSave="0" documentId="13_ncr:1_{2118E4E7-B595-4482-AD8E-0105DCC6FB08}" xr6:coauthVersionLast="47" xr6:coauthVersionMax="47" xr10:uidLastSave="{00000000-0000-0000-0000-000000000000}"/>
  <bookViews>
    <workbookView xWindow="-98" yWindow="-98" windowWidth="21795" windowHeight="12975" activeTab="2" xr2:uid="{00000000-000D-0000-FFFF-FFFF00000000}"/>
  </bookViews>
  <sheets>
    <sheet name="Foglio1" sheetId="1" r:id="rId1"/>
    <sheet name="Foglio2" sheetId="2" r:id="rId2"/>
    <sheet name="Foglio3" sheetId="3" r:id="rId3"/>
  </sheets>
  <definedNames>
    <definedName name="_xlnm._FilterDatabase" localSheetId="0" hidden="1">Foglio1!$A$1:$F$30</definedName>
  </definedNames>
  <calcPr calcId="191029"/>
  <pivotCaches>
    <pivotCache cacheId="4" r:id="rId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2" i="3" l="1" a="1"/>
  <c r="O2" i="3" s="1"/>
  <c r="Q2" i="3"/>
  <c r="N2" i="3" a="1"/>
  <c r="N2" i="3" s="1"/>
  <c r="H2" i="3"/>
  <c r="J2" i="3" s="1"/>
  <c r="F2" i="3"/>
  <c r="E2" i="3"/>
  <c r="G2" i="3" s="1"/>
  <c r="D5" i="2"/>
  <c r="C4" i="2"/>
  <c r="C5" i="2"/>
  <c r="P3" i="3" l="1"/>
  <c r="Q3" i="3" s="1"/>
  <c r="P4" i="3"/>
  <c r="Q4" i="3" s="1"/>
  <c r="D4" i="2"/>
  <c r="P5" i="3" l="1"/>
  <c r="Q5" i="3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<sst xmlns="http://schemas.openxmlformats.org/spreadsheetml/2006/main" count="121" uniqueCount="42">
  <si>
    <t>Sei...</t>
  </si>
  <si>
    <t>A che anno di corso sei iscritto?</t>
  </si>
  <si>
    <t>Dove risiedi attualmente?</t>
  </si>
  <si>
    <t>Qual è la tua altezza (in centimetri)?</t>
  </si>
  <si>
    <t>Quanto pesi (in kg)?</t>
  </si>
  <si>
    <t>Quante ore dedichi settimanalmente allo studio?</t>
  </si>
  <si>
    <t>Femmina</t>
  </si>
  <si>
    <t>Primo</t>
  </si>
  <si>
    <t>A Trieste o provincia</t>
  </si>
  <si>
    <t>Maschio</t>
  </si>
  <si>
    <t>In altra città del Friuli Venezia Giulia</t>
  </si>
  <si>
    <t>Terzo</t>
  </si>
  <si>
    <t>In regioni limitrofe</t>
  </si>
  <si>
    <t>All'estero</t>
  </si>
  <si>
    <t>Secondo</t>
  </si>
  <si>
    <t>In altre regioni</t>
  </si>
  <si>
    <t>Oltre il terzo</t>
  </si>
  <si>
    <t>Etichette di riga</t>
  </si>
  <si>
    <t>(vuoto)</t>
  </si>
  <si>
    <t>Totale complessivo</t>
  </si>
  <si>
    <t>Conteggio di Sei...</t>
  </si>
  <si>
    <t>fr</t>
  </si>
  <si>
    <t>%</t>
  </si>
  <si>
    <t>Massimo</t>
  </si>
  <si>
    <t>Minimo</t>
  </si>
  <si>
    <t>Numero classi</t>
  </si>
  <si>
    <t>Ampiezza classi</t>
  </si>
  <si>
    <t>Classi con ampiezza esattamente uguale a range/numero classi</t>
  </si>
  <si>
    <t>Classi con arrotondamento</t>
  </si>
  <si>
    <t>Metodo con la funzione frequenza in excel</t>
  </si>
  <si>
    <t>Freq assoluta (con la funzione frequenza)</t>
  </si>
  <si>
    <t>Range per classi</t>
  </si>
  <si>
    <t>Range reale</t>
  </si>
  <si>
    <t>(155 162]</t>
  </si>
  <si>
    <t>(162 169]</t>
  </si>
  <si>
    <t>(169 176]</t>
  </si>
  <si>
    <t>(176 183]</t>
  </si>
  <si>
    <t>(183 190]</t>
  </si>
  <si>
    <t>(155 165]</t>
  </si>
  <si>
    <t>(165 175]</t>
  </si>
  <si>
    <t>(175 185]</t>
  </si>
  <si>
    <t>(185 195]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</si>
</sst>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8" formatCode="0.000"/>
    <numFmt numFmtId="169" formatCode="0.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0" fillId="2" borderId="0" xfId="0" applyFill="1"/>
    <xf numFmtId="0" fontId="0" fillId="3" borderId="0" xfId="0" applyFill="1"/>
    <xf numFmtId="168" fontId="0" fillId="0" borderId="0" xfId="0" applyNumberFormat="1"/>
    <xf numFmtId="2" fontId="0" fillId="0" borderId="0" xfId="0" applyNumberFormat="1"/>
    <xf numFmtId="169" fontId="0" fillId="0" borderId="0" xfId="0" applyNumberFormat="1"/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[Esercizio2 su distribuzioni di frequenza.xlsx]Foglio2!Tabella pivot1</c:name>
    <c:fmtId val="0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ivotFmts>
      <c:pivotFmt>
        <c:idx val="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it-IT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pieChart>
        <c:varyColors val="1"/>
        <c:ser>
          <c:idx val="0"/>
          <c:order val="0"/>
          <c:tx>
            <c:strRef>
              <c:f>Foglio2!$B$3</c:f>
              <c:strCache>
                <c:ptCount val="1"/>
                <c:pt idx="0">
                  <c:v>Totale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cat>
            <c:strRef>
              <c:f>Foglio2!$A$4:$A$7</c:f>
              <c:strCache>
                <c:ptCount val="3"/>
                <c:pt idx="0">
                  <c:v>Femmina</c:v>
                </c:pt>
                <c:pt idx="1">
                  <c:v>Maschio</c:v>
                </c:pt>
                <c:pt idx="2">
                  <c:v>(vuoto)</c:v>
                </c:pt>
              </c:strCache>
            </c:strRef>
          </c:cat>
          <c:val>
            <c:numRef>
              <c:f>Foglio2!$B$4:$B$7</c:f>
              <c:numCache>
                <c:formatCode>General</c:formatCode>
                <c:ptCount val="3"/>
                <c:pt idx="0">
                  <c:v>14</c:v>
                </c:pt>
                <c:pt idx="1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C0-4A2B-A1E8-B2D32668CA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Foglio3!$N$1</c:f>
              <c:strCache>
                <c:ptCount val="1"/>
                <c:pt idx="0">
                  <c:v>Freq assoluta (con la funzione frequenza)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Foglio3!$M$2:$M$5</c:f>
              <c:strCache>
                <c:ptCount val="4"/>
                <c:pt idx="0">
                  <c:v>(155 165]</c:v>
                </c:pt>
                <c:pt idx="1">
                  <c:v>(165 175]</c:v>
                </c:pt>
                <c:pt idx="2">
                  <c:v>(175 185]</c:v>
                </c:pt>
                <c:pt idx="3">
                  <c:v>(185 195]</c:v>
                </c:pt>
              </c:strCache>
            </c:strRef>
          </c:cat>
          <c:val>
            <c:numRef>
              <c:f>Foglio3!$N$2:$N$5</c:f>
              <c:numCache>
                <c:formatCode>General</c:formatCode>
                <c:ptCount val="4"/>
                <c:pt idx="0">
                  <c:v>7</c:v>
                </c:pt>
                <c:pt idx="1">
                  <c:v>10</c:v>
                </c:pt>
                <c:pt idx="2">
                  <c:v>7</c:v>
                </c:pt>
                <c:pt idx="3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269-44ED-9A23-F08228035C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294417935"/>
        <c:axId val="294416015"/>
      </c:barChart>
      <c:catAx>
        <c:axId val="2944179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94416015"/>
        <c:crosses val="autoZero"/>
        <c:auto val="1"/>
        <c:lblAlgn val="ctr"/>
        <c:lblOffset val="100"/>
        <c:noMultiLvlLbl val="0"/>
      </c:catAx>
      <c:valAx>
        <c:axId val="29441601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944179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Foglio3!$N$1</c:f>
              <c:strCache>
                <c:ptCount val="1"/>
                <c:pt idx="0">
                  <c:v>Freq assoluta (con la funzione frequenza)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Foglio3!$M$2:$M$5</c:f>
              <c:strCache>
                <c:ptCount val="4"/>
                <c:pt idx="0">
                  <c:v>(155 165]</c:v>
                </c:pt>
                <c:pt idx="1">
                  <c:v>(165 175]</c:v>
                </c:pt>
                <c:pt idx="2">
                  <c:v>(175 185]</c:v>
                </c:pt>
                <c:pt idx="3">
                  <c:v>(185 195]</c:v>
                </c:pt>
              </c:strCache>
            </c:strRef>
          </c:cat>
          <c:val>
            <c:numRef>
              <c:f>Foglio3!$N$2:$N$5</c:f>
              <c:numCache>
                <c:formatCode>General</c:formatCode>
                <c:ptCount val="4"/>
                <c:pt idx="0">
                  <c:v>7</c:v>
                </c:pt>
                <c:pt idx="1">
                  <c:v>10</c:v>
                </c:pt>
                <c:pt idx="2">
                  <c:v>7</c:v>
                </c:pt>
                <c:pt idx="3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B15-4E95-B5BB-8569610A4F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355708831"/>
        <c:axId val="355709311"/>
      </c:barChart>
      <c:catAx>
        <c:axId val="3557088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355709311"/>
        <c:crosses val="autoZero"/>
        <c:auto val="1"/>
        <c:lblAlgn val="ctr"/>
        <c:lblOffset val="100"/>
        <c:noMultiLvlLbl val="0"/>
      </c:catAx>
      <c:valAx>
        <c:axId val="3557093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35570883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283368</xdr:colOff>
      <xdr:row>6</xdr:row>
      <xdr:rowOff>100013</xdr:rowOff>
    </xdr:from>
    <xdr:to>
      <xdr:col>12</xdr:col>
      <xdr:colOff>321468</xdr:colOff>
      <xdr:row>21</xdr:row>
      <xdr:rowOff>128588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BDAD095F-64D6-0EB7-FDB4-41F8FE0D0A6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602456</xdr:colOff>
      <xdr:row>15</xdr:row>
      <xdr:rowOff>80962</xdr:rowOff>
    </xdr:from>
    <xdr:to>
      <xdr:col>12</xdr:col>
      <xdr:colOff>616743</xdr:colOff>
      <xdr:row>30</xdr:row>
      <xdr:rowOff>109537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DAF48899-5464-C304-23FC-4B5B5CA8130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738187</xdr:colOff>
      <xdr:row>2</xdr:row>
      <xdr:rowOff>176213</xdr:rowOff>
    </xdr:from>
    <xdr:to>
      <xdr:col>14</xdr:col>
      <xdr:colOff>404812</xdr:colOff>
      <xdr:row>18</xdr:row>
      <xdr:rowOff>47259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FF3938D6-8AA5-59EE-EFD3-9E33336FA0C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omenico De Stefano" refreshedDate="45736.569607175923" createdVersion="8" refreshedVersion="8" minRefreshableVersion="3" recordCount="30" xr:uid="{96AB8B75-496B-4956-8332-494E8F64D91F}">
  <cacheSource type="worksheet">
    <worksheetSource ref="A1:F1048576" sheet="Foglio1"/>
  </cacheSource>
  <cacheFields count="6">
    <cacheField name="Sei..." numFmtId="0">
      <sharedItems containsBlank="1" count="3">
        <s v="Femmina"/>
        <s v="Maschio"/>
        <m/>
      </sharedItems>
    </cacheField>
    <cacheField name="A che anno di corso sei iscritto?" numFmtId="0">
      <sharedItems containsBlank="1" count="5">
        <s v="Primo"/>
        <s v="Terzo"/>
        <s v="Secondo"/>
        <s v="Oltre il terzo"/>
        <m/>
      </sharedItems>
    </cacheField>
    <cacheField name="Dove risiedi attualmente?" numFmtId="0">
      <sharedItems containsBlank="1"/>
    </cacheField>
    <cacheField name="Qual è la tua altezza (in centimetri)?" numFmtId="0">
      <sharedItems containsString="0" containsBlank="1" containsNumber="1" containsInteger="1" minValue="160" maxValue="190"/>
    </cacheField>
    <cacheField name="Quanto pesi (in kg)?" numFmtId="0">
      <sharedItems containsString="0" containsBlank="1" containsNumber="1" containsInteger="1" minValue="50" maxValue="88"/>
    </cacheField>
    <cacheField name="Quante ore dedichi settimanalmente allo studio?" numFmtId="0">
      <sharedItems containsString="0" containsBlank="1" containsNumber="1" containsInteger="1" minValue="2" maxValue="5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s v="A Trieste o provincia"/>
    <n v="168"/>
    <n v="68"/>
    <n v="8"/>
  </r>
  <r>
    <x v="1"/>
    <x v="0"/>
    <s v="In altra città del Friuli Venezia Giulia"/>
    <n v="170"/>
    <n v="75"/>
    <n v="8"/>
  </r>
  <r>
    <x v="1"/>
    <x v="0"/>
    <s v="In altra città del Friuli Venezia Giulia"/>
    <n v="187"/>
    <n v="78"/>
    <n v="10"/>
  </r>
  <r>
    <x v="0"/>
    <x v="0"/>
    <s v="In altra città del Friuli Venezia Giulia"/>
    <n v="165"/>
    <n v="54"/>
    <n v="30"/>
  </r>
  <r>
    <x v="0"/>
    <x v="1"/>
    <s v="In altra città del Friuli Venezia Giulia"/>
    <n v="167"/>
    <n v="55"/>
    <n v="30"/>
  </r>
  <r>
    <x v="0"/>
    <x v="0"/>
    <s v="A Trieste o provincia"/>
    <n v="165"/>
    <n v="55"/>
    <n v="22"/>
  </r>
  <r>
    <x v="1"/>
    <x v="0"/>
    <s v="In altra città del Friuli Venezia Giulia"/>
    <n v="177"/>
    <n v="65"/>
    <n v="2"/>
  </r>
  <r>
    <x v="1"/>
    <x v="0"/>
    <s v="In regioni limitrofe"/>
    <n v="180"/>
    <n v="50"/>
    <n v="5"/>
  </r>
  <r>
    <x v="1"/>
    <x v="0"/>
    <s v="A Trieste o provincia"/>
    <n v="187"/>
    <n v="84"/>
    <n v="18"/>
  </r>
  <r>
    <x v="0"/>
    <x v="0"/>
    <s v="A Trieste o provincia"/>
    <n v="166"/>
    <n v="62"/>
    <n v="50"/>
  </r>
  <r>
    <x v="0"/>
    <x v="0"/>
    <s v="In altra città del Friuli Venezia Giulia"/>
    <n v="171"/>
    <n v="62"/>
    <n v="20"/>
  </r>
  <r>
    <x v="0"/>
    <x v="0"/>
    <s v="All'estero"/>
    <n v="165"/>
    <n v="52"/>
    <n v="40"/>
  </r>
  <r>
    <x v="1"/>
    <x v="2"/>
    <s v="A Trieste o provincia"/>
    <n v="182"/>
    <n v="80"/>
    <n v="2"/>
  </r>
  <r>
    <x v="1"/>
    <x v="0"/>
    <s v="In altre regioni"/>
    <n v="179"/>
    <n v="57"/>
    <n v="5"/>
  </r>
  <r>
    <x v="1"/>
    <x v="1"/>
    <s v="A Trieste o provincia"/>
    <n v="186"/>
    <n v="70"/>
    <n v="20"/>
  </r>
  <r>
    <x v="0"/>
    <x v="0"/>
    <s v="A Trieste o provincia"/>
    <n v="160"/>
    <n v="50"/>
    <n v="20"/>
  </r>
  <r>
    <x v="0"/>
    <x v="0"/>
    <s v="In altra città del Friuli Venezia Giulia"/>
    <n v="161"/>
    <n v="54"/>
    <n v="20"/>
  </r>
  <r>
    <x v="0"/>
    <x v="0"/>
    <s v="A Trieste o provincia"/>
    <n v="160"/>
    <n v="50"/>
    <n v="20"/>
  </r>
  <r>
    <x v="1"/>
    <x v="0"/>
    <s v="A Trieste o provincia"/>
    <n v="189"/>
    <n v="78"/>
    <n v="15"/>
  </r>
  <r>
    <x v="1"/>
    <x v="0"/>
    <s v="A Trieste o provincia"/>
    <n v="175"/>
    <n v="70"/>
    <n v="7"/>
  </r>
  <r>
    <x v="0"/>
    <x v="0"/>
    <s v="In altra città del Friuli Venezia Giulia"/>
    <n v="168"/>
    <n v="66"/>
    <n v="19"/>
  </r>
  <r>
    <x v="1"/>
    <x v="0"/>
    <s v="A Trieste o provincia"/>
    <n v="175"/>
    <n v="65"/>
    <n v="12"/>
  </r>
  <r>
    <x v="0"/>
    <x v="0"/>
    <s v="In altra città del Friuli Venezia Giulia"/>
    <n v="160"/>
    <n v="55"/>
    <n v="14"/>
  </r>
  <r>
    <x v="1"/>
    <x v="0"/>
    <s v="In altra città del Friuli Venezia Giulia"/>
    <n v="178"/>
    <n v="82"/>
    <n v="30"/>
  </r>
  <r>
    <x v="0"/>
    <x v="3"/>
    <s v="A Trieste o provincia"/>
    <n v="168"/>
    <n v="54"/>
    <n v="25"/>
  </r>
  <r>
    <x v="1"/>
    <x v="2"/>
    <s v="In altra città del Friuli Venezia Giulia"/>
    <n v="184"/>
    <n v="88"/>
    <n v="20"/>
  </r>
  <r>
    <x v="0"/>
    <x v="0"/>
    <s v="A Trieste o provincia"/>
    <n v="167"/>
    <n v="51"/>
    <n v="9"/>
  </r>
  <r>
    <x v="1"/>
    <x v="0"/>
    <s v="In altre regioni"/>
    <n v="190"/>
    <n v="70"/>
    <n v="10"/>
  </r>
  <r>
    <x v="1"/>
    <x v="0"/>
    <s v="A Trieste o provincia"/>
    <n v="183"/>
    <n v="73"/>
    <n v="12"/>
  </r>
  <r>
    <x v="2"/>
    <x v="4"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42E3FB3-850C-4E29-A6C5-948F83B1B20A}" name="Tabella pivot1" cacheId="4" applyNumberFormats="0" applyBorderFormats="0" applyFontFormats="0" applyPatternFormats="0" applyAlignmentFormats="0" applyWidthHeightFormats="1" dataCaption="Valori" updatedVersion="8" minRefreshableVersion="3" useAutoFormatting="1" itemPrintTitles="1" createdVersion="8" indent="0" outline="1" outlineData="1" multipleFieldFilters="0" chartFormat="2">
  <location ref="A3:B7" firstHeaderRow="1" firstDataRow="1" firstDataCol="1"/>
  <pivotFields count="6">
    <pivotField axis="axisRow" dataField="1" showAll="0">
      <items count="4">
        <item x="0"/>
        <item x="1"/>
        <item x="2"/>
        <item t="default"/>
      </items>
    </pivotField>
    <pivotField showAll="0">
      <items count="6">
        <item x="3"/>
        <item x="0"/>
        <item x="2"/>
        <item x="1"/>
        <item x="4"/>
        <item t="default"/>
      </items>
    </pivotField>
    <pivotField showAll="0"/>
    <pivotField showAll="0"/>
    <pivotField showAll="0"/>
    <pivotField showAll="0"/>
  </pivotFields>
  <rowFields count="1">
    <field x="0"/>
  </rowFields>
  <rowItems count="4">
    <i>
      <x/>
    </i>
    <i>
      <x v="1"/>
    </i>
    <i>
      <x v="2"/>
    </i>
    <i t="grand">
      <x/>
    </i>
  </rowItems>
  <colItems count="1">
    <i/>
  </colItems>
  <dataFields count="1">
    <dataField name="Conteggio di Sei..." fld="0" subtotal="count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0"/>
  <sheetViews>
    <sheetView workbookViewId="0">
      <selection activeCell="C1" sqref="C1:C1048576"/>
    </sheetView>
  </sheetViews>
  <sheetFormatPr defaultRowHeight="14.25" x14ac:dyDescent="0.45"/>
  <sheetData>
    <row r="1" spans="1:6" x14ac:dyDescent="0.4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</row>
    <row r="2" spans="1:6" x14ac:dyDescent="0.45">
      <c r="A2" t="s">
        <v>6</v>
      </c>
      <c r="B2" t="s">
        <v>7</v>
      </c>
      <c r="C2" t="s">
        <v>8</v>
      </c>
      <c r="D2">
        <v>168</v>
      </c>
      <c r="E2">
        <v>68</v>
      </c>
      <c r="F2">
        <v>8</v>
      </c>
    </row>
    <row r="3" spans="1:6" x14ac:dyDescent="0.45">
      <c r="A3" t="s">
        <v>9</v>
      </c>
      <c r="B3" t="s">
        <v>7</v>
      </c>
      <c r="C3" t="s">
        <v>10</v>
      </c>
      <c r="D3">
        <v>170</v>
      </c>
      <c r="E3">
        <v>75</v>
      </c>
      <c r="F3">
        <v>8</v>
      </c>
    </row>
    <row r="4" spans="1:6" x14ac:dyDescent="0.45">
      <c r="A4" t="s">
        <v>9</v>
      </c>
      <c r="B4" t="s">
        <v>7</v>
      </c>
      <c r="C4" t="s">
        <v>10</v>
      </c>
      <c r="D4">
        <v>187</v>
      </c>
      <c r="E4">
        <v>78</v>
      </c>
      <c r="F4">
        <v>10</v>
      </c>
    </row>
    <row r="5" spans="1:6" x14ac:dyDescent="0.45">
      <c r="A5" t="s">
        <v>6</v>
      </c>
      <c r="B5" t="s">
        <v>7</v>
      </c>
      <c r="C5" t="s">
        <v>10</v>
      </c>
      <c r="D5">
        <v>165</v>
      </c>
      <c r="E5">
        <v>54</v>
      </c>
      <c r="F5">
        <v>30</v>
      </c>
    </row>
    <row r="6" spans="1:6" x14ac:dyDescent="0.45">
      <c r="A6" t="s">
        <v>6</v>
      </c>
      <c r="B6" t="s">
        <v>11</v>
      </c>
      <c r="C6" t="s">
        <v>10</v>
      </c>
      <c r="D6">
        <v>167</v>
      </c>
      <c r="E6">
        <v>55</v>
      </c>
      <c r="F6">
        <v>30</v>
      </c>
    </row>
    <row r="7" spans="1:6" x14ac:dyDescent="0.45">
      <c r="A7" t="s">
        <v>6</v>
      </c>
      <c r="B7" t="s">
        <v>7</v>
      </c>
      <c r="C7" t="s">
        <v>8</v>
      </c>
      <c r="D7">
        <v>165</v>
      </c>
      <c r="E7">
        <v>55</v>
      </c>
      <c r="F7">
        <v>22</v>
      </c>
    </row>
    <row r="8" spans="1:6" x14ac:dyDescent="0.45">
      <c r="A8" t="s">
        <v>9</v>
      </c>
      <c r="B8" t="s">
        <v>7</v>
      </c>
      <c r="C8" t="s">
        <v>10</v>
      </c>
      <c r="D8">
        <v>177</v>
      </c>
      <c r="E8">
        <v>65</v>
      </c>
      <c r="F8">
        <v>2</v>
      </c>
    </row>
    <row r="9" spans="1:6" x14ac:dyDescent="0.45">
      <c r="A9" t="s">
        <v>9</v>
      </c>
      <c r="B9" t="s">
        <v>7</v>
      </c>
      <c r="C9" t="s">
        <v>12</v>
      </c>
      <c r="D9">
        <v>180</v>
      </c>
      <c r="E9">
        <v>50</v>
      </c>
      <c r="F9">
        <v>5</v>
      </c>
    </row>
    <row r="10" spans="1:6" x14ac:dyDescent="0.45">
      <c r="A10" t="s">
        <v>9</v>
      </c>
      <c r="B10" t="s">
        <v>7</v>
      </c>
      <c r="C10" t="s">
        <v>8</v>
      </c>
      <c r="D10">
        <v>187</v>
      </c>
      <c r="E10">
        <v>84</v>
      </c>
      <c r="F10">
        <v>18</v>
      </c>
    </row>
    <row r="11" spans="1:6" x14ac:dyDescent="0.45">
      <c r="A11" t="s">
        <v>6</v>
      </c>
      <c r="B11" t="s">
        <v>7</v>
      </c>
      <c r="C11" t="s">
        <v>8</v>
      </c>
      <c r="D11">
        <v>166</v>
      </c>
      <c r="E11">
        <v>62</v>
      </c>
      <c r="F11">
        <v>50</v>
      </c>
    </row>
    <row r="12" spans="1:6" x14ac:dyDescent="0.45">
      <c r="A12" t="s">
        <v>6</v>
      </c>
      <c r="B12" t="s">
        <v>7</v>
      </c>
      <c r="C12" t="s">
        <v>10</v>
      </c>
      <c r="D12">
        <v>171</v>
      </c>
      <c r="E12">
        <v>62</v>
      </c>
      <c r="F12">
        <v>20</v>
      </c>
    </row>
    <row r="13" spans="1:6" x14ac:dyDescent="0.45">
      <c r="A13" t="s">
        <v>6</v>
      </c>
      <c r="B13" t="s">
        <v>7</v>
      </c>
      <c r="C13" t="s">
        <v>13</v>
      </c>
      <c r="D13">
        <v>165</v>
      </c>
      <c r="E13">
        <v>52</v>
      </c>
      <c r="F13">
        <v>40</v>
      </c>
    </row>
    <row r="14" spans="1:6" x14ac:dyDescent="0.45">
      <c r="A14" t="s">
        <v>9</v>
      </c>
      <c r="B14" t="s">
        <v>14</v>
      </c>
      <c r="C14" t="s">
        <v>8</v>
      </c>
      <c r="D14">
        <v>182</v>
      </c>
      <c r="E14">
        <v>80</v>
      </c>
      <c r="F14">
        <v>2</v>
      </c>
    </row>
    <row r="15" spans="1:6" x14ac:dyDescent="0.45">
      <c r="A15" t="s">
        <v>9</v>
      </c>
      <c r="B15" t="s">
        <v>7</v>
      </c>
      <c r="C15" t="s">
        <v>15</v>
      </c>
      <c r="D15">
        <v>179</v>
      </c>
      <c r="E15">
        <v>57</v>
      </c>
      <c r="F15">
        <v>5</v>
      </c>
    </row>
    <row r="16" spans="1:6" x14ac:dyDescent="0.45">
      <c r="A16" t="s">
        <v>9</v>
      </c>
      <c r="B16" t="s">
        <v>11</v>
      </c>
      <c r="C16" t="s">
        <v>8</v>
      </c>
      <c r="D16">
        <v>186</v>
      </c>
      <c r="E16">
        <v>70</v>
      </c>
      <c r="F16">
        <v>20</v>
      </c>
    </row>
    <row r="17" spans="1:6" x14ac:dyDescent="0.45">
      <c r="A17" t="s">
        <v>6</v>
      </c>
      <c r="B17" t="s">
        <v>7</v>
      </c>
      <c r="C17" t="s">
        <v>8</v>
      </c>
      <c r="D17">
        <v>160</v>
      </c>
      <c r="E17">
        <v>50</v>
      </c>
      <c r="F17">
        <v>20</v>
      </c>
    </row>
    <row r="18" spans="1:6" x14ac:dyDescent="0.45">
      <c r="A18" t="s">
        <v>6</v>
      </c>
      <c r="B18" t="s">
        <v>7</v>
      </c>
      <c r="C18" t="s">
        <v>10</v>
      </c>
      <c r="D18">
        <v>161</v>
      </c>
      <c r="E18">
        <v>54</v>
      </c>
      <c r="F18">
        <v>20</v>
      </c>
    </row>
    <row r="19" spans="1:6" x14ac:dyDescent="0.45">
      <c r="A19" t="s">
        <v>6</v>
      </c>
      <c r="B19" t="s">
        <v>7</v>
      </c>
      <c r="C19" t="s">
        <v>8</v>
      </c>
      <c r="D19">
        <v>160</v>
      </c>
      <c r="E19">
        <v>50</v>
      </c>
      <c r="F19">
        <v>20</v>
      </c>
    </row>
    <row r="20" spans="1:6" x14ac:dyDescent="0.45">
      <c r="A20" t="s">
        <v>9</v>
      </c>
      <c r="B20" t="s">
        <v>7</v>
      </c>
      <c r="C20" t="s">
        <v>8</v>
      </c>
      <c r="D20">
        <v>189</v>
      </c>
      <c r="E20">
        <v>78</v>
      </c>
      <c r="F20">
        <v>15</v>
      </c>
    </row>
    <row r="21" spans="1:6" x14ac:dyDescent="0.45">
      <c r="A21" t="s">
        <v>9</v>
      </c>
      <c r="B21" t="s">
        <v>7</v>
      </c>
      <c r="C21" t="s">
        <v>8</v>
      </c>
      <c r="D21">
        <v>175</v>
      </c>
      <c r="E21">
        <v>70</v>
      </c>
      <c r="F21">
        <v>7</v>
      </c>
    </row>
    <row r="22" spans="1:6" x14ac:dyDescent="0.45">
      <c r="A22" t="s">
        <v>6</v>
      </c>
      <c r="B22" t="s">
        <v>7</v>
      </c>
      <c r="C22" t="s">
        <v>10</v>
      </c>
      <c r="D22">
        <v>168</v>
      </c>
      <c r="E22">
        <v>66</v>
      </c>
      <c r="F22">
        <v>19</v>
      </c>
    </row>
    <row r="23" spans="1:6" x14ac:dyDescent="0.45">
      <c r="A23" t="s">
        <v>9</v>
      </c>
      <c r="B23" t="s">
        <v>7</v>
      </c>
      <c r="C23" t="s">
        <v>8</v>
      </c>
      <c r="D23">
        <v>175</v>
      </c>
      <c r="E23">
        <v>65</v>
      </c>
      <c r="F23">
        <v>12</v>
      </c>
    </row>
    <row r="24" spans="1:6" x14ac:dyDescent="0.45">
      <c r="A24" t="s">
        <v>6</v>
      </c>
      <c r="B24" t="s">
        <v>7</v>
      </c>
      <c r="C24" t="s">
        <v>10</v>
      </c>
      <c r="D24">
        <v>160</v>
      </c>
      <c r="E24">
        <v>55</v>
      </c>
      <c r="F24">
        <v>14</v>
      </c>
    </row>
    <row r="25" spans="1:6" x14ac:dyDescent="0.45">
      <c r="A25" t="s">
        <v>9</v>
      </c>
      <c r="B25" t="s">
        <v>7</v>
      </c>
      <c r="C25" t="s">
        <v>10</v>
      </c>
      <c r="D25">
        <v>178</v>
      </c>
      <c r="E25">
        <v>82</v>
      </c>
      <c r="F25">
        <v>30</v>
      </c>
    </row>
    <row r="26" spans="1:6" x14ac:dyDescent="0.45">
      <c r="A26" t="s">
        <v>6</v>
      </c>
      <c r="B26" t="s">
        <v>16</v>
      </c>
      <c r="C26" t="s">
        <v>8</v>
      </c>
      <c r="D26">
        <v>168</v>
      </c>
      <c r="E26">
        <v>54</v>
      </c>
      <c r="F26">
        <v>25</v>
      </c>
    </row>
    <row r="27" spans="1:6" x14ac:dyDescent="0.45">
      <c r="A27" t="s">
        <v>9</v>
      </c>
      <c r="B27" t="s">
        <v>14</v>
      </c>
      <c r="C27" t="s">
        <v>10</v>
      </c>
      <c r="D27">
        <v>184</v>
      </c>
      <c r="E27">
        <v>88</v>
      </c>
      <c r="F27">
        <v>20</v>
      </c>
    </row>
    <row r="28" spans="1:6" x14ac:dyDescent="0.45">
      <c r="A28" t="s">
        <v>6</v>
      </c>
      <c r="B28" t="s">
        <v>7</v>
      </c>
      <c r="C28" t="s">
        <v>8</v>
      </c>
      <c r="D28">
        <v>167</v>
      </c>
      <c r="E28">
        <v>51</v>
      </c>
      <c r="F28">
        <v>9</v>
      </c>
    </row>
    <row r="29" spans="1:6" x14ac:dyDescent="0.45">
      <c r="A29" t="s">
        <v>9</v>
      </c>
      <c r="B29" t="s">
        <v>7</v>
      </c>
      <c r="C29" t="s">
        <v>15</v>
      </c>
      <c r="D29">
        <v>190</v>
      </c>
      <c r="E29">
        <v>70</v>
      </c>
      <c r="F29">
        <v>10</v>
      </c>
    </row>
    <row r="30" spans="1:6" x14ac:dyDescent="0.45">
      <c r="A30" t="s">
        <v>9</v>
      </c>
      <c r="B30" t="s">
        <v>7</v>
      </c>
      <c r="C30" t="s">
        <v>8</v>
      </c>
      <c r="D30">
        <v>183</v>
      </c>
      <c r="E30">
        <v>73</v>
      </c>
      <c r="F30">
        <v>12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3576F-9283-4C98-9231-382B02E38715}">
  <dimension ref="A3:D7"/>
  <sheetViews>
    <sheetView topLeftCell="C10" zoomScale="232" zoomScaleNormal="232" workbookViewId="0">
      <selection activeCell="B12" sqref="B12"/>
    </sheetView>
  </sheetViews>
  <sheetFormatPr defaultRowHeight="14.25" x14ac:dyDescent="0.45"/>
  <cols>
    <col min="1" max="1" width="16.3984375" bestFit="1" customWidth="1"/>
    <col min="2" max="2" width="15.46484375" bestFit="1" customWidth="1"/>
    <col min="4" max="4" width="9.19921875" bestFit="1" customWidth="1"/>
  </cols>
  <sheetData>
    <row r="3" spans="1:4" x14ac:dyDescent="0.45">
      <c r="A3" s="1" t="s">
        <v>17</v>
      </c>
      <c r="B3" t="s">
        <v>20</v>
      </c>
      <c r="C3" t="s">
        <v>21</v>
      </c>
      <c r="D3" t="s">
        <v>22</v>
      </c>
    </row>
    <row r="4" spans="1:4" x14ac:dyDescent="0.45">
      <c r="A4" s="2" t="s">
        <v>6</v>
      </c>
      <c r="B4" s="3">
        <v>14</v>
      </c>
      <c r="C4" s="6">
        <f>GETPIVOTDATA("Sei...",$A$3,"Sei...","Femmina")/GETPIVOTDATA("Sei...",$A$3)</f>
        <v>0.48275862068965519</v>
      </c>
      <c r="D4" s="8">
        <f>C4*100</f>
        <v>48.275862068965516</v>
      </c>
    </row>
    <row r="5" spans="1:4" x14ac:dyDescent="0.45">
      <c r="A5" s="2" t="s">
        <v>9</v>
      </c>
      <c r="B5" s="3">
        <v>15</v>
      </c>
      <c r="C5" s="6">
        <f>GETPIVOTDATA("Sei...",$A$3,"Sei...","Maschio")/GETPIVOTDATA("Sei...",$A$3)</f>
        <v>0.51724137931034486</v>
      </c>
      <c r="D5" s="8">
        <f>C5*100</f>
        <v>51.724137931034484</v>
      </c>
    </row>
    <row r="6" spans="1:4" x14ac:dyDescent="0.45">
      <c r="A6" s="2" t="s">
        <v>18</v>
      </c>
      <c r="B6" s="3"/>
    </row>
    <row r="7" spans="1:4" x14ac:dyDescent="0.45">
      <c r="A7" s="2" t="s">
        <v>19</v>
      </c>
      <c r="B7" s="3">
        <v>29</v>
      </c>
    </row>
  </sheetData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864571-282D-470F-88E0-E349A127F8E6}">
  <dimension ref="A1:Q30"/>
  <sheetViews>
    <sheetView tabSelected="1" topLeftCell="F1" zoomScale="130" zoomScaleNormal="130" workbookViewId="0">
      <selection activeCell="P12" sqref="P12"/>
    </sheetView>
  </sheetViews>
  <sheetFormatPr defaultRowHeight="14.25" x14ac:dyDescent="0.45"/>
  <cols>
    <col min="8" max="8" width="13.33203125" bestFit="1" customWidth="1"/>
    <col min="9" max="9" width="11.73046875" bestFit="1" customWidth="1"/>
    <col min="12" max="12" width="20.59765625" customWidth="1"/>
    <col min="17" max="17" width="9.19921875" bestFit="1" customWidth="1"/>
  </cols>
  <sheetData>
    <row r="1" spans="1:17" x14ac:dyDescent="0.45">
      <c r="A1" t="s">
        <v>3</v>
      </c>
      <c r="E1" s="4" t="s">
        <v>23</v>
      </c>
      <c r="F1" s="4" t="s">
        <v>24</v>
      </c>
      <c r="G1" s="4" t="s">
        <v>32</v>
      </c>
      <c r="H1" s="4" t="s">
        <v>31</v>
      </c>
      <c r="I1" s="4" t="s">
        <v>25</v>
      </c>
      <c r="J1" s="4" t="s">
        <v>26</v>
      </c>
      <c r="K1" s="4"/>
      <c r="L1" s="4" t="s">
        <v>27</v>
      </c>
      <c r="M1" s="4" t="s">
        <v>28</v>
      </c>
      <c r="N1" s="5" t="s">
        <v>30</v>
      </c>
      <c r="O1" s="5"/>
    </row>
    <row r="2" spans="1:17" x14ac:dyDescent="0.45">
      <c r="A2">
        <v>168</v>
      </c>
      <c r="E2" s="4">
        <f>MAX(A2:A30)</f>
        <v>190</v>
      </c>
      <c r="F2" s="4">
        <f>MIN(A2:A30)</f>
        <v>160</v>
      </c>
      <c r="G2" s="4">
        <f>E2-F2</f>
        <v>30</v>
      </c>
      <c r="H2" s="4">
        <f>190-155</f>
        <v>35</v>
      </c>
      <c r="I2" s="4">
        <v>5</v>
      </c>
      <c r="J2" s="4">
        <f>H2/I2</f>
        <v>7</v>
      </c>
      <c r="K2" s="4"/>
      <c r="L2" s="4" t="s">
        <v>33</v>
      </c>
      <c r="M2" s="4" t="s">
        <v>38</v>
      </c>
      <c r="N2" s="5" cm="1">
        <f t="array" ref="N2:N6">FREQUENCY(A2:A30,E10:E13)</f>
        <v>7</v>
      </c>
      <c r="O2" s="5" cm="1">
        <f t="array" ref="O2:O6">FREQUENCY(A2:A30, E10:E13)</f>
        <v>7</v>
      </c>
      <c r="P2">
        <v>7</v>
      </c>
      <c r="Q2" s="7">
        <f>P2/29</f>
        <v>0.2413793103448276</v>
      </c>
    </row>
    <row r="3" spans="1:17" x14ac:dyDescent="0.45">
      <c r="A3">
        <v>170</v>
      </c>
      <c r="E3" s="4"/>
      <c r="F3" s="4"/>
      <c r="G3" s="4"/>
      <c r="H3" s="4"/>
      <c r="I3" s="4"/>
      <c r="J3" s="4"/>
      <c r="K3" s="4"/>
      <c r="L3" s="4" t="s">
        <v>34</v>
      </c>
      <c r="M3" s="4" t="s">
        <v>39</v>
      </c>
      <c r="N3" s="5">
        <v>10</v>
      </c>
      <c r="O3" s="5">
        <v>10</v>
      </c>
      <c r="P3">
        <f>N3+N2</f>
        <v>17</v>
      </c>
      <c r="Q3" s="7">
        <f t="shared" ref="Q3:Q5" si="0">P3/29</f>
        <v>0.58620689655172409</v>
      </c>
    </row>
    <row r="4" spans="1:17" x14ac:dyDescent="0.45">
      <c r="A4">
        <v>187</v>
      </c>
      <c r="E4" s="4"/>
      <c r="F4" s="4"/>
      <c r="G4" s="4"/>
      <c r="H4" s="4"/>
      <c r="I4" s="4"/>
      <c r="J4" s="4"/>
      <c r="K4" s="4"/>
      <c r="L4" s="4" t="s">
        <v>35</v>
      </c>
      <c r="M4" s="4" t="s">
        <v>40</v>
      </c>
      <c r="N4" s="5">
        <v>7</v>
      </c>
      <c r="O4" s="5">
        <v>7</v>
      </c>
      <c r="P4">
        <f>N4+P3</f>
        <v>24</v>
      </c>
      <c r="Q4" s="7">
        <f t="shared" si="0"/>
        <v>0.82758620689655171</v>
      </c>
    </row>
    <row r="5" spans="1:17" x14ac:dyDescent="0.45">
      <c r="A5">
        <v>165</v>
      </c>
      <c r="E5" s="4"/>
      <c r="F5" s="4"/>
      <c r="G5" s="4"/>
      <c r="H5" s="4"/>
      <c r="I5" s="4"/>
      <c r="J5" s="4"/>
      <c r="K5" s="4"/>
      <c r="L5" s="4" t="s">
        <v>36</v>
      </c>
      <c r="M5" s="4" t="s">
        <v>41</v>
      </c>
      <c r="N5" s="5">
        <v>5</v>
      </c>
      <c r="O5" s="5">
        <v>5</v>
      </c>
      <c r="P5">
        <f>N5+P4</f>
        <v>29</v>
      </c>
      <c r="Q5" s="7">
        <f t="shared" si="0"/>
        <v>1</v>
      </c>
    </row>
    <row r="6" spans="1:17" x14ac:dyDescent="0.45">
      <c r="A6">
        <v>167</v>
      </c>
      <c r="E6" s="4"/>
      <c r="F6" s="4"/>
      <c r="G6" s="4"/>
      <c r="H6" s="4"/>
      <c r="I6" s="4"/>
      <c r="J6" s="4"/>
      <c r="K6" s="4"/>
      <c r="L6" s="4" t="s">
        <v>37</v>
      </c>
      <c r="M6" s="4"/>
      <c r="N6" s="5">
        <v>0</v>
      </c>
      <c r="O6" s="5">
        <v>0</v>
      </c>
    </row>
    <row r="7" spans="1:17" x14ac:dyDescent="0.45">
      <c r="A7">
        <v>165</v>
      </c>
      <c r="E7" s="4"/>
      <c r="F7" s="4"/>
      <c r="G7" s="4"/>
      <c r="H7" s="4"/>
      <c r="I7" s="4"/>
      <c r="J7" s="4"/>
      <c r="K7" s="4"/>
      <c r="L7" s="4"/>
      <c r="M7" s="4"/>
      <c r="N7" s="5"/>
      <c r="O7" s="5"/>
    </row>
    <row r="8" spans="1:17" x14ac:dyDescent="0.45">
      <c r="A8">
        <v>177</v>
      </c>
    </row>
    <row r="9" spans="1:17" x14ac:dyDescent="0.45">
      <c r="A9">
        <v>180</v>
      </c>
      <c r="E9" s="5" t="s">
        <v>29</v>
      </c>
      <c r="F9" s="5"/>
      <c r="G9" s="5"/>
      <c r="H9" s="5"/>
      <c r="I9" s="5"/>
      <c r="J9" s="5"/>
      <c r="K9" s="5"/>
      <c r="L9" s="5"/>
      <c r="M9" s="5"/>
    </row>
    <row r="10" spans="1:17" x14ac:dyDescent="0.45">
      <c r="A10">
        <v>187</v>
      </c>
      <c r="E10" s="5">
        <v>165</v>
      </c>
      <c r="F10" s="5"/>
      <c r="G10" s="5"/>
      <c r="H10" s="5"/>
      <c r="I10" s="5"/>
      <c r="J10" s="5"/>
      <c r="K10" s="5"/>
      <c r="L10" s="5"/>
      <c r="M10" s="5"/>
    </row>
    <row r="11" spans="1:17" x14ac:dyDescent="0.45">
      <c r="A11">
        <v>166</v>
      </c>
      <c r="E11" s="5">
        <v>175</v>
      </c>
      <c r="F11" s="5"/>
      <c r="G11" s="5"/>
      <c r="H11" s="5"/>
      <c r="I11" s="5"/>
      <c r="J11" s="5"/>
      <c r="K11" s="5"/>
      <c r="L11" s="5"/>
      <c r="M11" s="5"/>
    </row>
    <row r="12" spans="1:17" x14ac:dyDescent="0.45">
      <c r="A12">
        <v>171</v>
      </c>
      <c r="E12" s="5">
        <v>185</v>
      </c>
      <c r="F12" s="5"/>
      <c r="G12" s="5"/>
      <c r="H12" s="5"/>
      <c r="I12" s="5"/>
      <c r="J12" s="5"/>
      <c r="K12" s="5"/>
      <c r="L12" s="5"/>
      <c r="M12" s="5"/>
    </row>
    <row r="13" spans="1:17" x14ac:dyDescent="0.45">
      <c r="A13">
        <v>165</v>
      </c>
      <c r="E13" s="5">
        <v>195</v>
      </c>
      <c r="F13" s="5"/>
      <c r="G13" s="5"/>
      <c r="H13" s="5"/>
      <c r="I13" s="5"/>
      <c r="J13" s="5"/>
      <c r="K13" s="5"/>
      <c r="L13" s="5"/>
      <c r="M13" s="5"/>
    </row>
    <row r="14" spans="1:17" x14ac:dyDescent="0.45">
      <c r="A14">
        <v>182</v>
      </c>
      <c r="E14" s="5"/>
      <c r="F14" s="5"/>
      <c r="G14" s="5"/>
      <c r="H14" s="5"/>
      <c r="I14" s="5"/>
      <c r="J14" s="5"/>
      <c r="K14" s="5"/>
      <c r="L14" s="5"/>
      <c r="M14" s="5"/>
    </row>
    <row r="15" spans="1:17" x14ac:dyDescent="0.45">
      <c r="A15">
        <v>179</v>
      </c>
      <c r="E15" s="5"/>
      <c r="F15" s="5"/>
      <c r="G15" s="5"/>
      <c r="H15" s="5"/>
      <c r="I15" s="5"/>
      <c r="J15" s="5"/>
      <c r="K15" s="5"/>
      <c r="L15" s="5"/>
      <c r="M15" s="5"/>
    </row>
    <row r="16" spans="1:17" x14ac:dyDescent="0.45">
      <c r="A16">
        <v>186</v>
      </c>
    </row>
    <row r="17" spans="1:1" x14ac:dyDescent="0.45">
      <c r="A17">
        <v>160</v>
      </c>
    </row>
    <row r="18" spans="1:1" x14ac:dyDescent="0.45">
      <c r="A18">
        <v>161</v>
      </c>
    </row>
    <row r="19" spans="1:1" x14ac:dyDescent="0.45">
      <c r="A19">
        <v>160</v>
      </c>
    </row>
    <row r="20" spans="1:1" x14ac:dyDescent="0.45">
      <c r="A20">
        <v>189</v>
      </c>
    </row>
    <row r="21" spans="1:1" x14ac:dyDescent="0.45">
      <c r="A21">
        <v>175</v>
      </c>
    </row>
    <row r="22" spans="1:1" x14ac:dyDescent="0.45">
      <c r="A22">
        <v>168</v>
      </c>
    </row>
    <row r="23" spans="1:1" x14ac:dyDescent="0.45">
      <c r="A23">
        <v>175</v>
      </c>
    </row>
    <row r="24" spans="1:1" x14ac:dyDescent="0.45">
      <c r="A24">
        <v>160</v>
      </c>
    </row>
    <row r="25" spans="1:1" x14ac:dyDescent="0.45">
      <c r="A25">
        <v>178</v>
      </c>
    </row>
    <row r="26" spans="1:1" x14ac:dyDescent="0.45">
      <c r="A26">
        <v>168</v>
      </c>
    </row>
    <row r="27" spans="1:1" x14ac:dyDescent="0.45">
      <c r="A27">
        <v>184</v>
      </c>
    </row>
    <row r="28" spans="1:1" x14ac:dyDescent="0.45">
      <c r="A28">
        <v>167</v>
      </c>
    </row>
    <row r="29" spans="1:1" x14ac:dyDescent="0.45">
      <c r="A29">
        <v>190</v>
      </c>
    </row>
    <row r="30" spans="1:1" x14ac:dyDescent="0.45">
      <c r="A30">
        <v>183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Domenico De Stefano</cp:lastModifiedBy>
  <dcterms:created xsi:type="dcterms:W3CDTF">2022-10-24T07:36:44Z</dcterms:created>
  <dcterms:modified xsi:type="dcterms:W3CDTF">2025-03-20T17:56:56Z</dcterms:modified>
</cp:coreProperties>
</file>