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727\Working Dir\Notebook\Universita\Didattica\Macchine\aa25-26\"/>
    </mc:Choice>
  </mc:AlternateContent>
  <bookViews>
    <workbookView xWindow="0" yWindow="0" windowWidth="25125" windowHeight="11280"/>
  </bookViews>
  <sheets>
    <sheet name="Foglio calco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 s="1"/>
  <c r="H14" i="1"/>
  <c r="D14" i="1" s="1"/>
  <c r="H15" i="1"/>
  <c r="D15" i="1" s="1"/>
  <c r="H12" i="1"/>
  <c r="D12" i="1" s="1"/>
  <c r="C12" i="1" s="1"/>
  <c r="B13" i="1"/>
  <c r="B14" i="1"/>
  <c r="B15" i="1"/>
  <c r="B12" i="1"/>
  <c r="G15" i="1"/>
  <c r="F15" i="1"/>
  <c r="E15" i="1"/>
  <c r="G14" i="1"/>
  <c r="F14" i="1"/>
  <c r="E14" i="1"/>
  <c r="G13" i="1"/>
  <c r="F13" i="1"/>
  <c r="E13" i="1"/>
  <c r="G12" i="1"/>
  <c r="F12" i="1"/>
  <c r="E12" i="1"/>
  <c r="H3" i="1"/>
  <c r="H4" i="1"/>
  <c r="H5" i="1"/>
  <c r="H2" i="1"/>
  <c r="D2" i="1" s="1"/>
  <c r="D4" i="1"/>
  <c r="B3" i="1"/>
  <c r="D3" i="1" s="1"/>
  <c r="C3" i="1" s="1"/>
  <c r="B4" i="1"/>
  <c r="B5" i="1"/>
  <c r="B2" i="1"/>
  <c r="G3" i="1"/>
  <c r="G4" i="1"/>
  <c r="G5" i="1"/>
  <c r="G2" i="1"/>
  <c r="E3" i="1"/>
  <c r="F3" i="1"/>
  <c r="E4" i="1"/>
  <c r="F4" i="1"/>
  <c r="E5" i="1"/>
  <c r="F5" i="1"/>
  <c r="F2" i="1"/>
  <c r="E2" i="1"/>
  <c r="D5" i="1"/>
  <c r="C5" i="1" s="1"/>
  <c r="C15" i="1" l="1"/>
  <c r="C14" i="1"/>
  <c r="C13" i="1"/>
  <c r="C4" i="1"/>
  <c r="C2" i="1"/>
</calcChain>
</file>

<file path=xl/sharedStrings.xml><?xml version="1.0" encoding="utf-8"?>
<sst xmlns="http://schemas.openxmlformats.org/spreadsheetml/2006/main" count="40" uniqueCount="31">
  <si>
    <t>z [m]</t>
  </si>
  <si>
    <t>Hs  [m]</t>
  </si>
  <si>
    <t>Ha  [m]</t>
  </si>
  <si>
    <t>NPSHt  [m]</t>
  </si>
  <si>
    <t>Hd  [m]</t>
  </si>
  <si>
    <t>Hv  [m]</t>
  </si>
  <si>
    <t>T [K]</t>
  </si>
  <si>
    <t>patm [Pa]</t>
  </si>
  <si>
    <t>g</t>
  </si>
  <si>
    <t>c3</t>
  </si>
  <si>
    <t>eta_d</t>
  </si>
  <si>
    <t>sigma_cr</t>
  </si>
  <si>
    <t>Hu</t>
  </si>
  <si>
    <t>m</t>
  </si>
  <si>
    <t>m/s^2</t>
  </si>
  <si>
    <t>m/s</t>
  </si>
  <si>
    <t>rho</t>
  </si>
  <si>
    <t>kg/m^3</t>
  </si>
  <si>
    <t>A_r</t>
  </si>
  <si>
    <t>pvap [Pa]</t>
  </si>
  <si>
    <t>T0</t>
  </si>
  <si>
    <t>°C</t>
  </si>
  <si>
    <t>tau</t>
  </si>
  <si>
    <t>R</t>
  </si>
  <si>
    <t>J/(kg K)</t>
  </si>
  <si>
    <t>p0</t>
  </si>
  <si>
    <t>Pa</t>
  </si>
  <si>
    <t>K/m</t>
  </si>
  <si>
    <t>0km&lt;z&lt;11km</t>
  </si>
  <si>
    <t>T cost</t>
  </si>
  <si>
    <t>T diminuisce con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</si>
</sst>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J12" sqref="J12"/>
    </sheetView>
  </sheetViews>
  <sheetFormatPr defaultRowHeight="15" x14ac:dyDescent="0.25"/>
  <cols>
    <col min="8" max="8" width="9.5703125" bestFit="1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19</v>
      </c>
      <c r="J1" t="s">
        <v>29</v>
      </c>
      <c r="M1" t="s">
        <v>11</v>
      </c>
      <c r="N1">
        <v>0.1</v>
      </c>
    </row>
    <row r="2" spans="1:16" x14ac:dyDescent="0.25">
      <c r="A2">
        <v>0</v>
      </c>
      <c r="B2">
        <f>$N$8+273</f>
        <v>293</v>
      </c>
      <c r="C2" s="1">
        <f>D2-E2-F2-G2</f>
        <v>3.9914288141352352</v>
      </c>
      <c r="D2" s="1">
        <f>H2/($N$6*$N$3)</f>
        <v>10.326197757390418</v>
      </c>
      <c r="E2" s="1">
        <f>$N$1*$N$2</f>
        <v>5.2</v>
      </c>
      <c r="F2" s="1">
        <f>$N$5*$N$4^2*(1-1/$N$7^2)/(2*$N$3)</f>
        <v>0.89725620115528371</v>
      </c>
      <c r="G2" s="1">
        <f>I2/($N$6*$N$3)</f>
        <v>0.23751274209989806</v>
      </c>
      <c r="H2" s="2">
        <f>$N$11*EXP(-$N$3/($N$10*$B$2)*A2)</f>
        <v>101300</v>
      </c>
      <c r="I2" s="2">
        <v>2330</v>
      </c>
      <c r="M2" t="s">
        <v>12</v>
      </c>
      <c r="N2">
        <v>52</v>
      </c>
      <c r="O2" t="s">
        <v>13</v>
      </c>
    </row>
    <row r="3" spans="1:16" x14ac:dyDescent="0.25">
      <c r="A3">
        <v>1000</v>
      </c>
      <c r="B3">
        <f t="shared" ref="B3:B5" si="0">$N$8+273</f>
        <v>293</v>
      </c>
      <c r="C3" s="1">
        <f t="shared" ref="C3:C5" si="1">D3-E3-F3-G3</f>
        <v>2.8543935915359482</v>
      </c>
      <c r="D3" s="1">
        <f t="shared" ref="D3:D5" si="2">H3/($N$6*$N$3)</f>
        <v>9.1891625347911301</v>
      </c>
      <c r="E3" s="1">
        <f t="shared" ref="E3:E5" si="3">$N$1*$N$2</f>
        <v>5.2</v>
      </c>
      <c r="F3" s="1">
        <f t="shared" ref="F3:F5" si="4">$N$5*$N$4^2*(1-1/$N$7^2)/(2*$N$3)</f>
        <v>0.89725620115528371</v>
      </c>
      <c r="G3" s="1">
        <f t="shared" ref="G3:G5" si="5">I3/($N$6*$N$3)</f>
        <v>0.23751274209989806</v>
      </c>
      <c r="H3" s="2">
        <f t="shared" ref="H3:H5" si="6">$N$11*EXP(-$N$3/($N$10*$B$2)*A3)</f>
        <v>90145.684466300983</v>
      </c>
      <c r="I3" s="2">
        <v>2330</v>
      </c>
      <c r="M3" t="s">
        <v>8</v>
      </c>
      <c r="N3">
        <v>9.81</v>
      </c>
      <c r="O3" t="s">
        <v>14</v>
      </c>
    </row>
    <row r="4" spans="1:16" x14ac:dyDescent="0.25">
      <c r="A4">
        <v>1500</v>
      </c>
      <c r="B4">
        <f t="shared" si="0"/>
        <v>293</v>
      </c>
      <c r="C4" s="1">
        <f t="shared" si="1"/>
        <v>2.3337256148500627</v>
      </c>
      <c r="D4" s="1">
        <f t="shared" si="2"/>
        <v>8.6684945581052446</v>
      </c>
      <c r="E4" s="1">
        <f t="shared" si="3"/>
        <v>5.2</v>
      </c>
      <c r="F4" s="1">
        <f t="shared" si="4"/>
        <v>0.89725620115528371</v>
      </c>
      <c r="G4" s="1">
        <f t="shared" si="5"/>
        <v>0.23751274209989806</v>
      </c>
      <c r="H4" s="2">
        <f t="shared" si="6"/>
        <v>85037.93161501245</v>
      </c>
      <c r="I4" s="2">
        <v>2330</v>
      </c>
      <c r="M4" t="s">
        <v>9</v>
      </c>
      <c r="N4">
        <v>6.5</v>
      </c>
      <c r="O4" t="s">
        <v>15</v>
      </c>
    </row>
    <row r="5" spans="1:16" x14ac:dyDescent="0.25">
      <c r="A5">
        <v>2000</v>
      </c>
      <c r="B5">
        <f t="shared" si="0"/>
        <v>293</v>
      </c>
      <c r="C5" s="1">
        <f t="shared" si="1"/>
        <v>1.8425592538902853</v>
      </c>
      <c r="D5" s="1">
        <f t="shared" si="2"/>
        <v>8.1773281971454672</v>
      </c>
      <c r="E5" s="1">
        <f t="shared" si="3"/>
        <v>5.2</v>
      </c>
      <c r="F5" s="1">
        <f t="shared" si="4"/>
        <v>0.89725620115528371</v>
      </c>
      <c r="G5" s="1">
        <f t="shared" si="5"/>
        <v>0.23751274209989806</v>
      </c>
      <c r="H5" s="2">
        <f t="shared" si="6"/>
        <v>80219.589613997028</v>
      </c>
      <c r="I5" s="2">
        <v>2330</v>
      </c>
      <c r="M5" t="s">
        <v>10</v>
      </c>
      <c r="N5">
        <v>0.75</v>
      </c>
    </row>
    <row r="6" spans="1:16" x14ac:dyDescent="0.25">
      <c r="M6" t="s">
        <v>16</v>
      </c>
      <c r="N6">
        <v>1000</v>
      </c>
      <c r="O6" t="s">
        <v>17</v>
      </c>
    </row>
    <row r="7" spans="1:16" x14ac:dyDescent="0.25">
      <c r="M7" t="s">
        <v>18</v>
      </c>
      <c r="N7">
        <v>1.5</v>
      </c>
    </row>
    <row r="8" spans="1:16" x14ac:dyDescent="0.25">
      <c r="M8" t="s">
        <v>20</v>
      </c>
      <c r="N8">
        <v>20</v>
      </c>
      <c r="O8" t="s">
        <v>21</v>
      </c>
    </row>
    <row r="9" spans="1:16" x14ac:dyDescent="0.25">
      <c r="M9" t="s">
        <v>22</v>
      </c>
      <c r="N9">
        <v>6.4999999999999997E-3</v>
      </c>
      <c r="O9" t="s">
        <v>27</v>
      </c>
      <c r="P9" t="s">
        <v>28</v>
      </c>
    </row>
    <row r="10" spans="1:16" x14ac:dyDescent="0.25">
      <c r="M10" t="s">
        <v>23</v>
      </c>
      <c r="N10">
        <v>287</v>
      </c>
      <c r="O10" t="s">
        <v>24</v>
      </c>
    </row>
    <row r="11" spans="1:16" x14ac:dyDescent="0.25">
      <c r="A11" t="s">
        <v>0</v>
      </c>
      <c r="B11" t="s">
        <v>6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7</v>
      </c>
      <c r="I11" t="s">
        <v>19</v>
      </c>
      <c r="J11" t="s">
        <v>30</v>
      </c>
      <c r="M11" t="s">
        <v>25</v>
      </c>
      <c r="N11">
        <v>101300</v>
      </c>
      <c r="O11" t="s">
        <v>26</v>
      </c>
    </row>
    <row r="12" spans="1:16" x14ac:dyDescent="0.25">
      <c r="A12">
        <v>0</v>
      </c>
      <c r="B12" s="1">
        <f>$N$8+273-$N$9*A12</f>
        <v>293</v>
      </c>
      <c r="C12" s="1">
        <f>D12-E12-F12-G12</f>
        <v>3.9914288141352352</v>
      </c>
      <c r="D12" s="1">
        <f>H12/($N$6*$N$3)</f>
        <v>10.326197757390418</v>
      </c>
      <c r="E12" s="1">
        <f>$N$1*$N$2</f>
        <v>5.2</v>
      </c>
      <c r="F12" s="1">
        <f>$N$5*$N$4^2*(1-1/$N$7^2)/(2*$N$3)</f>
        <v>0.89725620115528371</v>
      </c>
      <c r="G12" s="1">
        <f>I12/($N$6*$N$3)</f>
        <v>0.23751274209989806</v>
      </c>
      <c r="H12" s="2">
        <f>$N$11*(B12/($N$8+273))^($N$3/($N$9*$N$10))</f>
        <v>101300</v>
      </c>
      <c r="I12" s="2">
        <v>2330</v>
      </c>
    </row>
    <row r="13" spans="1:16" x14ac:dyDescent="0.25">
      <c r="A13">
        <v>1000</v>
      </c>
      <c r="B13" s="1">
        <f t="shared" ref="B13:B15" si="7">$N$8+273-$N$9*A13</f>
        <v>286.5</v>
      </c>
      <c r="C13" s="1">
        <f t="shared" ref="C13:C15" si="8">D13-E13-F13-G13</f>
        <v>2.9218425771800582</v>
      </c>
      <c r="D13" s="1">
        <f t="shared" ref="D13:D15" si="9">H13/($N$6*$N$3)</f>
        <v>9.1771008170713255</v>
      </c>
      <c r="E13" s="1">
        <f t="shared" ref="E13:E15" si="10">$N$1*$N$2</f>
        <v>5.2</v>
      </c>
      <c r="F13" s="1">
        <f t="shared" ref="F13:F15" si="11">$N$5*$N$4^2*(1-1/$N$7^2)/(2*$N$3)</f>
        <v>0.89725620115528371</v>
      </c>
      <c r="G13" s="1">
        <f t="shared" ref="G13:G15" si="12">I13/($N$6*$N$3)</f>
        <v>0.1580020387359837</v>
      </c>
      <c r="H13" s="2">
        <f t="shared" ref="H13:H15" si="13">$N$11*(B13/($N$8+273))^($N$3/($N$9*$N$10))</f>
        <v>90027.359015469701</v>
      </c>
      <c r="I13" s="2">
        <v>1550</v>
      </c>
    </row>
    <row r="14" spans="1:16" x14ac:dyDescent="0.25">
      <c r="A14">
        <v>1500</v>
      </c>
      <c r="B14" s="1">
        <f t="shared" si="7"/>
        <v>283.25</v>
      </c>
      <c r="C14" s="1">
        <f t="shared" si="8"/>
        <v>2.4180431224176528</v>
      </c>
      <c r="D14" s="1">
        <f t="shared" si="9"/>
        <v>8.6427203225535685</v>
      </c>
      <c r="E14" s="1">
        <f t="shared" si="10"/>
        <v>5.2</v>
      </c>
      <c r="F14" s="1">
        <f t="shared" si="11"/>
        <v>0.89725620115528371</v>
      </c>
      <c r="G14" s="1">
        <f t="shared" si="12"/>
        <v>0.127420998980632</v>
      </c>
      <c r="H14" s="2">
        <f t="shared" si="13"/>
        <v>84785.086364250499</v>
      </c>
      <c r="I14" s="2">
        <v>1250</v>
      </c>
    </row>
    <row r="15" spans="1:16" x14ac:dyDescent="0.25">
      <c r="A15">
        <v>2000</v>
      </c>
      <c r="B15" s="1">
        <f t="shared" si="7"/>
        <v>280</v>
      </c>
      <c r="C15" s="1">
        <f t="shared" si="8"/>
        <v>1.9346302341587767</v>
      </c>
      <c r="D15" s="1">
        <f t="shared" si="9"/>
        <v>8.1338232344985659</v>
      </c>
      <c r="E15" s="1">
        <f t="shared" si="10"/>
        <v>5.2</v>
      </c>
      <c r="F15" s="1">
        <f t="shared" si="11"/>
        <v>0.89725620115528371</v>
      </c>
      <c r="G15" s="1">
        <f t="shared" si="12"/>
        <v>0.1019367991845056</v>
      </c>
      <c r="H15" s="2">
        <f t="shared" si="13"/>
        <v>79792.805930430928</v>
      </c>
      <c r="I15" s="2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 calcolo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PARUSSINI LUCIA</dc:creator>
  <cp:lastModifiedBy>PARUSSINI LUCIA</cp:lastModifiedBy>
  <dcterms:created xsi:type="dcterms:W3CDTF">2025-10-22T07:24:57Z</dcterms:created>
  <dcterms:modified xsi:type="dcterms:W3CDTF">2025-10-22T07:51:30Z</dcterms:modified>
</cp:coreProperties>
</file>